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activeTab="1"/>
  </bookViews>
  <sheets>
    <sheet name="FREIGABE" sheetId="1" r:id="rId1"/>
    <sheet name="Betriebsübersicht" sheetId="2" r:id="rId2"/>
    <sheet name="Faktorkosten f. Zins-Lohn-Pacht" sheetId="3" r:id="rId3"/>
  </sheets>
  <definedNames>
    <definedName name="_xlnm.Print_Area" localSheetId="1">Betriebsübersicht!$A$1:$M$64</definedName>
    <definedName name="_xlnm.Print_Area" localSheetId="2">'Faktorkosten f. Zins-Lohn-Pacht'!$A$1:$N$48</definedName>
  </definedNames>
  <calcPr calcId="14562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47" i="3" l="1"/>
  <c r="E47" i="3" s="1"/>
  <c r="G47" i="3" s="1"/>
  <c r="C46" i="3"/>
  <c r="E46" i="3" s="1"/>
  <c r="G46" i="3" s="1"/>
  <c r="E45" i="3"/>
  <c r="G45" i="3" s="1"/>
  <c r="E44" i="3"/>
  <c r="G44" i="3" s="1"/>
  <c r="C43" i="3"/>
  <c r="C41" i="3"/>
  <c r="C40" i="3"/>
  <c r="C39" i="3"/>
  <c r="F38" i="3"/>
  <c r="E38" i="3"/>
  <c r="E41" i="3" s="1"/>
  <c r="F37" i="3"/>
  <c r="M31" i="3"/>
  <c r="L31" i="3"/>
  <c r="K31" i="3"/>
  <c r="F31" i="3"/>
  <c r="D31" i="3"/>
  <c r="C29" i="3"/>
  <c r="E29" i="3" s="1"/>
  <c r="E28" i="3"/>
  <c r="C28" i="3"/>
  <c r="E25" i="3"/>
  <c r="D25" i="3" s="1"/>
  <c r="C25" i="3"/>
  <c r="E24" i="3"/>
  <c r="G24" i="3" s="1"/>
  <c r="G25" i="3" s="1"/>
  <c r="E23" i="3"/>
  <c r="G23" i="3" s="1"/>
  <c r="E19" i="3"/>
  <c r="G19" i="3" s="1"/>
  <c r="C18" i="3"/>
  <c r="G17" i="3"/>
  <c r="F17" i="3"/>
  <c r="F22" i="3" s="1"/>
  <c r="F27" i="3" s="1"/>
  <c r="E17" i="3"/>
  <c r="D17" i="3"/>
  <c r="D22" i="3" s="1"/>
  <c r="D27" i="3" s="1"/>
  <c r="G57" i="2"/>
  <c r="C56" i="2"/>
  <c r="E54" i="2"/>
  <c r="G54" i="2" s="1"/>
  <c r="E53" i="2"/>
  <c r="G53" i="2" s="1"/>
  <c r="G51" i="2"/>
  <c r="F51" i="2"/>
  <c r="E51" i="2"/>
  <c r="D51" i="2"/>
  <c r="C51" i="2"/>
  <c r="E48" i="2"/>
  <c r="G48" i="2" s="1"/>
  <c r="B43" i="2"/>
  <c r="L40" i="2"/>
  <c r="K40" i="2"/>
  <c r="J40" i="2"/>
  <c r="B40" i="2"/>
  <c r="C39" i="2"/>
  <c r="E39" i="2" s="1"/>
  <c r="G39" i="2" s="1"/>
  <c r="C38" i="2"/>
  <c r="E38" i="2" s="1"/>
  <c r="G38" i="2" s="1"/>
  <c r="C37" i="2"/>
  <c r="E37" i="2" s="1"/>
  <c r="G37" i="2" s="1"/>
  <c r="E36" i="2"/>
  <c r="G36" i="2" s="1"/>
  <c r="E35" i="2"/>
  <c r="G35" i="2" s="1"/>
  <c r="C33" i="2"/>
  <c r="E32" i="2"/>
  <c r="G32" i="2" s="1"/>
  <c r="E31" i="2"/>
  <c r="G31" i="2" s="1"/>
  <c r="E30" i="2"/>
  <c r="G29" i="2"/>
  <c r="F29" i="2"/>
  <c r="E29" i="2"/>
  <c r="D29" i="2"/>
  <c r="C29" i="2"/>
  <c r="E26" i="2"/>
  <c r="G26" i="2" s="1"/>
  <c r="E25" i="2"/>
  <c r="G25" i="2" s="1"/>
  <c r="E24" i="2"/>
  <c r="G24" i="2" s="1"/>
  <c r="C24" i="2"/>
  <c r="E23" i="2"/>
  <c r="G23" i="2" s="1"/>
  <c r="E21" i="2"/>
  <c r="G21" i="2" s="1"/>
  <c r="C21" i="2"/>
  <c r="C20" i="2"/>
  <c r="E19" i="2"/>
  <c r="G18" i="2"/>
  <c r="F18" i="2"/>
  <c r="E18" i="2"/>
  <c r="D18" i="2"/>
  <c r="C18" i="2"/>
  <c r="E15" i="2"/>
  <c r="G15" i="2" s="1"/>
  <c r="C14" i="2"/>
  <c r="E14" i="2" s="1"/>
  <c r="G14" i="2" s="1"/>
  <c r="E13" i="2"/>
  <c r="G13" i="2" s="1"/>
  <c r="E11" i="2"/>
  <c r="G11" i="2" s="1"/>
  <c r="C11" i="2"/>
  <c r="C12" i="2" s="1"/>
  <c r="E12" i="2" s="1"/>
  <c r="G12" i="2" s="1"/>
  <c r="C9" i="2"/>
  <c r="E8" i="2"/>
  <c r="G8" i="2" s="1"/>
  <c r="E7" i="2"/>
  <c r="E6" i="2"/>
  <c r="F5" i="2"/>
  <c r="E4" i="2"/>
  <c r="G4" i="2" s="1"/>
  <c r="P11" i="1"/>
  <c r="N11" i="1"/>
  <c r="O11" i="1" s="1"/>
  <c r="Q10" i="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Q92" i="1" s="1"/>
  <c r="Q93" i="1" s="1"/>
  <c r="Q94" i="1" s="1"/>
  <c r="Q95" i="1" s="1"/>
  <c r="Q96" i="1" s="1"/>
  <c r="Q97" i="1" s="1"/>
  <c r="Q98" i="1" s="1"/>
  <c r="Q99" i="1" s="1"/>
  <c r="Q100" i="1" s="1"/>
  <c r="Q101" i="1" s="1"/>
  <c r="Q102" i="1" s="1"/>
  <c r="Q103" i="1" s="1"/>
  <c r="Q104" i="1" s="1"/>
  <c r="Q105" i="1" s="1"/>
  <c r="Q106" i="1" s="1"/>
  <c r="Q107" i="1" s="1"/>
  <c r="Q108" i="1" s="1"/>
  <c r="Q109" i="1" s="1"/>
  <c r="Q110" i="1" s="1"/>
  <c r="Q111" i="1" s="1"/>
  <c r="Q112" i="1" s="1"/>
  <c r="Q113" i="1" s="1"/>
  <c r="Q114" i="1" s="1"/>
  <c r="Q115" i="1" s="1"/>
  <c r="Q116" i="1" s="1"/>
  <c r="Q117" i="1" s="1"/>
  <c r="Q118" i="1" s="1"/>
  <c r="Q119" i="1" s="1"/>
  <c r="Q120" i="1" s="1"/>
  <c r="Q121" i="1" s="1"/>
  <c r="Q122" i="1" s="1"/>
  <c r="Q123" i="1" s="1"/>
  <c r="Q124" i="1" s="1"/>
  <c r="Q125" i="1" s="1"/>
  <c r="Q126" i="1" s="1"/>
  <c r="Q127" i="1" s="1"/>
  <c r="Q128" i="1" s="1"/>
  <c r="Q129" i="1" s="1"/>
  <c r="Q130" i="1" s="1"/>
  <c r="Q131" i="1" s="1"/>
  <c r="Q132" i="1" s="1"/>
  <c r="Q133" i="1" s="1"/>
  <c r="Q134" i="1" s="1"/>
  <c r="Q135" i="1" s="1"/>
  <c r="Q136" i="1" s="1"/>
  <c r="Q137" i="1" s="1"/>
  <c r="Q138" i="1" s="1"/>
  <c r="Q139" i="1" s="1"/>
  <c r="Q140" i="1" s="1"/>
  <c r="Q141" i="1" s="1"/>
  <c r="Q142" i="1" s="1"/>
  <c r="Q143" i="1" s="1"/>
  <c r="Q144" i="1" s="1"/>
  <c r="Q145" i="1" s="1"/>
  <c r="Q146" i="1" s="1"/>
  <c r="Q147" i="1" s="1"/>
  <c r="Q148" i="1" s="1"/>
  <c r="Q149" i="1" s="1"/>
  <c r="Q150" i="1" s="1"/>
  <c r="Q151" i="1" s="1"/>
  <c r="Q152" i="1" s="1"/>
  <c r="Q153" i="1" s="1"/>
  <c r="Q154" i="1" s="1"/>
  <c r="Q155" i="1" s="1"/>
  <c r="Q156" i="1" s="1"/>
  <c r="Q157" i="1" s="1"/>
  <c r="Q158" i="1" s="1"/>
  <c r="Q159" i="1" s="1"/>
  <c r="Q160" i="1" s="1"/>
  <c r="Q161" i="1" s="1"/>
  <c r="Q162" i="1" s="1"/>
  <c r="Q163" i="1" s="1"/>
  <c r="Q164" i="1" s="1"/>
  <c r="Q165" i="1" s="1"/>
  <c r="Q166" i="1" s="1"/>
  <c r="Q167" i="1" s="1"/>
  <c r="Q168" i="1" s="1"/>
  <c r="Q169" i="1" s="1"/>
  <c r="Q170" i="1" s="1"/>
  <c r="Q171" i="1" s="1"/>
  <c r="Q172" i="1" s="1"/>
  <c r="Q173" i="1" s="1"/>
  <c r="Q174" i="1" s="1"/>
  <c r="Q175" i="1" s="1"/>
  <c r="Q176" i="1" s="1"/>
  <c r="Q177" i="1" s="1"/>
  <c r="Q178" i="1" s="1"/>
  <c r="Q179" i="1" s="1"/>
  <c r="Q180" i="1" s="1"/>
  <c r="Q181" i="1" s="1"/>
  <c r="Q182" i="1" s="1"/>
  <c r="Q183" i="1" s="1"/>
  <c r="Q184" i="1" s="1"/>
  <c r="Q185" i="1" s="1"/>
  <c r="Q186" i="1" s="1"/>
  <c r="Q187" i="1" s="1"/>
  <c r="Q188" i="1" s="1"/>
  <c r="Q189" i="1" s="1"/>
  <c r="Q190" i="1" s="1"/>
  <c r="Q191" i="1" s="1"/>
  <c r="Q192" i="1" s="1"/>
  <c r="Q193" i="1" s="1"/>
  <c r="Q194" i="1" s="1"/>
  <c r="Q195" i="1" s="1"/>
  <c r="Q196" i="1" s="1"/>
  <c r="Q197" i="1" s="1"/>
  <c r="Q198" i="1" s="1"/>
  <c r="Q199" i="1" s="1"/>
  <c r="Q200" i="1" s="1"/>
  <c r="Q201" i="1" s="1"/>
  <c r="Q202" i="1" s="1"/>
  <c r="Q203" i="1" s="1"/>
  <c r="Q204" i="1" s="1"/>
  <c r="Q205" i="1" s="1"/>
  <c r="Q206" i="1" s="1"/>
  <c r="Q207" i="1" s="1"/>
  <c r="Q208" i="1" s="1"/>
  <c r="Q209" i="1" s="1"/>
  <c r="Q210" i="1" s="1"/>
  <c r="Q211" i="1" s="1"/>
  <c r="Q212" i="1" s="1"/>
  <c r="Q213" i="1" s="1"/>
  <c r="Q214" i="1" s="1"/>
  <c r="Q215" i="1" s="1"/>
  <c r="Q216" i="1" s="1"/>
  <c r="Q217" i="1" s="1"/>
  <c r="Q218" i="1" s="1"/>
  <c r="Q219" i="1" s="1"/>
  <c r="Q220" i="1" s="1"/>
  <c r="Q221" i="1" s="1"/>
  <c r="Q222" i="1" s="1"/>
  <c r="Q223" i="1" s="1"/>
  <c r="Q224" i="1" s="1"/>
  <c r="Q225" i="1" s="1"/>
  <c r="Q226" i="1" s="1"/>
  <c r="Q227" i="1" s="1"/>
  <c r="Q228" i="1" s="1"/>
  <c r="Q229" i="1" s="1"/>
  <c r="Q230" i="1" s="1"/>
  <c r="Q231" i="1" s="1"/>
  <c r="Q232" i="1" s="1"/>
  <c r="Q233" i="1" s="1"/>
  <c r="Q234" i="1" s="1"/>
  <c r="Q235" i="1" s="1"/>
  <c r="Q236" i="1" s="1"/>
  <c r="Q237" i="1" s="1"/>
  <c r="Q238" i="1" s="1"/>
  <c r="Q239" i="1" s="1"/>
  <c r="Q240" i="1" s="1"/>
  <c r="Q241" i="1" s="1"/>
  <c r="Q242" i="1" s="1"/>
  <c r="Q243" i="1" s="1"/>
  <c r="Q244" i="1" s="1"/>
  <c r="Q245" i="1" s="1"/>
  <c r="Q246" i="1" s="1"/>
  <c r="Q247" i="1" s="1"/>
  <c r="Q248" i="1" s="1"/>
  <c r="Q249" i="1" s="1"/>
  <c r="Q250" i="1" s="1"/>
  <c r="Q251" i="1" s="1"/>
  <c r="Q252" i="1" s="1"/>
  <c r="Q253" i="1" s="1"/>
  <c r="Q254" i="1" s="1"/>
  <c r="Q255" i="1" s="1"/>
  <c r="Q256" i="1" s="1"/>
  <c r="Q257" i="1" s="1"/>
  <c r="Q258" i="1" s="1"/>
  <c r="Q259" i="1" s="1"/>
  <c r="Q260" i="1" s="1"/>
  <c r="Q261" i="1" s="1"/>
  <c r="Q262" i="1" s="1"/>
  <c r="Q263" i="1" s="1"/>
  <c r="Q264" i="1" s="1"/>
  <c r="Q265" i="1" s="1"/>
  <c r="Q266" i="1" s="1"/>
  <c r="Q267" i="1" s="1"/>
  <c r="Q268" i="1" s="1"/>
  <c r="Q269" i="1" s="1"/>
  <c r="Q270" i="1" s="1"/>
  <c r="Q271" i="1" s="1"/>
  <c r="Q272" i="1" s="1"/>
  <c r="Q273" i="1" s="1"/>
  <c r="Q274" i="1" s="1"/>
  <c r="Q275" i="1" s="1"/>
  <c r="Q276" i="1" s="1"/>
  <c r="Q277" i="1" s="1"/>
  <c r="Q278" i="1" s="1"/>
  <c r="Q279" i="1" s="1"/>
  <c r="Q280" i="1" s="1"/>
  <c r="Q281" i="1" s="1"/>
  <c r="Q282" i="1" s="1"/>
  <c r="Q283" i="1" s="1"/>
  <c r="Q284" i="1" s="1"/>
  <c r="Q285" i="1" s="1"/>
  <c r="Q286" i="1" s="1"/>
  <c r="Q287" i="1" s="1"/>
  <c r="Q288" i="1" s="1"/>
  <c r="Q289" i="1" s="1"/>
  <c r="Q290" i="1" s="1"/>
  <c r="Q291" i="1" s="1"/>
  <c r="Q292" i="1" s="1"/>
  <c r="Q293" i="1" s="1"/>
  <c r="Q294" i="1" s="1"/>
  <c r="Q295" i="1" s="1"/>
  <c r="Q296" i="1" s="1"/>
  <c r="Q297" i="1" s="1"/>
  <c r="Q298" i="1" s="1"/>
  <c r="Q299" i="1" s="1"/>
  <c r="Q300" i="1" s="1"/>
  <c r="Q301" i="1" s="1"/>
  <c r="Q302" i="1" s="1"/>
  <c r="Q303" i="1" s="1"/>
  <c r="Q304" i="1" s="1"/>
  <c r="Q305" i="1" s="1"/>
  <c r="Q306" i="1" s="1"/>
  <c r="Q307" i="1" s="1"/>
  <c r="Q308" i="1" s="1"/>
  <c r="Q309" i="1" s="1"/>
  <c r="Q310" i="1" s="1"/>
  <c r="Q311" i="1" s="1"/>
  <c r="Q312" i="1" s="1"/>
  <c r="Q313" i="1" s="1"/>
  <c r="Q314" i="1" s="1"/>
  <c r="Q315" i="1" s="1"/>
  <c r="Q316" i="1" s="1"/>
  <c r="Q317" i="1" s="1"/>
  <c r="Q318" i="1" s="1"/>
  <c r="Q319" i="1" s="1"/>
  <c r="Q320" i="1" s="1"/>
  <c r="Q321" i="1" s="1"/>
  <c r="Q322" i="1" s="1"/>
  <c r="Q323" i="1" s="1"/>
  <c r="Q324" i="1" s="1"/>
  <c r="Q325" i="1" s="1"/>
  <c r="Q326" i="1" s="1"/>
  <c r="Q327" i="1" s="1"/>
  <c r="Q328" i="1" s="1"/>
  <c r="Q329" i="1" s="1"/>
  <c r="Q330" i="1" s="1"/>
  <c r="Q331" i="1" s="1"/>
  <c r="Q332" i="1" s="1"/>
  <c r="Q333" i="1" s="1"/>
  <c r="Q334" i="1" s="1"/>
  <c r="Q335" i="1" s="1"/>
  <c r="Q336" i="1" s="1"/>
  <c r="Q337" i="1" s="1"/>
  <c r="Q338" i="1" s="1"/>
  <c r="Q339" i="1" s="1"/>
  <c r="Q340" i="1" s="1"/>
  <c r="Q341" i="1" s="1"/>
  <c r="Q342" i="1" s="1"/>
  <c r="Q343" i="1" s="1"/>
  <c r="Q344" i="1" s="1"/>
  <c r="Q345" i="1" s="1"/>
  <c r="Q346" i="1" s="1"/>
  <c r="Q347" i="1" s="1"/>
  <c r="Q348" i="1" s="1"/>
  <c r="Q349" i="1" s="1"/>
  <c r="Q350" i="1" s="1"/>
  <c r="Q351" i="1" s="1"/>
  <c r="Q352" i="1" s="1"/>
  <c r="Q353" i="1" s="1"/>
  <c r="Q354" i="1" s="1"/>
  <c r="Q355" i="1" s="1"/>
  <c r="Q356" i="1" s="1"/>
  <c r="Q357" i="1" s="1"/>
  <c r="Q358" i="1" s="1"/>
  <c r="Q359" i="1" s="1"/>
  <c r="Q360" i="1" s="1"/>
  <c r="Q361" i="1" s="1"/>
  <c r="Q362" i="1" s="1"/>
  <c r="Q363" i="1" s="1"/>
  <c r="Q364" i="1" s="1"/>
  <c r="Q365" i="1" s="1"/>
  <c r="Q366" i="1" s="1"/>
  <c r="Q367" i="1" s="1"/>
  <c r="Q368" i="1" s="1"/>
  <c r="Q369" i="1" s="1"/>
  <c r="Q370" i="1" s="1"/>
  <c r="Q371" i="1" s="1"/>
  <c r="Q372" i="1" s="1"/>
  <c r="Q373" i="1" s="1"/>
  <c r="Q374" i="1" s="1"/>
  <c r="Q375" i="1" s="1"/>
  <c r="Q376" i="1" s="1"/>
  <c r="Q377" i="1" s="1"/>
  <c r="Q378" i="1" s="1"/>
  <c r="Q379" i="1" s="1"/>
  <c r="Q380" i="1" s="1"/>
  <c r="Q381" i="1" s="1"/>
  <c r="Q382" i="1" s="1"/>
  <c r="Q383" i="1" s="1"/>
  <c r="Q384" i="1" s="1"/>
  <c r="Q385" i="1" s="1"/>
  <c r="Q386" i="1" s="1"/>
  <c r="Q387" i="1" s="1"/>
  <c r="Q388" i="1" s="1"/>
  <c r="Q389" i="1" s="1"/>
  <c r="Q390" i="1" s="1"/>
  <c r="Q391" i="1" s="1"/>
  <c r="Q392" i="1" s="1"/>
  <c r="Q393" i="1" s="1"/>
  <c r="Q394" i="1" s="1"/>
  <c r="Q395" i="1" s="1"/>
  <c r="Q396" i="1" s="1"/>
  <c r="Q397" i="1" s="1"/>
  <c r="Q398" i="1" s="1"/>
  <c r="Q399" i="1" s="1"/>
  <c r="Q400" i="1" s="1"/>
  <c r="Q401" i="1" s="1"/>
  <c r="Q402" i="1" s="1"/>
  <c r="Q403" i="1" s="1"/>
  <c r="Q404" i="1" s="1"/>
  <c r="Q405" i="1" s="1"/>
  <c r="Q406" i="1" s="1"/>
  <c r="Q407" i="1" s="1"/>
  <c r="Q408" i="1" s="1"/>
  <c r="Q409" i="1" s="1"/>
  <c r="Q410" i="1" s="1"/>
  <c r="Q411" i="1" s="1"/>
  <c r="Q412" i="1" s="1"/>
  <c r="Q413" i="1" s="1"/>
  <c r="Q414" i="1" s="1"/>
  <c r="Q415" i="1" s="1"/>
  <c r="Q416" i="1" s="1"/>
  <c r="Q417" i="1" s="1"/>
  <c r="Q418" i="1" s="1"/>
  <c r="Q419" i="1" s="1"/>
  <c r="Q420" i="1" s="1"/>
  <c r="Q421" i="1" s="1"/>
  <c r="Q422" i="1" s="1"/>
  <c r="Q423" i="1" s="1"/>
  <c r="Q424" i="1" s="1"/>
  <c r="Q425" i="1" s="1"/>
  <c r="Q426" i="1" s="1"/>
  <c r="Q427" i="1" s="1"/>
  <c r="Q428" i="1" s="1"/>
  <c r="Q429" i="1" s="1"/>
  <c r="Q430" i="1" s="1"/>
  <c r="Q431" i="1" s="1"/>
  <c r="Q432" i="1" s="1"/>
  <c r="Q433" i="1" s="1"/>
  <c r="Q434" i="1" s="1"/>
  <c r="Q435" i="1" s="1"/>
  <c r="Q436" i="1" s="1"/>
  <c r="Q437" i="1" s="1"/>
  <c r="Q438" i="1" s="1"/>
  <c r="Q439" i="1" s="1"/>
  <c r="Q440" i="1" s="1"/>
  <c r="Q441" i="1" s="1"/>
  <c r="Q442" i="1" s="1"/>
  <c r="Q443" i="1" s="1"/>
  <c r="Q444" i="1" s="1"/>
  <c r="Q445" i="1" s="1"/>
  <c r="Q446" i="1" s="1"/>
  <c r="Q447" i="1" s="1"/>
  <c r="Q448" i="1" s="1"/>
  <c r="Q449" i="1" s="1"/>
  <c r="Q450" i="1" s="1"/>
  <c r="Q451" i="1" s="1"/>
  <c r="Q452" i="1" s="1"/>
  <c r="Q453" i="1" s="1"/>
  <c r="Q454" i="1" s="1"/>
  <c r="Q455" i="1" s="1"/>
  <c r="Q456" i="1" s="1"/>
  <c r="Q457" i="1" s="1"/>
  <c r="Q458" i="1" s="1"/>
  <c r="Q459" i="1" s="1"/>
  <c r="Q460" i="1" s="1"/>
  <c r="Q461" i="1" s="1"/>
  <c r="Q462" i="1" s="1"/>
  <c r="Q463" i="1" s="1"/>
  <c r="Q464" i="1" s="1"/>
  <c r="Q465" i="1" s="1"/>
  <c r="Q466" i="1" s="1"/>
  <c r="Q467" i="1" s="1"/>
  <c r="Q468" i="1" s="1"/>
  <c r="Q469" i="1" s="1"/>
  <c r="Q470" i="1" s="1"/>
  <c r="Q471" i="1" s="1"/>
  <c r="Q472" i="1" s="1"/>
  <c r="Q473" i="1" s="1"/>
  <c r="Q474" i="1" s="1"/>
  <c r="Q475" i="1" s="1"/>
  <c r="Q476" i="1" s="1"/>
  <c r="Q477" i="1" s="1"/>
  <c r="Q478" i="1" s="1"/>
  <c r="Q479" i="1" s="1"/>
  <c r="Q480" i="1" s="1"/>
  <c r="Q481" i="1" s="1"/>
  <c r="Q482" i="1" s="1"/>
  <c r="Q483" i="1" s="1"/>
  <c r="Q484" i="1" s="1"/>
  <c r="Q485" i="1" s="1"/>
  <c r="Q486" i="1" s="1"/>
  <c r="Q487" i="1" s="1"/>
  <c r="Q488" i="1" s="1"/>
  <c r="Q489" i="1" s="1"/>
  <c r="Q490" i="1" s="1"/>
  <c r="Q491" i="1" s="1"/>
  <c r="Q492" i="1" s="1"/>
  <c r="Q493" i="1" s="1"/>
  <c r="Q494" i="1" s="1"/>
  <c r="Q495" i="1" s="1"/>
  <c r="Q496" i="1" s="1"/>
  <c r="Q497" i="1" s="1"/>
  <c r="Q498" i="1" s="1"/>
  <c r="Q499" i="1" s="1"/>
  <c r="Q500" i="1" s="1"/>
  <c r="Q501" i="1" s="1"/>
  <c r="Q502" i="1" s="1"/>
  <c r="Q503" i="1" s="1"/>
  <c r="Q504" i="1" s="1"/>
  <c r="Q505" i="1" s="1"/>
  <c r="Q506" i="1" s="1"/>
  <c r="Q507" i="1" s="1"/>
  <c r="Q508" i="1" s="1"/>
  <c r="Q509" i="1" s="1"/>
  <c r="Q510" i="1" s="1"/>
  <c r="Q511" i="1" s="1"/>
  <c r="Q512" i="1" s="1"/>
  <c r="Q513" i="1" s="1"/>
  <c r="Q514" i="1" s="1"/>
  <c r="Q515" i="1" s="1"/>
  <c r="Q516" i="1" s="1"/>
  <c r="Q517" i="1" s="1"/>
  <c r="Q518" i="1" s="1"/>
  <c r="Q519" i="1" s="1"/>
  <c r="Q520" i="1" s="1"/>
  <c r="Q521" i="1" s="1"/>
  <c r="Q522" i="1" s="1"/>
  <c r="Q523" i="1" s="1"/>
  <c r="Q524" i="1" s="1"/>
  <c r="Q525" i="1" s="1"/>
  <c r="Q526" i="1" s="1"/>
  <c r="Q527" i="1" s="1"/>
  <c r="Q528" i="1" s="1"/>
  <c r="Q529" i="1" s="1"/>
  <c r="Q530" i="1" s="1"/>
  <c r="Q531" i="1" s="1"/>
  <c r="Q532" i="1" s="1"/>
  <c r="Q533" i="1" s="1"/>
  <c r="Q534" i="1" s="1"/>
  <c r="Q535" i="1" s="1"/>
  <c r="Q536" i="1" s="1"/>
  <c r="Q537" i="1" s="1"/>
  <c r="Q538" i="1" s="1"/>
  <c r="Q539" i="1" s="1"/>
  <c r="Q540" i="1" s="1"/>
  <c r="Q541" i="1" s="1"/>
  <c r="Q542" i="1" s="1"/>
  <c r="Q543" i="1" s="1"/>
  <c r="Q544" i="1" s="1"/>
  <c r="Q545" i="1" s="1"/>
  <c r="Q546" i="1" s="1"/>
  <c r="Q547" i="1" s="1"/>
  <c r="Q548" i="1" s="1"/>
  <c r="Q549" i="1" s="1"/>
  <c r="Q550" i="1" s="1"/>
  <c r="Q551" i="1" s="1"/>
  <c r="Q552" i="1" s="1"/>
  <c r="Q553" i="1" s="1"/>
  <c r="Q554" i="1" s="1"/>
  <c r="Q555" i="1" s="1"/>
  <c r="Q556" i="1" s="1"/>
  <c r="Q557" i="1" s="1"/>
  <c r="Q558" i="1" s="1"/>
  <c r="Q559" i="1" s="1"/>
  <c r="Q560" i="1" s="1"/>
  <c r="Q561" i="1" s="1"/>
  <c r="Q562" i="1" s="1"/>
  <c r="Q563" i="1" s="1"/>
  <c r="Q564" i="1" s="1"/>
  <c r="Q565" i="1" s="1"/>
  <c r="Q566" i="1" s="1"/>
  <c r="Q567" i="1" s="1"/>
  <c r="Q568" i="1" s="1"/>
  <c r="Q569" i="1" s="1"/>
  <c r="Q570" i="1" s="1"/>
  <c r="Q571" i="1" s="1"/>
  <c r="Q572" i="1" s="1"/>
  <c r="Q573" i="1" s="1"/>
  <c r="Q574" i="1" s="1"/>
  <c r="Q575" i="1" s="1"/>
  <c r="Q576" i="1" s="1"/>
  <c r="Q577" i="1" s="1"/>
  <c r="Q578" i="1" s="1"/>
  <c r="Q579" i="1" s="1"/>
  <c r="Q580" i="1" s="1"/>
  <c r="Q581" i="1" s="1"/>
  <c r="Q582" i="1" s="1"/>
  <c r="Q583" i="1" s="1"/>
  <c r="Q584" i="1" s="1"/>
  <c r="Q585" i="1" s="1"/>
  <c r="Q586" i="1" s="1"/>
  <c r="Q587" i="1" s="1"/>
  <c r="Q588" i="1" s="1"/>
  <c r="Q589" i="1" s="1"/>
  <c r="Q590" i="1" s="1"/>
  <c r="Q591" i="1" s="1"/>
  <c r="Q592" i="1" s="1"/>
  <c r="Q593" i="1" s="1"/>
  <c r="Q594" i="1" s="1"/>
  <c r="Q595" i="1" s="1"/>
  <c r="Q596" i="1" s="1"/>
  <c r="Q597" i="1" s="1"/>
  <c r="Q598" i="1" s="1"/>
  <c r="Q599" i="1" s="1"/>
  <c r="Q600" i="1" s="1"/>
  <c r="Q601" i="1" s="1"/>
  <c r="Q602" i="1" s="1"/>
  <c r="Q603" i="1" s="1"/>
  <c r="Q604" i="1" s="1"/>
  <c r="Q605" i="1" s="1"/>
  <c r="Q606" i="1" s="1"/>
  <c r="Q607" i="1" s="1"/>
  <c r="Q608" i="1" s="1"/>
  <c r="Q609" i="1" s="1"/>
  <c r="Q610" i="1" s="1"/>
  <c r="Q611" i="1" s="1"/>
  <c r="Q612" i="1" s="1"/>
  <c r="Q613" i="1" s="1"/>
  <c r="Q614" i="1" s="1"/>
  <c r="Q615" i="1" s="1"/>
  <c r="Q616" i="1" s="1"/>
  <c r="Q617" i="1" s="1"/>
  <c r="Q618" i="1" s="1"/>
  <c r="Q619" i="1" s="1"/>
  <c r="Q620" i="1" s="1"/>
  <c r="Q621" i="1" s="1"/>
  <c r="Q622" i="1" s="1"/>
  <c r="Q623" i="1" s="1"/>
  <c r="Q624" i="1" s="1"/>
  <c r="Q625" i="1" s="1"/>
  <c r="Q626" i="1" s="1"/>
  <c r="Q627" i="1" s="1"/>
  <c r="Q628" i="1" s="1"/>
  <c r="Q629" i="1" s="1"/>
  <c r="Q630" i="1" s="1"/>
  <c r="Q631" i="1" s="1"/>
  <c r="Q632" i="1" s="1"/>
  <c r="Q633" i="1" s="1"/>
  <c r="Q634" i="1" s="1"/>
  <c r="Q635" i="1" s="1"/>
  <c r="Q636" i="1" s="1"/>
  <c r="Q637" i="1" s="1"/>
  <c r="Q638" i="1" s="1"/>
  <c r="Q639" i="1" s="1"/>
  <c r="Q640" i="1" s="1"/>
  <c r="Q641" i="1" s="1"/>
  <c r="Q642" i="1" s="1"/>
  <c r="Q643" i="1" s="1"/>
  <c r="Q644" i="1" s="1"/>
  <c r="Q645" i="1" s="1"/>
  <c r="Q646" i="1" s="1"/>
  <c r="Q647" i="1" s="1"/>
  <c r="Q648" i="1" s="1"/>
  <c r="Q649" i="1" s="1"/>
  <c r="Q650" i="1" s="1"/>
  <c r="Q651" i="1" s="1"/>
  <c r="Q652" i="1" s="1"/>
  <c r="Q653" i="1" s="1"/>
  <c r="Q654" i="1" s="1"/>
  <c r="Q655" i="1" s="1"/>
  <c r="Q656" i="1" s="1"/>
  <c r="Q657" i="1" s="1"/>
  <c r="Q658" i="1" s="1"/>
  <c r="Q659" i="1" s="1"/>
  <c r="Q660" i="1" s="1"/>
  <c r="Q661" i="1" s="1"/>
  <c r="Q662" i="1" s="1"/>
  <c r="Q663" i="1" s="1"/>
  <c r="Q664" i="1" s="1"/>
  <c r="Q665" i="1" s="1"/>
  <c r="Q666" i="1" s="1"/>
  <c r="Q667" i="1" s="1"/>
  <c r="Q668" i="1" s="1"/>
  <c r="Q669" i="1" s="1"/>
  <c r="Q670" i="1" s="1"/>
  <c r="Q671" i="1" s="1"/>
  <c r="Q672" i="1" s="1"/>
  <c r="Q673" i="1" s="1"/>
  <c r="Q674" i="1" s="1"/>
  <c r="Q675" i="1" s="1"/>
  <c r="Q676" i="1" s="1"/>
  <c r="Q677" i="1" s="1"/>
  <c r="Q678" i="1" s="1"/>
  <c r="Q679" i="1" s="1"/>
  <c r="Q680" i="1" s="1"/>
  <c r="Q681" i="1" s="1"/>
  <c r="Q682" i="1" s="1"/>
  <c r="Q683" i="1" s="1"/>
  <c r="Q684" i="1" s="1"/>
  <c r="Q685" i="1" s="1"/>
  <c r="Q686" i="1" s="1"/>
  <c r="Q687" i="1" s="1"/>
  <c r="Q688" i="1" s="1"/>
  <c r="Q689" i="1" s="1"/>
  <c r="Q690" i="1" s="1"/>
  <c r="Q691" i="1" s="1"/>
  <c r="Q692" i="1" s="1"/>
  <c r="Q693" i="1" s="1"/>
  <c r="Q694" i="1" s="1"/>
  <c r="Q695" i="1" s="1"/>
  <c r="Q696" i="1" s="1"/>
  <c r="Q697" i="1" s="1"/>
  <c r="Q698" i="1" s="1"/>
  <c r="Q699" i="1" s="1"/>
  <c r="Q700" i="1" s="1"/>
  <c r="Q701" i="1" s="1"/>
  <c r="Q702" i="1" s="1"/>
  <c r="Q703" i="1" s="1"/>
  <c r="Q704" i="1" s="1"/>
  <c r="Q705" i="1" s="1"/>
  <c r="Q706" i="1" s="1"/>
  <c r="Q707" i="1" s="1"/>
  <c r="Q708" i="1" s="1"/>
  <c r="Q709" i="1" s="1"/>
  <c r="Q710" i="1" s="1"/>
  <c r="Q711" i="1" s="1"/>
  <c r="Q712" i="1" s="1"/>
  <c r="Q713" i="1" s="1"/>
  <c r="Q714" i="1" s="1"/>
  <c r="Q715" i="1" s="1"/>
  <c r="Q716" i="1" s="1"/>
  <c r="Q717" i="1" s="1"/>
  <c r="Q718" i="1" s="1"/>
  <c r="Q719" i="1" s="1"/>
  <c r="Q720" i="1" s="1"/>
  <c r="Q721" i="1" s="1"/>
  <c r="Q722" i="1" s="1"/>
  <c r="Q723" i="1" s="1"/>
  <c r="Q724" i="1" s="1"/>
  <c r="Q725" i="1" s="1"/>
  <c r="Q726" i="1" s="1"/>
  <c r="Q727" i="1" s="1"/>
  <c r="Q728" i="1" s="1"/>
  <c r="Q729" i="1" s="1"/>
  <c r="Q730" i="1" s="1"/>
  <c r="Q731" i="1" s="1"/>
  <c r="Q732" i="1" s="1"/>
  <c r="Q733" i="1" s="1"/>
  <c r="Q734" i="1" s="1"/>
  <c r="Q735" i="1" s="1"/>
  <c r="Q736" i="1" s="1"/>
  <c r="Q737" i="1" s="1"/>
  <c r="Q738" i="1" s="1"/>
  <c r="Q739" i="1" s="1"/>
  <c r="Q740" i="1" s="1"/>
  <c r="Q741" i="1" s="1"/>
  <c r="Q742" i="1" s="1"/>
  <c r="Q743" i="1" s="1"/>
  <c r="Q744" i="1" s="1"/>
  <c r="Q745" i="1" s="1"/>
  <c r="Q746" i="1" s="1"/>
  <c r="Q747" i="1" s="1"/>
  <c r="Q748" i="1" s="1"/>
  <c r="Q749" i="1" s="1"/>
  <c r="Q750" i="1" s="1"/>
  <c r="Q751" i="1" s="1"/>
  <c r="Q752" i="1" s="1"/>
  <c r="Q753" i="1" s="1"/>
  <c r="Q754" i="1" s="1"/>
  <c r="Q755" i="1" s="1"/>
  <c r="Q756" i="1" s="1"/>
  <c r="Q757" i="1" s="1"/>
  <c r="Q758" i="1" s="1"/>
  <c r="Q759" i="1" s="1"/>
  <c r="Q760" i="1" s="1"/>
  <c r="Q761" i="1" s="1"/>
  <c r="Q762" i="1" s="1"/>
  <c r="Q763" i="1" s="1"/>
  <c r="Q764" i="1" s="1"/>
  <c r="Q765" i="1" s="1"/>
  <c r="Q766" i="1" s="1"/>
  <c r="Q767" i="1" s="1"/>
  <c r="Q768" i="1" s="1"/>
  <c r="Q769" i="1" s="1"/>
  <c r="Q770" i="1" s="1"/>
  <c r="Q771" i="1" s="1"/>
  <c r="Q772" i="1" s="1"/>
  <c r="Q773" i="1" s="1"/>
  <c r="Q774" i="1" s="1"/>
  <c r="Q775" i="1" s="1"/>
  <c r="Q776" i="1" s="1"/>
  <c r="Q777" i="1" s="1"/>
  <c r="Q778" i="1" s="1"/>
  <c r="Q779" i="1" s="1"/>
  <c r="Q780" i="1" s="1"/>
  <c r="Q781" i="1" s="1"/>
  <c r="Q782" i="1" s="1"/>
  <c r="Q783" i="1" s="1"/>
  <c r="Q784" i="1" s="1"/>
  <c r="Q785" i="1" s="1"/>
  <c r="Q786" i="1" s="1"/>
  <c r="Q787" i="1" s="1"/>
  <c r="Q788" i="1" s="1"/>
  <c r="Q789" i="1" s="1"/>
  <c r="Q790" i="1" s="1"/>
  <c r="Q791" i="1" s="1"/>
  <c r="Q792" i="1" s="1"/>
  <c r="Q793" i="1" s="1"/>
  <c r="Q794" i="1" s="1"/>
  <c r="Q795" i="1" s="1"/>
  <c r="Q796" i="1" s="1"/>
  <c r="Q797" i="1" s="1"/>
  <c r="Q798" i="1" s="1"/>
  <c r="Q799" i="1" s="1"/>
  <c r="Q800" i="1" s="1"/>
  <c r="Q801" i="1" s="1"/>
  <c r="Q802" i="1" s="1"/>
  <c r="Q803" i="1" s="1"/>
  <c r="Q804" i="1" s="1"/>
  <c r="Q805" i="1" s="1"/>
  <c r="Q806" i="1" s="1"/>
  <c r="Q807" i="1" s="1"/>
  <c r="Q808" i="1" s="1"/>
  <c r="Q809" i="1" s="1"/>
  <c r="Q810" i="1" s="1"/>
  <c r="Q811" i="1" s="1"/>
  <c r="Q812" i="1" s="1"/>
  <c r="Q813" i="1" s="1"/>
  <c r="Q814" i="1" s="1"/>
  <c r="Q815" i="1" s="1"/>
  <c r="Q816" i="1" s="1"/>
  <c r="Q817" i="1" s="1"/>
  <c r="Q818" i="1" s="1"/>
  <c r="Q819" i="1" s="1"/>
  <c r="Q820" i="1" s="1"/>
  <c r="Q821" i="1" s="1"/>
  <c r="Q822" i="1" s="1"/>
  <c r="Q823" i="1" s="1"/>
  <c r="Q824" i="1" s="1"/>
  <c r="Q825" i="1" s="1"/>
  <c r="Q826" i="1" s="1"/>
  <c r="Q827" i="1" s="1"/>
  <c r="Q828" i="1" s="1"/>
  <c r="Q829" i="1" s="1"/>
  <c r="Q830" i="1" s="1"/>
  <c r="Q831" i="1" s="1"/>
  <c r="Q832" i="1" s="1"/>
  <c r="Q833" i="1" s="1"/>
  <c r="Q834" i="1" s="1"/>
  <c r="Q835" i="1" s="1"/>
  <c r="Q836" i="1" s="1"/>
  <c r="Q837" i="1" s="1"/>
  <c r="Q838" i="1" s="1"/>
  <c r="Q839" i="1" s="1"/>
  <c r="Q840" i="1" s="1"/>
  <c r="Q841" i="1" s="1"/>
  <c r="Q842" i="1" s="1"/>
  <c r="Q843" i="1" s="1"/>
  <c r="Q844" i="1" s="1"/>
  <c r="Q845" i="1" s="1"/>
  <c r="Q846" i="1" s="1"/>
  <c r="Q847" i="1" s="1"/>
  <c r="Q848" i="1" s="1"/>
  <c r="Q849" i="1" s="1"/>
  <c r="Q850" i="1" s="1"/>
  <c r="Q851" i="1" s="1"/>
  <c r="Q852" i="1" s="1"/>
  <c r="Q853" i="1" s="1"/>
  <c r="Q854" i="1" s="1"/>
  <c r="Q855" i="1" s="1"/>
  <c r="Q856" i="1" s="1"/>
  <c r="Q857" i="1" s="1"/>
  <c r="Q858" i="1" s="1"/>
  <c r="Q859" i="1" s="1"/>
  <c r="Q860" i="1" s="1"/>
  <c r="Q861" i="1" s="1"/>
  <c r="Q862" i="1" s="1"/>
  <c r="Q863" i="1" s="1"/>
  <c r="Q864" i="1" s="1"/>
  <c r="Q865" i="1" s="1"/>
  <c r="Q866" i="1" s="1"/>
  <c r="Q867" i="1" s="1"/>
  <c r="Q868" i="1" s="1"/>
  <c r="Q869" i="1" s="1"/>
  <c r="Q870" i="1" s="1"/>
  <c r="Q871" i="1" s="1"/>
  <c r="Q872" i="1" s="1"/>
  <c r="Q873" i="1" s="1"/>
  <c r="Q874" i="1" s="1"/>
  <c r="Q875" i="1" s="1"/>
  <c r="Q876" i="1" s="1"/>
  <c r="Q877" i="1" s="1"/>
  <c r="Q878" i="1" s="1"/>
  <c r="Q879" i="1" s="1"/>
  <c r="Q880" i="1" s="1"/>
  <c r="Q881" i="1" s="1"/>
  <c r="Q882" i="1" s="1"/>
  <c r="Q883" i="1" s="1"/>
  <c r="Q884" i="1" s="1"/>
  <c r="Q885" i="1" s="1"/>
  <c r="Q886" i="1" s="1"/>
  <c r="Q887" i="1" s="1"/>
  <c r="Q888" i="1" s="1"/>
  <c r="Q889" i="1" s="1"/>
  <c r="Q890" i="1" s="1"/>
  <c r="Q891" i="1" s="1"/>
  <c r="Q892" i="1" s="1"/>
  <c r="Q893" i="1" s="1"/>
  <c r="Q894" i="1" s="1"/>
  <c r="Q895" i="1" s="1"/>
  <c r="Q896" i="1" s="1"/>
  <c r="Q897" i="1" s="1"/>
  <c r="Q898" i="1" s="1"/>
  <c r="Q899" i="1" s="1"/>
  <c r="Q900" i="1" s="1"/>
  <c r="Q901" i="1" s="1"/>
  <c r="Q902" i="1" s="1"/>
  <c r="Q903" i="1" s="1"/>
  <c r="Q904" i="1" s="1"/>
  <c r="Q905" i="1" s="1"/>
  <c r="Q906" i="1" s="1"/>
  <c r="Q907" i="1" s="1"/>
  <c r="Q908" i="1" s="1"/>
  <c r="Q909" i="1" s="1"/>
  <c r="Q910" i="1" s="1"/>
  <c r="Q911" i="1" s="1"/>
  <c r="Q912" i="1" s="1"/>
  <c r="Q913" i="1" s="1"/>
  <c r="Q914" i="1" s="1"/>
  <c r="Q915" i="1" s="1"/>
  <c r="Q916" i="1" s="1"/>
  <c r="Q917" i="1" s="1"/>
  <c r="Q918" i="1" s="1"/>
  <c r="Q919" i="1" s="1"/>
  <c r="Q920" i="1" s="1"/>
  <c r="Q921" i="1" s="1"/>
  <c r="Q922" i="1" s="1"/>
  <c r="Q923" i="1" s="1"/>
  <c r="Q924" i="1" s="1"/>
  <c r="Q925" i="1" s="1"/>
  <c r="Q926" i="1" s="1"/>
  <c r="Q927" i="1" s="1"/>
  <c r="Q928" i="1" s="1"/>
  <c r="Q929" i="1" s="1"/>
  <c r="Q930" i="1" s="1"/>
  <c r="Q931" i="1" s="1"/>
  <c r="Q932" i="1" s="1"/>
  <c r="Q933" i="1" s="1"/>
  <c r="Q934" i="1" s="1"/>
  <c r="Q935" i="1" s="1"/>
  <c r="Q936" i="1" s="1"/>
  <c r="Q937" i="1" s="1"/>
  <c r="Q938" i="1" s="1"/>
  <c r="Q939" i="1" s="1"/>
  <c r="Q940" i="1" s="1"/>
  <c r="Q941" i="1" s="1"/>
  <c r="Q942" i="1" s="1"/>
  <c r="Q943" i="1" s="1"/>
  <c r="Q944" i="1" s="1"/>
  <c r="Q945" i="1" s="1"/>
  <c r="Q946" i="1" s="1"/>
  <c r="Q947" i="1" s="1"/>
  <c r="Q948" i="1" s="1"/>
  <c r="Q949" i="1" s="1"/>
  <c r="Q950" i="1" s="1"/>
  <c r="Q951" i="1" s="1"/>
  <c r="Q952" i="1" s="1"/>
  <c r="Q953" i="1" s="1"/>
  <c r="Q954" i="1" s="1"/>
  <c r="Q955" i="1" s="1"/>
  <c r="Q956" i="1" s="1"/>
  <c r="Q957" i="1" s="1"/>
  <c r="Q958" i="1" s="1"/>
  <c r="Q959" i="1" s="1"/>
  <c r="Q960" i="1" s="1"/>
  <c r="Q961" i="1" s="1"/>
  <c r="Q962" i="1" s="1"/>
  <c r="Q963" i="1" s="1"/>
  <c r="Q964" i="1" s="1"/>
  <c r="Q965" i="1" s="1"/>
  <c r="Q966" i="1" s="1"/>
  <c r="Q967" i="1" s="1"/>
  <c r="Q968" i="1" s="1"/>
  <c r="Q969" i="1" s="1"/>
  <c r="Q970" i="1" s="1"/>
  <c r="Q971" i="1" s="1"/>
  <c r="Q972" i="1" s="1"/>
  <c r="Q973" i="1" s="1"/>
  <c r="Q974" i="1" s="1"/>
  <c r="Q975" i="1" s="1"/>
  <c r="Q976" i="1" s="1"/>
  <c r="Q977" i="1" s="1"/>
  <c r="Q978" i="1" s="1"/>
  <c r="Q979" i="1" s="1"/>
  <c r="Q980" i="1" s="1"/>
  <c r="Q981" i="1" s="1"/>
  <c r="Q982" i="1" s="1"/>
  <c r="Q983" i="1" s="1"/>
  <c r="Q984" i="1" s="1"/>
  <c r="Q985" i="1" s="1"/>
  <c r="Q986" i="1" s="1"/>
  <c r="Q987" i="1" s="1"/>
  <c r="Q988" i="1" s="1"/>
  <c r="Q989" i="1" s="1"/>
  <c r="Q990" i="1" s="1"/>
  <c r="Q991" i="1" s="1"/>
  <c r="Q992" i="1" s="1"/>
  <c r="Q993" i="1" s="1"/>
  <c r="Q994" i="1" s="1"/>
  <c r="Q995" i="1" s="1"/>
  <c r="Q996" i="1" s="1"/>
  <c r="Q997" i="1" s="1"/>
  <c r="Q998" i="1" s="1"/>
  <c r="Q999" i="1" s="1"/>
  <c r="Q1000" i="1" s="1"/>
  <c r="Q1001" i="1" s="1"/>
  <c r="Q1002" i="1" s="1"/>
  <c r="Q1003" i="1" s="1"/>
  <c r="Q1004" i="1" s="1"/>
  <c r="Q1005" i="1" s="1"/>
  <c r="Q1006" i="1" s="1"/>
  <c r="Q1007" i="1" s="1"/>
  <c r="Q1008" i="1" s="1"/>
  <c r="Q1009" i="1" s="1"/>
  <c r="Q1010" i="1" s="1"/>
  <c r="Q1011" i="1" s="1"/>
  <c r="Q1012" i="1" s="1"/>
  <c r="Q1013" i="1" s="1"/>
  <c r="N10" i="1"/>
  <c r="O10" i="1" s="1"/>
  <c r="Q8" i="1"/>
  <c r="O6" i="1"/>
  <c r="C4" i="1" s="1"/>
  <c r="O5" i="1"/>
  <c r="P12" i="1" l="1"/>
  <c r="C30" i="3"/>
  <c r="F25" i="3"/>
  <c r="E56" i="2"/>
  <c r="C16" i="2"/>
  <c r="C43" i="2" s="1"/>
  <c r="P13" i="1"/>
  <c r="N12" i="1"/>
  <c r="O12" i="1" s="1"/>
  <c r="G30" i="2"/>
  <c r="E20" i="2"/>
  <c r="G20" i="2" s="1"/>
  <c r="C22" i="2"/>
  <c r="G7" i="2"/>
  <c r="E43" i="3"/>
  <c r="E10" i="2"/>
  <c r="D10" i="2" s="1"/>
  <c r="G19" i="2"/>
  <c r="E30" i="3"/>
  <c r="G28" i="3"/>
  <c r="E9" i="2"/>
  <c r="C34" i="2"/>
  <c r="E34" i="2" s="1"/>
  <c r="G34" i="2" s="1"/>
  <c r="E33" i="2"/>
  <c r="G33" i="2" s="1"/>
  <c r="G56" i="2"/>
  <c r="G6" i="2"/>
  <c r="E16" i="2"/>
  <c r="E18" i="3"/>
  <c r="C20" i="3"/>
  <c r="G29" i="3"/>
  <c r="E40" i="3"/>
  <c r="G38" i="3"/>
  <c r="E39" i="3"/>
  <c r="D30" i="3" l="1"/>
  <c r="P14" i="1"/>
  <c r="N13" i="1"/>
  <c r="O13" i="1" s="1"/>
  <c r="D16" i="2"/>
  <c r="E43" i="2"/>
  <c r="D43" i="2" s="1"/>
  <c r="E40" i="2"/>
  <c r="G40" i="2"/>
  <c r="G9" i="2"/>
  <c r="G39" i="3"/>
  <c r="G41" i="3"/>
  <c r="E20" i="3"/>
  <c r="G18" i="3"/>
  <c r="G20" i="3" s="1"/>
  <c r="C40" i="2"/>
  <c r="C46" i="2" s="1"/>
  <c r="G30" i="3"/>
  <c r="F30" i="3" s="1"/>
  <c r="G43" i="3"/>
  <c r="G40" i="3" s="1"/>
  <c r="C31" i="3"/>
  <c r="C8" i="3"/>
  <c r="E22" i="2"/>
  <c r="C27" i="2"/>
  <c r="G8" i="3" l="1"/>
  <c r="G31" i="3"/>
  <c r="F20" i="3"/>
  <c r="E8" i="3"/>
  <c r="D8" i="3" s="1"/>
  <c r="E31" i="3"/>
  <c r="D20" i="3"/>
  <c r="G46" i="2"/>
  <c r="F40" i="2"/>
  <c r="N14" i="1"/>
  <c r="O14" i="1" s="1"/>
  <c r="O4" i="1" s="1"/>
  <c r="P15" i="1"/>
  <c r="G10" i="2"/>
  <c r="C44" i="2"/>
  <c r="C45" i="2" s="1"/>
  <c r="C47" i="2" s="1"/>
  <c r="C41" i="2"/>
  <c r="G22" i="2"/>
  <c r="G27" i="2" s="1"/>
  <c r="E27" i="2"/>
  <c r="E46" i="2"/>
  <c r="D46" i="2" s="1"/>
  <c r="D40" i="2"/>
  <c r="C7" i="3" l="1"/>
  <c r="C49" i="2"/>
  <c r="C52" i="2"/>
  <c r="C55" i="2" s="1"/>
  <c r="C58" i="2" s="1"/>
  <c r="C60" i="2" s="1"/>
  <c r="F10" i="2"/>
  <c r="G16" i="2"/>
  <c r="D27" i="2"/>
  <c r="E44" i="2"/>
  <c r="E41" i="2"/>
  <c r="D41" i="2" s="1"/>
  <c r="P16" i="1"/>
  <c r="N15" i="1"/>
  <c r="O15" i="1"/>
  <c r="G44" i="2"/>
  <c r="F27" i="2"/>
  <c r="G41" i="2"/>
  <c r="F41" i="2" s="1"/>
  <c r="F46" i="2"/>
  <c r="F8" i="3"/>
  <c r="F44" i="2" l="1"/>
  <c r="F16" i="2"/>
  <c r="G45" i="2"/>
  <c r="G43" i="2"/>
  <c r="F43" i="2" s="1"/>
  <c r="P17" i="1"/>
  <c r="N16" i="1"/>
  <c r="O16" i="1"/>
  <c r="D44" i="2"/>
  <c r="E45" i="2"/>
  <c r="C10" i="3"/>
  <c r="C9" i="3"/>
  <c r="C14" i="3" s="1"/>
  <c r="B9" i="3"/>
  <c r="C12" i="3" l="1"/>
  <c r="C13" i="3"/>
  <c r="C11" i="3"/>
  <c r="P18" i="1"/>
  <c r="N17" i="1"/>
  <c r="O17" i="1" s="1"/>
  <c r="D45" i="2"/>
  <c r="E47" i="2"/>
  <c r="F45" i="2"/>
  <c r="G47" i="2"/>
  <c r="G52" i="2" l="1"/>
  <c r="F47" i="2"/>
  <c r="G7" i="3"/>
  <c r="G49" i="2"/>
  <c r="P19" i="1"/>
  <c r="N18" i="1"/>
  <c r="O18" i="1" s="1"/>
  <c r="E7" i="3"/>
  <c r="E49" i="2"/>
  <c r="D49" i="2" s="1"/>
  <c r="E52" i="2"/>
  <c r="D47" i="2"/>
  <c r="F49" i="2" l="1"/>
  <c r="E55" i="2"/>
  <c r="D52" i="2"/>
  <c r="G10" i="3"/>
  <c r="G9" i="3"/>
  <c r="G14" i="3" s="1"/>
  <c r="F7" i="3"/>
  <c r="F9" i="3" s="1"/>
  <c r="P20" i="1"/>
  <c r="N19" i="1"/>
  <c r="O19" i="1" s="1"/>
  <c r="D7" i="3"/>
  <c r="D9" i="3" s="1"/>
  <c r="E9" i="3"/>
  <c r="E14" i="3" s="1"/>
  <c r="E10" i="3"/>
  <c r="G55" i="2"/>
  <c r="F52" i="2"/>
  <c r="P21" i="1" l="1"/>
  <c r="N20" i="1"/>
  <c r="O20" i="1" s="1"/>
  <c r="E11" i="3"/>
  <c r="E12" i="3"/>
  <c r="E13" i="3"/>
  <c r="G12" i="3"/>
  <c r="G11" i="3"/>
  <c r="G13" i="3"/>
  <c r="G58" i="2"/>
  <c r="F55" i="2"/>
  <c r="D55" i="2"/>
  <c r="E58" i="2"/>
  <c r="F58" i="2" l="1"/>
  <c r="G60" i="2"/>
  <c r="P22" i="1"/>
  <c r="N21" i="1"/>
  <c r="O21" i="1"/>
  <c r="E37" i="3"/>
  <c r="G37" i="3" s="1"/>
  <c r="D58" i="2"/>
  <c r="E60" i="2"/>
  <c r="P23" i="1" l="1"/>
  <c r="N22" i="1"/>
  <c r="O22" i="1" s="1"/>
  <c r="N23" i="1" l="1"/>
  <c r="O23" i="1" s="1"/>
  <c r="P24" i="1"/>
  <c r="P25" i="1" l="1"/>
  <c r="N24" i="1"/>
  <c r="O24" i="1" s="1"/>
  <c r="P26" i="1" l="1"/>
  <c r="N25" i="1"/>
  <c r="O25" i="1" s="1"/>
  <c r="P27" i="1" l="1"/>
  <c r="N26" i="1"/>
  <c r="O26" i="1" s="1"/>
  <c r="P28" i="1" l="1"/>
  <c r="N27" i="1"/>
  <c r="O27" i="1" s="1"/>
  <c r="P29" i="1" l="1"/>
  <c r="N28" i="1"/>
  <c r="O28" i="1" s="1"/>
  <c r="N29" i="1" l="1"/>
  <c r="O29" i="1" s="1"/>
  <c r="P30" i="1"/>
  <c r="P31" i="1" l="1"/>
  <c r="N30" i="1"/>
  <c r="O30" i="1"/>
  <c r="P32" i="1" l="1"/>
  <c r="N31" i="1"/>
  <c r="O31" i="1"/>
  <c r="N32" i="1" l="1"/>
  <c r="O32" i="1" s="1"/>
  <c r="P33" i="1"/>
  <c r="P34" i="1" l="1"/>
  <c r="N33" i="1"/>
  <c r="O33" i="1"/>
  <c r="P35" i="1" l="1"/>
  <c r="N34" i="1"/>
  <c r="O34" i="1"/>
  <c r="P36" i="1" l="1"/>
  <c r="N35" i="1"/>
  <c r="O35" i="1" s="1"/>
  <c r="P37" i="1" l="1"/>
  <c r="N36" i="1"/>
  <c r="O36" i="1"/>
  <c r="P38" i="1" l="1"/>
  <c r="N37" i="1"/>
  <c r="O37" i="1"/>
  <c r="P39" i="1" l="1"/>
  <c r="N38" i="1"/>
  <c r="O38" i="1" s="1"/>
  <c r="P40" i="1" l="1"/>
  <c r="N39" i="1"/>
  <c r="O39" i="1"/>
  <c r="P41" i="1" l="1"/>
  <c r="N40" i="1"/>
  <c r="O40" i="1"/>
  <c r="N41" i="1" l="1"/>
  <c r="O41" i="1" s="1"/>
  <c r="P42" i="1"/>
  <c r="P43" i="1" l="1"/>
  <c r="N42" i="1"/>
  <c r="O42" i="1"/>
  <c r="P44" i="1" l="1"/>
  <c r="N43" i="1"/>
  <c r="O43" i="1"/>
  <c r="P45" i="1" l="1"/>
  <c r="N44" i="1"/>
  <c r="O44" i="1" s="1"/>
  <c r="P46" i="1" l="1"/>
  <c r="N45" i="1"/>
  <c r="O45" i="1"/>
  <c r="P47" i="1" l="1"/>
  <c r="N46" i="1"/>
  <c r="O46" i="1" s="1"/>
  <c r="N47" i="1" l="1"/>
  <c r="O47" i="1" s="1"/>
  <c r="P48" i="1"/>
  <c r="P49" i="1" l="1"/>
  <c r="N48" i="1"/>
  <c r="O48" i="1"/>
  <c r="P50" i="1" l="1"/>
  <c r="N49" i="1"/>
  <c r="O49" i="1"/>
  <c r="N50" i="1" l="1"/>
  <c r="O50" i="1" s="1"/>
  <c r="P51" i="1"/>
  <c r="P52" i="1" l="1"/>
  <c r="N51" i="1"/>
  <c r="O51" i="1"/>
  <c r="P53" i="1" l="1"/>
  <c r="N52" i="1"/>
  <c r="O52" i="1"/>
  <c r="P54" i="1" l="1"/>
  <c r="N53" i="1"/>
  <c r="O53" i="1" s="1"/>
  <c r="P55" i="1" l="1"/>
  <c r="N54" i="1"/>
  <c r="O54" i="1"/>
  <c r="P56" i="1" l="1"/>
  <c r="N55" i="1"/>
  <c r="O55" i="1"/>
  <c r="N56" i="1" l="1"/>
  <c r="O56" i="1" s="1"/>
  <c r="P57" i="1"/>
  <c r="P58" i="1" l="1"/>
  <c r="N57" i="1"/>
  <c r="O57" i="1"/>
  <c r="P59" i="1" l="1"/>
  <c r="N58" i="1"/>
  <c r="O58" i="1"/>
  <c r="N59" i="1" l="1"/>
  <c r="P60" i="1"/>
  <c r="O59" i="1"/>
  <c r="P61" i="1" l="1"/>
  <c r="N60" i="1"/>
  <c r="O60" i="1"/>
  <c r="P62" i="1" l="1"/>
  <c r="N61" i="1"/>
  <c r="O61" i="1"/>
  <c r="P63" i="1" l="1"/>
  <c r="N62" i="1"/>
  <c r="O62" i="1"/>
  <c r="P64" i="1" l="1"/>
  <c r="N63" i="1"/>
  <c r="O63" i="1"/>
  <c r="P65" i="1" l="1"/>
  <c r="N64" i="1"/>
  <c r="O64" i="1"/>
  <c r="N65" i="1" l="1"/>
  <c r="O65" i="1" s="1"/>
  <c r="P66" i="1"/>
  <c r="P67" i="1" l="1"/>
  <c r="N66" i="1"/>
  <c r="O66" i="1"/>
  <c r="P68" i="1" l="1"/>
  <c r="N67" i="1"/>
  <c r="O67" i="1"/>
  <c r="N68" i="1" l="1"/>
  <c r="O68" i="1" s="1"/>
  <c r="P69" i="1"/>
  <c r="P70" i="1" l="1"/>
  <c r="N69" i="1"/>
  <c r="O69" i="1"/>
  <c r="P71" i="1" l="1"/>
  <c r="N70" i="1"/>
  <c r="O70" i="1"/>
  <c r="P72" i="1" l="1"/>
  <c r="N71" i="1"/>
  <c r="O71" i="1" s="1"/>
  <c r="P73" i="1" l="1"/>
  <c r="N72" i="1"/>
  <c r="O72" i="1"/>
  <c r="P74" i="1" l="1"/>
  <c r="N73" i="1"/>
  <c r="O73" i="1"/>
  <c r="P75" i="1" l="1"/>
  <c r="N74" i="1"/>
  <c r="O74" i="1" s="1"/>
  <c r="P76" i="1" l="1"/>
  <c r="N75" i="1"/>
  <c r="O75" i="1"/>
  <c r="P77" i="1" l="1"/>
  <c r="N76" i="1"/>
  <c r="O76" i="1"/>
  <c r="N77" i="1" l="1"/>
  <c r="O77" i="1" s="1"/>
  <c r="P78" i="1"/>
  <c r="P79" i="1" l="1"/>
  <c r="N78" i="1"/>
  <c r="O78" i="1"/>
  <c r="P80" i="1" l="1"/>
  <c r="N79" i="1"/>
  <c r="O79" i="1"/>
  <c r="P81" i="1" l="1"/>
  <c r="N80" i="1"/>
  <c r="O80" i="1"/>
  <c r="P82" i="1" l="1"/>
  <c r="N81" i="1"/>
  <c r="O81" i="1"/>
  <c r="P83" i="1" l="1"/>
  <c r="N82" i="1"/>
  <c r="O82" i="1"/>
  <c r="N83" i="1" l="1"/>
  <c r="O83" i="1" s="1"/>
  <c r="P84" i="1"/>
  <c r="P85" i="1" l="1"/>
  <c r="N84" i="1"/>
  <c r="O84" i="1"/>
  <c r="P86" i="1" l="1"/>
  <c r="N85" i="1"/>
  <c r="O85" i="1"/>
  <c r="N86" i="1" l="1"/>
  <c r="O86" i="1" s="1"/>
  <c r="P87" i="1"/>
  <c r="P88" i="1" l="1"/>
  <c r="N87" i="1"/>
  <c r="O87" i="1"/>
  <c r="P89" i="1" l="1"/>
  <c r="N88" i="1"/>
  <c r="O88" i="1"/>
  <c r="P90" i="1" l="1"/>
  <c r="N89" i="1"/>
  <c r="O89" i="1"/>
  <c r="P91" i="1" l="1"/>
  <c r="N90" i="1"/>
  <c r="O90" i="1"/>
  <c r="P92" i="1" l="1"/>
  <c r="N91" i="1"/>
  <c r="O91" i="1"/>
  <c r="P93" i="1" l="1"/>
  <c r="N92" i="1"/>
  <c r="O92" i="1" s="1"/>
  <c r="P94" i="1" l="1"/>
  <c r="N93" i="1"/>
  <c r="O93" i="1"/>
  <c r="P95" i="1" l="1"/>
  <c r="N94" i="1"/>
  <c r="O94" i="1"/>
  <c r="N95" i="1" l="1"/>
  <c r="P96" i="1"/>
  <c r="O95" i="1"/>
  <c r="P97" i="1" l="1"/>
  <c r="N96" i="1"/>
  <c r="O96" i="1"/>
  <c r="P98" i="1" l="1"/>
  <c r="N97" i="1"/>
  <c r="O97" i="1"/>
  <c r="P99" i="1" l="1"/>
  <c r="N98" i="1"/>
  <c r="O98" i="1" s="1"/>
  <c r="P100" i="1" l="1"/>
  <c r="N99" i="1"/>
  <c r="O99" i="1"/>
  <c r="P101" i="1" l="1"/>
  <c r="N100" i="1"/>
  <c r="O100" i="1"/>
  <c r="N101" i="1" l="1"/>
  <c r="O101" i="1" s="1"/>
  <c r="P102" i="1"/>
  <c r="P103" i="1" l="1"/>
  <c r="N102" i="1"/>
  <c r="O102" i="1"/>
  <c r="P104" i="1" l="1"/>
  <c r="N103" i="1"/>
  <c r="O103" i="1"/>
  <c r="N104" i="1" l="1"/>
  <c r="O104" i="1" s="1"/>
  <c r="P105" i="1"/>
  <c r="P106" i="1" l="1"/>
  <c r="N105" i="1"/>
  <c r="O105" i="1"/>
  <c r="P107" i="1" l="1"/>
  <c r="N106" i="1"/>
  <c r="O106" i="1"/>
  <c r="P108" i="1" l="1"/>
  <c r="N107" i="1"/>
  <c r="O107" i="1" s="1"/>
  <c r="P109" i="1" l="1"/>
  <c r="N108" i="1"/>
  <c r="O108" i="1"/>
  <c r="P110" i="1" l="1"/>
  <c r="N109" i="1"/>
  <c r="O109" i="1"/>
  <c r="N110" i="1" l="1"/>
  <c r="O110" i="1" s="1"/>
  <c r="P111" i="1"/>
  <c r="P112" i="1" l="1"/>
  <c r="N111" i="1"/>
  <c r="O111" i="1"/>
  <c r="P113" i="1" l="1"/>
  <c r="N112" i="1"/>
  <c r="O112" i="1"/>
  <c r="N113" i="1" l="1"/>
  <c r="P114" i="1"/>
  <c r="O113" i="1"/>
  <c r="P115" i="1" l="1"/>
  <c r="N114" i="1"/>
  <c r="O114" i="1"/>
  <c r="P116" i="1" l="1"/>
  <c r="N115" i="1"/>
  <c r="O115" i="1"/>
  <c r="P117" i="1" l="1"/>
  <c r="N116" i="1"/>
  <c r="O116" i="1" s="1"/>
  <c r="P118" i="1" l="1"/>
  <c r="N117" i="1"/>
  <c r="O117" i="1"/>
  <c r="N118" i="1" l="1"/>
  <c r="P119" i="1"/>
  <c r="O118" i="1"/>
  <c r="P120" i="1" l="1"/>
  <c r="N119" i="1"/>
  <c r="O119" i="1" s="1"/>
  <c r="P121" i="1" l="1"/>
  <c r="N120" i="1"/>
  <c r="O120" i="1" s="1"/>
  <c r="N121" i="1" l="1"/>
  <c r="P122" i="1"/>
  <c r="O121" i="1"/>
  <c r="P123" i="1" l="1"/>
  <c r="N122" i="1"/>
  <c r="O122" i="1" s="1"/>
  <c r="P124" i="1" l="1"/>
  <c r="N123" i="1"/>
  <c r="O123" i="1" s="1"/>
  <c r="N124" i="1" l="1"/>
  <c r="P125" i="1"/>
  <c r="O124" i="1"/>
  <c r="N125" i="1" l="1"/>
  <c r="O125" i="1" s="1"/>
  <c r="P126" i="1"/>
  <c r="P127" i="1" l="1"/>
  <c r="N126" i="1"/>
  <c r="O126" i="1" s="1"/>
  <c r="N127" i="1" l="1"/>
  <c r="P128" i="1"/>
  <c r="O127" i="1"/>
  <c r="P129" i="1" l="1"/>
  <c r="N128" i="1"/>
  <c r="O128" i="1" s="1"/>
  <c r="P130" i="1" l="1"/>
  <c r="N129" i="1"/>
  <c r="O129" i="1" s="1"/>
  <c r="P131" i="1" l="1"/>
  <c r="N130" i="1"/>
  <c r="O130" i="1" s="1"/>
  <c r="P132" i="1" l="1"/>
  <c r="N131" i="1"/>
  <c r="O131" i="1" s="1"/>
  <c r="P133" i="1" l="1"/>
  <c r="N132" i="1"/>
  <c r="O132" i="1" s="1"/>
  <c r="N133" i="1" l="1"/>
  <c r="O133" i="1"/>
  <c r="P134" i="1"/>
  <c r="P135" i="1" l="1"/>
  <c r="N134" i="1"/>
  <c r="O134" i="1" s="1"/>
  <c r="P136" i="1" l="1"/>
  <c r="N135" i="1"/>
  <c r="O135" i="1" s="1"/>
  <c r="N136" i="1" l="1"/>
  <c r="O136" i="1"/>
  <c r="P137" i="1"/>
  <c r="P138" i="1" l="1"/>
  <c r="N137" i="1"/>
  <c r="O137" i="1" s="1"/>
  <c r="P139" i="1" l="1"/>
  <c r="N138" i="1"/>
  <c r="O138" i="1" s="1"/>
  <c r="N139" i="1" l="1"/>
  <c r="O139" i="1" s="1"/>
  <c r="P140" i="1"/>
  <c r="P141" i="1" l="1"/>
  <c r="N140" i="1"/>
  <c r="O140" i="1" s="1"/>
  <c r="P142" i="1" l="1"/>
  <c r="N141" i="1"/>
  <c r="O141" i="1" s="1"/>
  <c r="N142" i="1" l="1"/>
  <c r="P143" i="1"/>
  <c r="O142" i="1"/>
  <c r="P144" i="1" l="1"/>
  <c r="N143" i="1"/>
  <c r="O143" i="1" s="1"/>
  <c r="P145" i="1" l="1"/>
  <c r="N144" i="1"/>
  <c r="O144" i="1" s="1"/>
  <c r="N145" i="1" l="1"/>
  <c r="P146" i="1"/>
  <c r="O145" i="1"/>
  <c r="P147" i="1" l="1"/>
  <c r="N146" i="1"/>
  <c r="O146" i="1" s="1"/>
  <c r="P148" i="1" l="1"/>
  <c r="N147" i="1"/>
  <c r="O147" i="1" s="1"/>
  <c r="P149" i="1" l="1"/>
  <c r="N148" i="1"/>
  <c r="O148" i="1"/>
  <c r="P150" i="1" l="1"/>
  <c r="N149" i="1"/>
  <c r="O149" i="1" s="1"/>
  <c r="N150" i="1" l="1"/>
  <c r="O150" i="1" s="1"/>
  <c r="P151" i="1"/>
  <c r="N151" i="1" l="1"/>
  <c r="P152" i="1"/>
  <c r="O151" i="1"/>
  <c r="N152" i="1" l="1"/>
  <c r="O152" i="1" s="1"/>
  <c r="P153" i="1"/>
  <c r="P154" i="1" l="1"/>
  <c r="N153" i="1"/>
  <c r="O153" i="1" s="1"/>
  <c r="N154" i="1" l="1"/>
  <c r="P155" i="1"/>
  <c r="O154" i="1"/>
  <c r="P156" i="1" l="1"/>
  <c r="N155" i="1"/>
  <c r="O155" i="1" s="1"/>
  <c r="P157" i="1" l="1"/>
  <c r="N156" i="1"/>
  <c r="O156" i="1" s="1"/>
  <c r="P158" i="1" l="1"/>
  <c r="N157" i="1"/>
  <c r="O157" i="1" s="1"/>
  <c r="P159" i="1" l="1"/>
  <c r="N158" i="1"/>
  <c r="O158" i="1" s="1"/>
  <c r="P160" i="1" l="1"/>
  <c r="N159" i="1"/>
  <c r="O159" i="1" s="1"/>
  <c r="N160" i="1" l="1"/>
  <c r="P161" i="1"/>
  <c r="O160" i="1"/>
  <c r="N161" i="1" l="1"/>
  <c r="O161" i="1" s="1"/>
  <c r="P162" i="1"/>
  <c r="N162" i="1" l="1"/>
  <c r="O162" i="1" s="1"/>
  <c r="P163" i="1"/>
  <c r="P164" i="1" l="1"/>
  <c r="N163" i="1"/>
  <c r="O163" i="1" s="1"/>
  <c r="N164" i="1" l="1"/>
  <c r="O164" i="1" s="1"/>
  <c r="P165" i="1"/>
  <c r="P166" i="1" l="1"/>
  <c r="N165" i="1"/>
  <c r="O165" i="1" s="1"/>
  <c r="N166" i="1" l="1"/>
  <c r="P167" i="1"/>
  <c r="O166" i="1"/>
  <c r="N167" i="1" l="1"/>
  <c r="O167" i="1" s="1"/>
  <c r="P168" i="1"/>
  <c r="N168" i="1" l="1"/>
  <c r="O168" i="1" s="1"/>
  <c r="P169" i="1"/>
  <c r="N169" i="1" l="1"/>
  <c r="P170" i="1"/>
  <c r="O169" i="1"/>
  <c r="N170" i="1" l="1"/>
  <c r="O170" i="1" s="1"/>
  <c r="P171" i="1"/>
  <c r="N171" i="1" l="1"/>
  <c r="O171" i="1" s="1"/>
  <c r="P172" i="1"/>
  <c r="P173" i="1" l="1"/>
  <c r="N172" i="1"/>
  <c r="O172" i="1"/>
  <c r="P174" i="1" l="1"/>
  <c r="N173" i="1"/>
  <c r="O173" i="1" s="1"/>
  <c r="P175" i="1" l="1"/>
  <c r="N174" i="1"/>
  <c r="O174" i="1" s="1"/>
  <c r="P176" i="1" l="1"/>
  <c r="N175" i="1"/>
  <c r="O175" i="1" s="1"/>
  <c r="P177" i="1" l="1"/>
  <c r="N176" i="1"/>
  <c r="O176" i="1" s="1"/>
  <c r="P178" i="1" l="1"/>
  <c r="N177" i="1"/>
  <c r="O177" i="1" s="1"/>
  <c r="N178" i="1" l="1"/>
  <c r="P179" i="1"/>
  <c r="O178" i="1"/>
  <c r="N179" i="1" l="1"/>
  <c r="O179" i="1" s="1"/>
  <c r="P180" i="1"/>
  <c r="N180" i="1" l="1"/>
  <c r="O180" i="1" s="1"/>
  <c r="P181" i="1"/>
  <c r="N181" i="1" l="1"/>
  <c r="P182" i="1"/>
  <c r="O181" i="1"/>
  <c r="P183" i="1" l="1"/>
  <c r="N182" i="1"/>
  <c r="O182" i="1" s="1"/>
  <c r="N183" i="1" l="1"/>
  <c r="O183" i="1" s="1"/>
  <c r="P184" i="1"/>
  <c r="P185" i="1" l="1"/>
  <c r="N184" i="1"/>
  <c r="O184" i="1"/>
  <c r="P186" i="1" l="1"/>
  <c r="N185" i="1"/>
  <c r="O185" i="1" s="1"/>
  <c r="P187" i="1" l="1"/>
  <c r="N186" i="1"/>
  <c r="O186" i="1" s="1"/>
  <c r="N187" i="1" l="1"/>
  <c r="P188" i="1"/>
  <c r="O187" i="1"/>
  <c r="N188" i="1" l="1"/>
  <c r="O188" i="1" s="1"/>
  <c r="P189" i="1"/>
  <c r="N189" i="1" l="1"/>
  <c r="O189" i="1" s="1"/>
  <c r="P190" i="1"/>
  <c r="N190" i="1" l="1"/>
  <c r="P191" i="1"/>
  <c r="O190" i="1"/>
  <c r="P192" i="1" l="1"/>
  <c r="N191" i="1"/>
  <c r="O191" i="1" s="1"/>
  <c r="N192" i="1" l="1"/>
  <c r="O192" i="1" s="1"/>
  <c r="P193" i="1"/>
  <c r="P194" i="1" l="1"/>
  <c r="N193" i="1"/>
  <c r="O193" i="1"/>
  <c r="P195" i="1" l="1"/>
  <c r="N194" i="1"/>
  <c r="O194" i="1" s="1"/>
  <c r="P196" i="1" l="1"/>
  <c r="N195" i="1"/>
  <c r="O195" i="1" s="1"/>
  <c r="N196" i="1" l="1"/>
  <c r="P197" i="1"/>
  <c r="O196" i="1"/>
  <c r="N197" i="1" l="1"/>
  <c r="O197" i="1" s="1"/>
  <c r="P198" i="1"/>
  <c r="N198" i="1" l="1"/>
  <c r="O198" i="1" s="1"/>
  <c r="P199" i="1"/>
  <c r="N199" i="1" l="1"/>
  <c r="P200" i="1"/>
  <c r="O199" i="1"/>
  <c r="N200" i="1" l="1"/>
  <c r="O200" i="1" s="1"/>
  <c r="P201" i="1"/>
  <c r="N201" i="1" l="1"/>
  <c r="O201" i="1" s="1"/>
  <c r="P202" i="1"/>
  <c r="P203" i="1" l="1"/>
  <c r="N202" i="1"/>
  <c r="O202" i="1"/>
  <c r="P204" i="1" l="1"/>
  <c r="N203" i="1"/>
  <c r="O203" i="1" s="1"/>
  <c r="P205" i="1" l="1"/>
  <c r="N204" i="1"/>
  <c r="O204" i="1" s="1"/>
  <c r="N205" i="1" l="1"/>
  <c r="P206" i="1"/>
  <c r="O205" i="1"/>
  <c r="N206" i="1" l="1"/>
  <c r="O206" i="1" s="1"/>
  <c r="P207" i="1"/>
  <c r="N207" i="1" l="1"/>
  <c r="O207" i="1" s="1"/>
  <c r="P208" i="1"/>
  <c r="N208" i="1" l="1"/>
  <c r="P209" i="1"/>
  <c r="O208" i="1"/>
  <c r="P210" i="1" l="1"/>
  <c r="N209" i="1"/>
  <c r="O209" i="1" s="1"/>
  <c r="N210" i="1" l="1"/>
  <c r="O210" i="1" s="1"/>
  <c r="P211" i="1"/>
  <c r="P212" i="1" l="1"/>
  <c r="N211" i="1"/>
  <c r="O211" i="1"/>
  <c r="P213" i="1" l="1"/>
  <c r="N212" i="1"/>
  <c r="O212" i="1" s="1"/>
  <c r="P214" i="1" l="1"/>
  <c r="N213" i="1"/>
  <c r="O213" i="1" s="1"/>
  <c r="N214" i="1" l="1"/>
  <c r="P215" i="1"/>
  <c r="O214" i="1"/>
  <c r="N215" i="1" l="1"/>
  <c r="O215" i="1" s="1"/>
  <c r="P216" i="1"/>
  <c r="N216" i="1" l="1"/>
  <c r="O216" i="1" s="1"/>
  <c r="P217" i="1"/>
  <c r="N217" i="1" l="1"/>
  <c r="P218" i="1"/>
  <c r="O217" i="1"/>
  <c r="P219" i="1" l="1"/>
  <c r="N218" i="1"/>
  <c r="O218" i="1" s="1"/>
  <c r="N219" i="1" l="1"/>
  <c r="O219" i="1" s="1"/>
  <c r="P220" i="1"/>
  <c r="P221" i="1" l="1"/>
  <c r="N220" i="1"/>
  <c r="O220" i="1"/>
  <c r="P222" i="1" l="1"/>
  <c r="N221" i="1"/>
  <c r="O221" i="1" s="1"/>
  <c r="P223" i="1" l="1"/>
  <c r="N222" i="1"/>
  <c r="O222" i="1" s="1"/>
  <c r="N223" i="1" l="1"/>
  <c r="P224" i="1"/>
  <c r="O223" i="1"/>
  <c r="N224" i="1" l="1"/>
  <c r="O224" i="1" s="1"/>
  <c r="P225" i="1"/>
  <c r="N225" i="1" l="1"/>
  <c r="O225" i="1" s="1"/>
  <c r="P226" i="1"/>
  <c r="N226" i="1" l="1"/>
  <c r="P227" i="1"/>
  <c r="O226" i="1"/>
  <c r="P228" i="1" l="1"/>
  <c r="N227" i="1"/>
  <c r="O227" i="1" s="1"/>
  <c r="N228" i="1" l="1"/>
  <c r="O228" i="1" s="1"/>
  <c r="P229" i="1"/>
  <c r="P230" i="1" l="1"/>
  <c r="N229" i="1"/>
  <c r="O229" i="1"/>
  <c r="P231" i="1" l="1"/>
  <c r="N230" i="1"/>
  <c r="O230" i="1" s="1"/>
  <c r="P232" i="1" l="1"/>
  <c r="N231" i="1"/>
  <c r="O231" i="1" s="1"/>
  <c r="N232" i="1" l="1"/>
  <c r="P233" i="1"/>
  <c r="O232" i="1"/>
  <c r="N233" i="1" l="1"/>
  <c r="O233" i="1" s="1"/>
  <c r="P234" i="1"/>
  <c r="N234" i="1" l="1"/>
  <c r="O234" i="1" s="1"/>
  <c r="P235" i="1"/>
  <c r="N235" i="1" l="1"/>
  <c r="P236" i="1"/>
  <c r="O235" i="1"/>
  <c r="P237" i="1" l="1"/>
  <c r="N236" i="1"/>
  <c r="O236" i="1" s="1"/>
  <c r="N237" i="1" l="1"/>
  <c r="O237" i="1" s="1"/>
  <c r="P238" i="1"/>
  <c r="P239" i="1" l="1"/>
  <c r="N238" i="1"/>
  <c r="O238" i="1"/>
  <c r="P240" i="1" l="1"/>
  <c r="N239" i="1"/>
  <c r="O239" i="1" s="1"/>
  <c r="P241" i="1" l="1"/>
  <c r="N240" i="1"/>
  <c r="O240" i="1" s="1"/>
  <c r="N241" i="1" l="1"/>
  <c r="P242" i="1"/>
  <c r="O241" i="1"/>
  <c r="N242" i="1" l="1"/>
  <c r="O242" i="1" s="1"/>
  <c r="P243" i="1"/>
  <c r="N243" i="1" l="1"/>
  <c r="O243" i="1" s="1"/>
  <c r="P244" i="1"/>
  <c r="N244" i="1" l="1"/>
  <c r="P245" i="1"/>
  <c r="O244" i="1"/>
  <c r="N245" i="1" l="1"/>
  <c r="O245" i="1" s="1"/>
  <c r="P246" i="1"/>
  <c r="N246" i="1" l="1"/>
  <c r="O246" i="1" s="1"/>
  <c r="P247" i="1"/>
  <c r="P248" i="1" l="1"/>
  <c r="N247" i="1"/>
  <c r="O247" i="1"/>
  <c r="P249" i="1" l="1"/>
  <c r="N248" i="1"/>
  <c r="O248" i="1" s="1"/>
  <c r="P250" i="1" l="1"/>
  <c r="N249" i="1"/>
  <c r="O249" i="1" s="1"/>
  <c r="N250" i="1" l="1"/>
  <c r="P251" i="1"/>
  <c r="O250" i="1"/>
  <c r="N251" i="1" l="1"/>
  <c r="O251" i="1" s="1"/>
  <c r="P252" i="1"/>
  <c r="N252" i="1" l="1"/>
  <c r="O252" i="1" s="1"/>
  <c r="P253" i="1"/>
  <c r="N253" i="1" l="1"/>
  <c r="P254" i="1"/>
  <c r="O253" i="1"/>
  <c r="N254" i="1" l="1"/>
  <c r="O254" i="1" s="1"/>
  <c r="P255" i="1"/>
  <c r="N255" i="1" l="1"/>
  <c r="O255" i="1" s="1"/>
  <c r="P256" i="1"/>
  <c r="P257" i="1" l="1"/>
  <c r="N256" i="1"/>
  <c r="O256" i="1"/>
  <c r="P258" i="1" l="1"/>
  <c r="N257" i="1"/>
  <c r="O257" i="1" s="1"/>
  <c r="P259" i="1" l="1"/>
  <c r="N258" i="1"/>
  <c r="O258" i="1" s="1"/>
  <c r="N259" i="1" l="1"/>
  <c r="P260" i="1"/>
  <c r="O259" i="1"/>
  <c r="P261" i="1" l="1"/>
  <c r="N260" i="1"/>
  <c r="O260" i="1" s="1"/>
  <c r="N261" i="1" l="1"/>
  <c r="O261" i="1" s="1"/>
  <c r="P262" i="1"/>
  <c r="N262" i="1" l="1"/>
  <c r="P263" i="1"/>
  <c r="O262" i="1"/>
  <c r="P264" i="1" l="1"/>
  <c r="N263" i="1"/>
  <c r="O263" i="1" s="1"/>
  <c r="N264" i="1" l="1"/>
  <c r="O264" i="1" s="1"/>
  <c r="P265" i="1"/>
  <c r="P266" i="1" l="1"/>
  <c r="N265" i="1"/>
  <c r="O265" i="1"/>
  <c r="P267" i="1" l="1"/>
  <c r="N266" i="1"/>
  <c r="O266" i="1" s="1"/>
  <c r="P268" i="1" l="1"/>
  <c r="N267" i="1"/>
  <c r="O267" i="1" s="1"/>
  <c r="N268" i="1" l="1"/>
  <c r="P269" i="1"/>
  <c r="O268" i="1"/>
  <c r="N269" i="1" l="1"/>
  <c r="O269" i="1" s="1"/>
  <c r="P270" i="1"/>
  <c r="N270" i="1" l="1"/>
  <c r="O270" i="1" s="1"/>
  <c r="P271" i="1"/>
  <c r="N271" i="1" l="1"/>
  <c r="P272" i="1"/>
  <c r="O271" i="1"/>
  <c r="P273" i="1" l="1"/>
  <c r="N272" i="1"/>
  <c r="O272" i="1" s="1"/>
  <c r="N273" i="1" l="1"/>
  <c r="O273" i="1" s="1"/>
  <c r="P274" i="1"/>
  <c r="P275" i="1" l="1"/>
  <c r="N274" i="1"/>
  <c r="O274" i="1"/>
  <c r="P276" i="1" l="1"/>
  <c r="N275" i="1"/>
  <c r="O275" i="1" s="1"/>
  <c r="P277" i="1" l="1"/>
  <c r="N276" i="1"/>
  <c r="O276" i="1" s="1"/>
  <c r="N277" i="1" l="1"/>
  <c r="P278" i="1"/>
  <c r="O277" i="1"/>
  <c r="N278" i="1" l="1"/>
  <c r="O278" i="1" s="1"/>
  <c r="P279" i="1"/>
  <c r="N279" i="1" l="1"/>
  <c r="O279" i="1" s="1"/>
  <c r="P280" i="1"/>
  <c r="N280" i="1" l="1"/>
  <c r="P281" i="1"/>
  <c r="O280" i="1"/>
  <c r="N281" i="1" l="1"/>
  <c r="O281" i="1" s="1"/>
  <c r="P282" i="1"/>
  <c r="N282" i="1" l="1"/>
  <c r="O282" i="1" s="1"/>
  <c r="P283" i="1"/>
  <c r="P284" i="1" l="1"/>
  <c r="N283" i="1"/>
  <c r="O283" i="1"/>
  <c r="P285" i="1" l="1"/>
  <c r="N284" i="1"/>
  <c r="O284" i="1" s="1"/>
  <c r="P286" i="1" l="1"/>
  <c r="N285" i="1"/>
  <c r="O285" i="1" s="1"/>
  <c r="N286" i="1" l="1"/>
  <c r="P287" i="1"/>
  <c r="O286" i="1"/>
  <c r="N287" i="1" l="1"/>
  <c r="O287" i="1" s="1"/>
  <c r="P288" i="1"/>
  <c r="N288" i="1" l="1"/>
  <c r="O288" i="1" s="1"/>
  <c r="P289" i="1"/>
  <c r="N289" i="1" l="1"/>
  <c r="P290" i="1"/>
  <c r="O289" i="1"/>
  <c r="N290" i="1" l="1"/>
  <c r="O290" i="1" s="1"/>
  <c r="P291" i="1"/>
  <c r="N291" i="1" l="1"/>
  <c r="O291" i="1" s="1"/>
  <c r="P292" i="1"/>
  <c r="P293" i="1" l="1"/>
  <c r="N292" i="1"/>
  <c r="O292" i="1" s="1"/>
  <c r="P294" i="1" l="1"/>
  <c r="N293" i="1"/>
  <c r="O293" i="1" s="1"/>
  <c r="P295" i="1" l="1"/>
  <c r="N294" i="1"/>
  <c r="O294" i="1" s="1"/>
  <c r="N295" i="1" l="1"/>
  <c r="P296" i="1"/>
  <c r="O295" i="1"/>
  <c r="P297" i="1" l="1"/>
  <c r="N296" i="1"/>
  <c r="O296" i="1" s="1"/>
  <c r="N297" i="1" l="1"/>
  <c r="O297" i="1" s="1"/>
  <c r="P298" i="1"/>
  <c r="N298" i="1" l="1"/>
  <c r="P299" i="1"/>
  <c r="O298" i="1"/>
  <c r="N299" i="1" l="1"/>
  <c r="O299" i="1" s="1"/>
  <c r="P300" i="1"/>
  <c r="N300" i="1" l="1"/>
  <c r="O300" i="1" s="1"/>
  <c r="P301" i="1"/>
  <c r="P302" i="1" l="1"/>
  <c r="N301" i="1"/>
  <c r="O301" i="1" s="1"/>
  <c r="P303" i="1" l="1"/>
  <c r="N302" i="1"/>
  <c r="O302" i="1" s="1"/>
  <c r="P304" i="1" l="1"/>
  <c r="N303" i="1"/>
  <c r="O303" i="1" s="1"/>
  <c r="N304" i="1" l="1"/>
  <c r="P305" i="1"/>
  <c r="O304" i="1"/>
  <c r="N305" i="1" l="1"/>
  <c r="O305" i="1" s="1"/>
  <c r="P306" i="1"/>
  <c r="N306" i="1" l="1"/>
  <c r="O306" i="1" s="1"/>
  <c r="P307" i="1"/>
  <c r="N307" i="1" l="1"/>
  <c r="P308" i="1"/>
  <c r="O307" i="1"/>
  <c r="N308" i="1" l="1"/>
  <c r="O308" i="1" s="1"/>
  <c r="P309" i="1"/>
  <c r="N309" i="1" l="1"/>
  <c r="O309" i="1" s="1"/>
  <c r="P310" i="1"/>
  <c r="P311" i="1" l="1"/>
  <c r="N310" i="1"/>
  <c r="O310" i="1" s="1"/>
  <c r="P312" i="1" l="1"/>
  <c r="N311" i="1"/>
  <c r="O311" i="1" s="1"/>
  <c r="P313" i="1" l="1"/>
  <c r="N312" i="1"/>
  <c r="O312" i="1" s="1"/>
  <c r="N313" i="1" l="1"/>
  <c r="O313" i="1" s="1"/>
  <c r="P314" i="1"/>
  <c r="P315" i="1" l="1"/>
  <c r="N314" i="1"/>
  <c r="O314" i="1" s="1"/>
  <c r="N315" i="1" l="1"/>
  <c r="O315" i="1" s="1"/>
  <c r="P316" i="1"/>
  <c r="N316" i="1" l="1"/>
  <c r="O316" i="1" s="1"/>
  <c r="P317" i="1"/>
  <c r="N317" i="1" l="1"/>
  <c r="O317" i="1" s="1"/>
  <c r="P318" i="1"/>
  <c r="N318" i="1" l="1"/>
  <c r="O318" i="1" s="1"/>
  <c r="P319" i="1"/>
  <c r="P320" i="1" l="1"/>
  <c r="N319" i="1"/>
  <c r="O319" i="1" s="1"/>
  <c r="P321" i="1" l="1"/>
  <c r="N320" i="1"/>
  <c r="O320" i="1" s="1"/>
  <c r="N321" i="1" l="1"/>
  <c r="O321" i="1" s="1"/>
  <c r="P322" i="1"/>
  <c r="N322" i="1" l="1"/>
  <c r="O322" i="1" s="1"/>
  <c r="P323" i="1"/>
  <c r="N323" i="1" l="1"/>
  <c r="O323" i="1" s="1"/>
  <c r="P324" i="1"/>
  <c r="P325" i="1" l="1"/>
  <c r="N324" i="1"/>
  <c r="O324" i="1" s="1"/>
  <c r="N325" i="1" l="1"/>
  <c r="P326" i="1"/>
  <c r="O325" i="1"/>
  <c r="P327" i="1" l="1"/>
  <c r="N326" i="1"/>
  <c r="O326" i="1"/>
  <c r="P328" i="1" l="1"/>
  <c r="N327" i="1"/>
  <c r="O327" i="1" s="1"/>
  <c r="P329" i="1" l="1"/>
  <c r="N328" i="1"/>
  <c r="O328" i="1" s="1"/>
  <c r="P330" i="1" l="1"/>
  <c r="N329" i="1"/>
  <c r="O329" i="1" s="1"/>
  <c r="N330" i="1" l="1"/>
  <c r="O330" i="1" s="1"/>
  <c r="P331" i="1"/>
  <c r="N331" i="1" l="1"/>
  <c r="O331" i="1"/>
  <c r="P332" i="1"/>
  <c r="N332" i="1" l="1"/>
  <c r="O332" i="1" s="1"/>
  <c r="P333" i="1"/>
  <c r="P334" i="1" l="1"/>
  <c r="N333" i="1"/>
  <c r="O333" i="1" s="1"/>
  <c r="N334" i="1" l="1"/>
  <c r="P335" i="1"/>
  <c r="O334" i="1"/>
  <c r="P336" i="1" l="1"/>
  <c r="N335" i="1"/>
  <c r="O335" i="1" s="1"/>
  <c r="P337" i="1" l="1"/>
  <c r="N336" i="1"/>
  <c r="O336" i="1" s="1"/>
  <c r="P338" i="1" l="1"/>
  <c r="N337" i="1"/>
  <c r="O337" i="1" s="1"/>
  <c r="P339" i="1" l="1"/>
  <c r="N338" i="1"/>
  <c r="O338" i="1" s="1"/>
  <c r="N339" i="1" l="1"/>
  <c r="O339" i="1" s="1"/>
  <c r="P340" i="1"/>
  <c r="N340" i="1" l="1"/>
  <c r="O340" i="1"/>
  <c r="P341" i="1"/>
  <c r="N341" i="1" l="1"/>
  <c r="O341" i="1" s="1"/>
  <c r="P342" i="1"/>
  <c r="P343" i="1" l="1"/>
  <c r="N342" i="1"/>
  <c r="O342" i="1" s="1"/>
  <c r="N343" i="1" l="1"/>
  <c r="P344" i="1"/>
  <c r="O343" i="1"/>
  <c r="P345" i="1" l="1"/>
  <c r="N344" i="1"/>
  <c r="O344" i="1"/>
  <c r="P346" i="1" l="1"/>
  <c r="N345" i="1"/>
  <c r="O345" i="1" s="1"/>
  <c r="P347" i="1" l="1"/>
  <c r="N346" i="1"/>
  <c r="O346" i="1" s="1"/>
  <c r="P348" i="1" l="1"/>
  <c r="N347" i="1"/>
  <c r="O347" i="1" s="1"/>
  <c r="N348" i="1" l="1"/>
  <c r="O348" i="1" s="1"/>
  <c r="P349" i="1"/>
  <c r="N349" i="1" l="1"/>
  <c r="O349" i="1"/>
  <c r="P350" i="1"/>
  <c r="N350" i="1" l="1"/>
  <c r="O350" i="1" s="1"/>
  <c r="P351" i="1"/>
  <c r="P352" i="1" l="1"/>
  <c r="N351" i="1"/>
  <c r="O351" i="1" s="1"/>
  <c r="N352" i="1" l="1"/>
  <c r="P353" i="1"/>
  <c r="O352" i="1"/>
  <c r="P354" i="1" l="1"/>
  <c r="N353" i="1"/>
  <c r="O353" i="1"/>
  <c r="P355" i="1" l="1"/>
  <c r="N354" i="1"/>
  <c r="O354" i="1" s="1"/>
  <c r="P356" i="1" l="1"/>
  <c r="N355" i="1"/>
  <c r="O355" i="1" s="1"/>
  <c r="P357" i="1" l="1"/>
  <c r="N356" i="1"/>
  <c r="O356" i="1" s="1"/>
  <c r="N357" i="1" l="1"/>
  <c r="O357" i="1" s="1"/>
  <c r="P358" i="1"/>
  <c r="N358" i="1" l="1"/>
  <c r="O358" i="1"/>
  <c r="P359" i="1"/>
  <c r="N359" i="1" l="1"/>
  <c r="O359" i="1" s="1"/>
  <c r="P360" i="1"/>
  <c r="P361" i="1" l="1"/>
  <c r="N360" i="1"/>
  <c r="O360" i="1" s="1"/>
  <c r="N361" i="1" l="1"/>
  <c r="P362" i="1"/>
  <c r="O361" i="1"/>
  <c r="P363" i="1" l="1"/>
  <c r="N362" i="1"/>
  <c r="O362" i="1" s="1"/>
  <c r="P364" i="1" l="1"/>
  <c r="N363" i="1"/>
  <c r="O363" i="1" s="1"/>
  <c r="P365" i="1" l="1"/>
  <c r="N364" i="1"/>
  <c r="O364" i="1" s="1"/>
  <c r="P366" i="1" l="1"/>
  <c r="N365" i="1"/>
  <c r="O365" i="1" s="1"/>
  <c r="N366" i="1" l="1"/>
  <c r="O366" i="1" s="1"/>
  <c r="P367" i="1"/>
  <c r="N367" i="1" l="1"/>
  <c r="O367" i="1"/>
  <c r="P368" i="1"/>
  <c r="N368" i="1" l="1"/>
  <c r="O368" i="1" s="1"/>
  <c r="P369" i="1"/>
  <c r="P370" i="1" l="1"/>
  <c r="N369" i="1"/>
  <c r="O369" i="1" s="1"/>
  <c r="N370" i="1" l="1"/>
  <c r="P371" i="1"/>
  <c r="O370" i="1"/>
  <c r="P372" i="1" l="1"/>
  <c r="N371" i="1"/>
  <c r="O371" i="1"/>
  <c r="P373" i="1" l="1"/>
  <c r="N372" i="1"/>
  <c r="O372" i="1" s="1"/>
  <c r="P374" i="1" l="1"/>
  <c r="N373" i="1"/>
  <c r="O373" i="1" s="1"/>
  <c r="P375" i="1" l="1"/>
  <c r="N374" i="1"/>
  <c r="O374" i="1" s="1"/>
  <c r="N375" i="1" l="1"/>
  <c r="O375" i="1" s="1"/>
  <c r="P376" i="1"/>
  <c r="N376" i="1" l="1"/>
  <c r="O376" i="1"/>
  <c r="P377" i="1"/>
  <c r="N377" i="1" l="1"/>
  <c r="O377" i="1" s="1"/>
  <c r="P378" i="1"/>
  <c r="P379" i="1" l="1"/>
  <c r="N378" i="1"/>
  <c r="O378" i="1" s="1"/>
  <c r="N379" i="1" l="1"/>
  <c r="P380" i="1"/>
  <c r="O379" i="1"/>
  <c r="P381" i="1" l="1"/>
  <c r="N380" i="1"/>
  <c r="O380" i="1"/>
  <c r="P382" i="1" l="1"/>
  <c r="N381" i="1"/>
  <c r="O381" i="1" s="1"/>
  <c r="P383" i="1" l="1"/>
  <c r="N382" i="1"/>
  <c r="O382" i="1" s="1"/>
  <c r="P384" i="1" l="1"/>
  <c r="N383" i="1"/>
  <c r="O383" i="1" s="1"/>
  <c r="N384" i="1" l="1"/>
  <c r="O384" i="1" s="1"/>
  <c r="P385" i="1"/>
  <c r="N385" i="1" l="1"/>
  <c r="O385" i="1"/>
  <c r="P386" i="1"/>
  <c r="N386" i="1" l="1"/>
  <c r="O386" i="1" s="1"/>
  <c r="P387" i="1"/>
  <c r="P388" i="1" l="1"/>
  <c r="N387" i="1"/>
  <c r="O387" i="1" s="1"/>
  <c r="N388" i="1" l="1"/>
  <c r="P389" i="1"/>
  <c r="O388" i="1"/>
  <c r="P390" i="1" l="1"/>
  <c r="N389" i="1"/>
  <c r="O389" i="1" s="1"/>
  <c r="P391" i="1" l="1"/>
  <c r="N390" i="1"/>
  <c r="O390" i="1" s="1"/>
  <c r="P392" i="1" l="1"/>
  <c r="N391" i="1"/>
  <c r="O391" i="1" s="1"/>
  <c r="P393" i="1" l="1"/>
  <c r="N392" i="1"/>
  <c r="O392" i="1" s="1"/>
  <c r="N393" i="1" l="1"/>
  <c r="O393" i="1" s="1"/>
  <c r="P394" i="1"/>
  <c r="N394" i="1" l="1"/>
  <c r="O394" i="1"/>
  <c r="P395" i="1"/>
  <c r="N395" i="1" l="1"/>
  <c r="O395" i="1" s="1"/>
  <c r="P396" i="1"/>
  <c r="P397" i="1" l="1"/>
  <c r="N396" i="1"/>
  <c r="O396" i="1" s="1"/>
  <c r="N397" i="1" l="1"/>
  <c r="P398" i="1"/>
  <c r="O397" i="1"/>
  <c r="P399" i="1" l="1"/>
  <c r="N398" i="1"/>
  <c r="O398" i="1"/>
  <c r="P400" i="1" l="1"/>
  <c r="N399" i="1"/>
  <c r="O399" i="1" s="1"/>
  <c r="P401" i="1" l="1"/>
  <c r="N400" i="1"/>
  <c r="O400" i="1" s="1"/>
  <c r="P402" i="1" l="1"/>
  <c r="N401" i="1"/>
  <c r="O401" i="1" s="1"/>
  <c r="N402" i="1" l="1"/>
  <c r="O402" i="1" s="1"/>
  <c r="P403" i="1"/>
  <c r="N403" i="1" l="1"/>
  <c r="O403" i="1"/>
  <c r="P404" i="1"/>
  <c r="N404" i="1" l="1"/>
  <c r="O404" i="1" s="1"/>
  <c r="P405" i="1"/>
  <c r="P406" i="1" l="1"/>
  <c r="N405" i="1"/>
  <c r="O405" i="1" s="1"/>
  <c r="N406" i="1" l="1"/>
  <c r="P407" i="1"/>
  <c r="O406" i="1"/>
  <c r="P408" i="1" l="1"/>
  <c r="N407" i="1"/>
  <c r="O407" i="1"/>
  <c r="P409" i="1" l="1"/>
  <c r="N408" i="1"/>
  <c r="O408" i="1" s="1"/>
  <c r="P410" i="1" l="1"/>
  <c r="N409" i="1"/>
  <c r="O409" i="1" s="1"/>
  <c r="P411" i="1" l="1"/>
  <c r="N410" i="1"/>
  <c r="O410" i="1" s="1"/>
  <c r="N411" i="1" l="1"/>
  <c r="O411" i="1" s="1"/>
  <c r="P412" i="1"/>
  <c r="N412" i="1" l="1"/>
  <c r="O412" i="1"/>
  <c r="P413" i="1"/>
  <c r="P414" i="1" l="1"/>
  <c r="N413" i="1"/>
  <c r="O413" i="1" s="1"/>
  <c r="P415" i="1" l="1"/>
  <c r="N414" i="1"/>
  <c r="O414" i="1" s="1"/>
  <c r="N415" i="1" l="1"/>
  <c r="P416" i="1"/>
  <c r="O415" i="1"/>
  <c r="P417" i="1" l="1"/>
  <c r="N416" i="1"/>
  <c r="O416" i="1" s="1"/>
  <c r="P418" i="1" l="1"/>
  <c r="N417" i="1"/>
  <c r="O417" i="1" s="1"/>
  <c r="P419" i="1" l="1"/>
  <c r="N418" i="1"/>
  <c r="O418" i="1" s="1"/>
  <c r="P420" i="1" l="1"/>
  <c r="N419" i="1"/>
  <c r="O419" i="1" s="1"/>
  <c r="N420" i="1" l="1"/>
  <c r="O420" i="1" s="1"/>
  <c r="P421" i="1"/>
  <c r="N421" i="1" l="1"/>
  <c r="P422" i="1"/>
  <c r="O421" i="1"/>
  <c r="N422" i="1" l="1"/>
  <c r="O422" i="1" s="1"/>
  <c r="P423" i="1"/>
  <c r="P424" i="1" l="1"/>
  <c r="N423" i="1"/>
  <c r="O423" i="1" s="1"/>
  <c r="N424" i="1" l="1"/>
  <c r="O424" i="1" s="1"/>
  <c r="P425" i="1"/>
  <c r="P426" i="1" l="1"/>
  <c r="N425" i="1"/>
  <c r="O425" i="1" s="1"/>
  <c r="P427" i="1" l="1"/>
  <c r="N426" i="1"/>
  <c r="O426" i="1" s="1"/>
  <c r="P428" i="1" l="1"/>
  <c r="N427" i="1"/>
  <c r="O427" i="1" s="1"/>
  <c r="P429" i="1" l="1"/>
  <c r="N428" i="1"/>
  <c r="O428" i="1" s="1"/>
  <c r="P430" i="1" l="1"/>
  <c r="N429" i="1"/>
  <c r="O429" i="1" s="1"/>
  <c r="N430" i="1" l="1"/>
  <c r="O430" i="1"/>
  <c r="P431" i="1"/>
  <c r="N431" i="1" l="1"/>
  <c r="O431" i="1" s="1"/>
  <c r="P432" i="1"/>
  <c r="P433" i="1" l="1"/>
  <c r="N432" i="1"/>
  <c r="O432" i="1" s="1"/>
  <c r="N433" i="1" l="1"/>
  <c r="O433" i="1"/>
  <c r="P434" i="1"/>
  <c r="P435" i="1" l="1"/>
  <c r="N434" i="1"/>
  <c r="O434" i="1"/>
  <c r="P436" i="1" l="1"/>
  <c r="N435" i="1"/>
  <c r="O435" i="1" s="1"/>
  <c r="N436" i="1" l="1"/>
  <c r="O436" i="1" s="1"/>
  <c r="P437" i="1"/>
  <c r="P438" i="1" l="1"/>
  <c r="N437" i="1"/>
  <c r="O437" i="1" s="1"/>
  <c r="N438" i="1" l="1"/>
  <c r="O438" i="1" s="1"/>
  <c r="P439" i="1"/>
  <c r="N439" i="1" l="1"/>
  <c r="O439" i="1"/>
  <c r="P440" i="1"/>
  <c r="P441" i="1" l="1"/>
  <c r="N440" i="1"/>
  <c r="O440" i="1" s="1"/>
  <c r="P442" i="1" l="1"/>
  <c r="N441" i="1"/>
  <c r="O441" i="1" s="1"/>
  <c r="N442" i="1" l="1"/>
  <c r="P443" i="1"/>
  <c r="O442" i="1"/>
  <c r="P444" i="1" l="1"/>
  <c r="N443" i="1"/>
  <c r="O443" i="1" s="1"/>
  <c r="P445" i="1" l="1"/>
  <c r="N444" i="1"/>
  <c r="O444" i="1" s="1"/>
  <c r="P446" i="1" l="1"/>
  <c r="N445" i="1"/>
  <c r="O445" i="1" s="1"/>
  <c r="P447" i="1" l="1"/>
  <c r="N446" i="1"/>
  <c r="O446" i="1" s="1"/>
  <c r="N447" i="1" l="1"/>
  <c r="O447" i="1" s="1"/>
  <c r="P448" i="1"/>
  <c r="N448" i="1" l="1"/>
  <c r="O448" i="1" s="1"/>
  <c r="P449" i="1"/>
  <c r="P450" i="1" l="1"/>
  <c r="N449" i="1"/>
  <c r="O449" i="1" s="1"/>
  <c r="N450" i="1" l="1"/>
  <c r="O450" i="1" s="1"/>
  <c r="P451" i="1"/>
  <c r="P452" i="1" l="1"/>
  <c r="N451" i="1"/>
  <c r="O451" i="1" s="1"/>
  <c r="N452" i="1" l="1"/>
  <c r="P453" i="1"/>
  <c r="O452" i="1"/>
  <c r="N453" i="1" l="1"/>
  <c r="O453" i="1" s="1"/>
  <c r="P454" i="1"/>
  <c r="N454" i="1" l="1"/>
  <c r="O454" i="1" s="1"/>
  <c r="P455" i="1"/>
  <c r="N455" i="1" l="1"/>
  <c r="P456" i="1"/>
  <c r="O455" i="1"/>
  <c r="P457" i="1" l="1"/>
  <c r="N456" i="1"/>
  <c r="O456" i="1" s="1"/>
  <c r="N457" i="1" l="1"/>
  <c r="O457" i="1" s="1"/>
  <c r="P458" i="1"/>
  <c r="P459" i="1" l="1"/>
  <c r="N458" i="1"/>
  <c r="O458" i="1" s="1"/>
  <c r="P460" i="1" l="1"/>
  <c r="N459" i="1"/>
  <c r="O459" i="1" s="1"/>
  <c r="P461" i="1" l="1"/>
  <c r="N460" i="1"/>
  <c r="O460" i="1" s="1"/>
  <c r="N461" i="1" l="1"/>
  <c r="P462" i="1"/>
  <c r="O461" i="1"/>
  <c r="P463" i="1" l="1"/>
  <c r="N462" i="1"/>
  <c r="O462" i="1" s="1"/>
  <c r="N463" i="1" l="1"/>
  <c r="O463" i="1" s="1"/>
  <c r="P464" i="1"/>
  <c r="N464" i="1" l="1"/>
  <c r="P465" i="1"/>
  <c r="O464" i="1"/>
  <c r="P466" i="1" l="1"/>
  <c r="N465" i="1"/>
  <c r="O465" i="1" s="1"/>
  <c r="N466" i="1" l="1"/>
  <c r="O466" i="1" s="1"/>
  <c r="P467" i="1"/>
  <c r="P468" i="1" l="1"/>
  <c r="N467" i="1"/>
  <c r="O467" i="1" s="1"/>
  <c r="P469" i="1" l="1"/>
  <c r="N468" i="1"/>
  <c r="O468" i="1" s="1"/>
  <c r="P470" i="1" l="1"/>
  <c r="N469" i="1"/>
  <c r="O469" i="1" s="1"/>
  <c r="N470" i="1" l="1"/>
  <c r="O470" i="1"/>
  <c r="P471" i="1"/>
  <c r="N471" i="1" l="1"/>
  <c r="O471" i="1" s="1"/>
  <c r="P472" i="1"/>
  <c r="N472" i="1" l="1"/>
  <c r="O472" i="1" s="1"/>
  <c r="P473" i="1"/>
  <c r="N473" i="1" l="1"/>
  <c r="P474" i="1"/>
  <c r="O473" i="1"/>
  <c r="N474" i="1" l="1"/>
  <c r="O474" i="1" s="1"/>
  <c r="P475" i="1"/>
  <c r="N475" i="1" l="1"/>
  <c r="O475" i="1" s="1"/>
  <c r="P476" i="1"/>
  <c r="P477" i="1" l="1"/>
  <c r="N476" i="1"/>
  <c r="O476" i="1" s="1"/>
  <c r="N477" i="1" l="1"/>
  <c r="O477" i="1" s="1"/>
  <c r="P478" i="1"/>
  <c r="P479" i="1" l="1"/>
  <c r="N478" i="1"/>
  <c r="O478" i="1" s="1"/>
  <c r="P480" i="1" l="1"/>
  <c r="N479" i="1"/>
  <c r="O479" i="1"/>
  <c r="P481" i="1" l="1"/>
  <c r="N480" i="1"/>
  <c r="O480" i="1" s="1"/>
  <c r="P482" i="1" l="1"/>
  <c r="N481" i="1"/>
  <c r="O481" i="1" s="1"/>
  <c r="N482" i="1" l="1"/>
  <c r="P483" i="1"/>
  <c r="O482" i="1"/>
  <c r="P484" i="1" l="1"/>
  <c r="N483" i="1"/>
  <c r="O483" i="1" s="1"/>
  <c r="N484" i="1" l="1"/>
  <c r="O484" i="1" s="1"/>
  <c r="P485" i="1"/>
  <c r="N485" i="1" l="1"/>
  <c r="P486" i="1"/>
  <c r="O485" i="1"/>
  <c r="N486" i="1" l="1"/>
  <c r="O486" i="1" s="1"/>
  <c r="P487" i="1"/>
  <c r="N487" i="1" l="1"/>
  <c r="O487" i="1" s="1"/>
  <c r="P488" i="1"/>
  <c r="P489" i="1" l="1"/>
  <c r="N488" i="1"/>
  <c r="O488" i="1"/>
  <c r="P490" i="1" l="1"/>
  <c r="N489" i="1"/>
  <c r="O489" i="1" s="1"/>
  <c r="P491" i="1" l="1"/>
  <c r="N490" i="1"/>
  <c r="O490" i="1" s="1"/>
  <c r="N491" i="1" l="1"/>
  <c r="P492" i="1"/>
  <c r="O491" i="1"/>
  <c r="P493" i="1" l="1"/>
  <c r="N492" i="1"/>
  <c r="O492" i="1" s="1"/>
  <c r="N493" i="1" l="1"/>
  <c r="O493" i="1" s="1"/>
  <c r="P494" i="1"/>
  <c r="N494" i="1" l="1"/>
  <c r="P495" i="1"/>
  <c r="O494" i="1"/>
  <c r="N495" i="1" l="1"/>
  <c r="O495" i="1" s="1"/>
  <c r="P496" i="1"/>
  <c r="N496" i="1" l="1"/>
  <c r="O496" i="1" s="1"/>
  <c r="P497" i="1"/>
  <c r="P498" i="1" l="1"/>
  <c r="N497" i="1"/>
  <c r="O497" i="1"/>
  <c r="P499" i="1" l="1"/>
  <c r="N498" i="1"/>
  <c r="O498" i="1" s="1"/>
  <c r="P500" i="1" l="1"/>
  <c r="N499" i="1"/>
  <c r="O499" i="1" s="1"/>
  <c r="N500" i="1" l="1"/>
  <c r="P501" i="1"/>
  <c r="O500" i="1"/>
  <c r="P502" i="1" l="1"/>
  <c r="N501" i="1"/>
  <c r="O501" i="1" s="1"/>
  <c r="N502" i="1" l="1"/>
  <c r="O502" i="1" s="1"/>
  <c r="P503" i="1"/>
  <c r="N503" i="1" l="1"/>
  <c r="P504" i="1"/>
  <c r="O503" i="1"/>
  <c r="N504" i="1" l="1"/>
  <c r="O504" i="1" s="1"/>
  <c r="P505" i="1"/>
  <c r="N505" i="1" l="1"/>
  <c r="O505" i="1" s="1"/>
  <c r="P506" i="1"/>
  <c r="P507" i="1" l="1"/>
  <c r="N506" i="1"/>
  <c r="O506" i="1"/>
  <c r="P508" i="1" l="1"/>
  <c r="N507" i="1"/>
  <c r="O507" i="1" s="1"/>
  <c r="P509" i="1" l="1"/>
  <c r="N508" i="1"/>
  <c r="O508" i="1" s="1"/>
  <c r="N509" i="1" l="1"/>
  <c r="P510" i="1"/>
  <c r="O509" i="1"/>
  <c r="P511" i="1" l="1"/>
  <c r="N510" i="1"/>
  <c r="O510" i="1" s="1"/>
  <c r="N511" i="1" l="1"/>
  <c r="O511" i="1" s="1"/>
  <c r="P512" i="1"/>
  <c r="N512" i="1" l="1"/>
  <c r="P513" i="1"/>
  <c r="O512" i="1"/>
  <c r="N513" i="1" l="1"/>
  <c r="O513" i="1" s="1"/>
  <c r="P514" i="1"/>
  <c r="N514" i="1" l="1"/>
  <c r="O514" i="1" s="1"/>
  <c r="P515" i="1"/>
  <c r="P516" i="1" l="1"/>
  <c r="N515" i="1"/>
  <c r="O515" i="1"/>
  <c r="P517" i="1" l="1"/>
  <c r="N516" i="1"/>
  <c r="O516" i="1" s="1"/>
  <c r="P518" i="1" l="1"/>
  <c r="N517" i="1"/>
  <c r="O517" i="1" s="1"/>
  <c r="N518" i="1" l="1"/>
  <c r="P519" i="1"/>
  <c r="O518" i="1"/>
  <c r="P520" i="1" l="1"/>
  <c r="N519" i="1"/>
  <c r="O519" i="1" s="1"/>
  <c r="N520" i="1" l="1"/>
  <c r="O520" i="1" s="1"/>
  <c r="P521" i="1"/>
  <c r="N521" i="1" l="1"/>
  <c r="P522" i="1"/>
  <c r="O521" i="1"/>
  <c r="N522" i="1" l="1"/>
  <c r="O522" i="1" s="1"/>
  <c r="P523" i="1"/>
  <c r="N523" i="1" l="1"/>
  <c r="O523" i="1" s="1"/>
  <c r="P524" i="1"/>
  <c r="P525" i="1" l="1"/>
  <c r="N524" i="1"/>
  <c r="O524" i="1"/>
  <c r="P526" i="1" l="1"/>
  <c r="N525" i="1"/>
  <c r="O525" i="1" s="1"/>
  <c r="P527" i="1" l="1"/>
  <c r="N526" i="1"/>
  <c r="O526" i="1" s="1"/>
  <c r="N527" i="1" l="1"/>
  <c r="P528" i="1"/>
  <c r="O527" i="1"/>
  <c r="P529" i="1" l="1"/>
  <c r="N528" i="1"/>
  <c r="O528" i="1" s="1"/>
  <c r="N529" i="1" l="1"/>
  <c r="O529" i="1" s="1"/>
  <c r="P530" i="1"/>
  <c r="N530" i="1" l="1"/>
  <c r="P531" i="1"/>
  <c r="O530" i="1"/>
  <c r="N531" i="1" l="1"/>
  <c r="O531" i="1" s="1"/>
  <c r="P532" i="1"/>
  <c r="N532" i="1" l="1"/>
  <c r="O532" i="1" s="1"/>
  <c r="P533" i="1"/>
  <c r="P534" i="1" l="1"/>
  <c r="N533" i="1"/>
  <c r="O533" i="1"/>
  <c r="P535" i="1" l="1"/>
  <c r="N534" i="1"/>
  <c r="O534" i="1" s="1"/>
  <c r="P536" i="1" l="1"/>
  <c r="N535" i="1"/>
  <c r="O535" i="1" s="1"/>
  <c r="N536" i="1" l="1"/>
  <c r="P537" i="1"/>
  <c r="O536" i="1"/>
  <c r="P538" i="1" l="1"/>
  <c r="N537" i="1"/>
  <c r="O537" i="1" s="1"/>
  <c r="N538" i="1" l="1"/>
  <c r="O538" i="1" s="1"/>
  <c r="P539" i="1"/>
  <c r="N539" i="1" l="1"/>
  <c r="P540" i="1"/>
  <c r="O539" i="1"/>
  <c r="N540" i="1" l="1"/>
  <c r="O540" i="1" s="1"/>
  <c r="P541" i="1"/>
  <c r="N541" i="1" l="1"/>
  <c r="O541" i="1" s="1"/>
  <c r="P542" i="1"/>
  <c r="P543" i="1" l="1"/>
  <c r="N542" i="1"/>
  <c r="O542" i="1"/>
  <c r="P544" i="1" l="1"/>
  <c r="N543" i="1"/>
  <c r="O543" i="1" s="1"/>
  <c r="P545" i="1" l="1"/>
  <c r="N544" i="1"/>
  <c r="O544" i="1" s="1"/>
  <c r="N545" i="1" l="1"/>
  <c r="P546" i="1"/>
  <c r="O545" i="1"/>
  <c r="P547" i="1" l="1"/>
  <c r="N546" i="1"/>
  <c r="O546" i="1" s="1"/>
  <c r="N547" i="1" l="1"/>
  <c r="O547" i="1" s="1"/>
  <c r="P548" i="1"/>
  <c r="N548" i="1" l="1"/>
  <c r="P549" i="1"/>
  <c r="O548" i="1"/>
  <c r="N549" i="1" l="1"/>
  <c r="O549" i="1" s="1"/>
  <c r="P550" i="1"/>
  <c r="N550" i="1" l="1"/>
  <c r="O550" i="1" s="1"/>
  <c r="P551" i="1"/>
  <c r="P552" i="1" l="1"/>
  <c r="N551" i="1"/>
  <c r="O551" i="1"/>
  <c r="P553" i="1" l="1"/>
  <c r="N552" i="1"/>
  <c r="O552" i="1" s="1"/>
  <c r="P554" i="1" l="1"/>
  <c r="N553" i="1"/>
  <c r="O553" i="1" s="1"/>
  <c r="N554" i="1" l="1"/>
  <c r="P555" i="1"/>
  <c r="O554" i="1"/>
  <c r="P556" i="1" l="1"/>
  <c r="N555" i="1"/>
  <c r="O555" i="1" s="1"/>
  <c r="N556" i="1" l="1"/>
  <c r="O556" i="1" s="1"/>
  <c r="P557" i="1"/>
  <c r="N557" i="1" l="1"/>
  <c r="P558" i="1"/>
  <c r="O557" i="1"/>
  <c r="N558" i="1" l="1"/>
  <c r="O558" i="1" s="1"/>
  <c r="P559" i="1"/>
  <c r="N559" i="1" l="1"/>
  <c r="O559" i="1" s="1"/>
  <c r="P560" i="1"/>
  <c r="P561" i="1" l="1"/>
  <c r="N560" i="1"/>
  <c r="O560" i="1"/>
  <c r="P562" i="1" l="1"/>
  <c r="N561" i="1"/>
  <c r="O561" i="1" s="1"/>
  <c r="P563" i="1" l="1"/>
  <c r="N562" i="1"/>
  <c r="O562" i="1" s="1"/>
  <c r="N563" i="1" l="1"/>
  <c r="P564" i="1"/>
  <c r="O563" i="1"/>
  <c r="P565" i="1" l="1"/>
  <c r="N564" i="1"/>
  <c r="O564" i="1" s="1"/>
  <c r="N565" i="1" l="1"/>
  <c r="O565" i="1" s="1"/>
  <c r="P566" i="1"/>
  <c r="N566" i="1" l="1"/>
  <c r="P567" i="1"/>
  <c r="O566" i="1"/>
  <c r="N567" i="1" l="1"/>
  <c r="O567" i="1" s="1"/>
  <c r="P568" i="1"/>
  <c r="N568" i="1" l="1"/>
  <c r="O568" i="1" s="1"/>
  <c r="P569" i="1"/>
  <c r="P570" i="1" l="1"/>
  <c r="N569" i="1"/>
  <c r="O569" i="1"/>
  <c r="P571" i="1" l="1"/>
  <c r="N570" i="1"/>
  <c r="O570" i="1" s="1"/>
  <c r="P572" i="1" l="1"/>
  <c r="N571" i="1"/>
  <c r="O571" i="1" s="1"/>
  <c r="N572" i="1" l="1"/>
  <c r="P573" i="1"/>
  <c r="O572" i="1"/>
  <c r="P574" i="1" l="1"/>
  <c r="N573" i="1"/>
  <c r="O573" i="1" s="1"/>
  <c r="N574" i="1" l="1"/>
  <c r="O574" i="1" s="1"/>
  <c r="P575" i="1"/>
  <c r="N575" i="1" l="1"/>
  <c r="O575" i="1" s="1"/>
  <c r="P576" i="1"/>
  <c r="N576" i="1" l="1"/>
  <c r="O576" i="1" s="1"/>
  <c r="P577" i="1"/>
  <c r="N577" i="1" l="1"/>
  <c r="O577" i="1" s="1"/>
  <c r="P578" i="1"/>
  <c r="P579" i="1" l="1"/>
  <c r="N578" i="1"/>
  <c r="O578" i="1"/>
  <c r="P580" i="1" l="1"/>
  <c r="N579" i="1"/>
  <c r="O579" i="1" s="1"/>
  <c r="P581" i="1" l="1"/>
  <c r="N580" i="1"/>
  <c r="O580" i="1" s="1"/>
  <c r="N581" i="1" l="1"/>
  <c r="P582" i="1"/>
  <c r="O581" i="1"/>
  <c r="P583" i="1" l="1"/>
  <c r="N582" i="1"/>
  <c r="O582" i="1" s="1"/>
  <c r="N583" i="1" l="1"/>
  <c r="O583" i="1" s="1"/>
  <c r="P584" i="1"/>
  <c r="N584" i="1" l="1"/>
  <c r="P585" i="1"/>
  <c r="O584" i="1"/>
  <c r="N585" i="1" l="1"/>
  <c r="O585" i="1" s="1"/>
  <c r="P586" i="1"/>
  <c r="N586" i="1" l="1"/>
  <c r="O586" i="1" s="1"/>
  <c r="P587" i="1"/>
  <c r="P588" i="1" l="1"/>
  <c r="N587" i="1"/>
  <c r="O587" i="1"/>
  <c r="P589" i="1" l="1"/>
  <c r="N588" i="1"/>
  <c r="O588" i="1" s="1"/>
  <c r="P590" i="1" l="1"/>
  <c r="N589" i="1"/>
  <c r="O589" i="1" s="1"/>
  <c r="N590" i="1" l="1"/>
  <c r="P591" i="1"/>
  <c r="O590" i="1"/>
  <c r="P592" i="1" l="1"/>
  <c r="N591" i="1"/>
  <c r="O591" i="1" s="1"/>
  <c r="N592" i="1" l="1"/>
  <c r="O592" i="1" s="1"/>
  <c r="P593" i="1"/>
  <c r="N593" i="1" l="1"/>
  <c r="P594" i="1"/>
  <c r="O593" i="1"/>
  <c r="N594" i="1" l="1"/>
  <c r="O594" i="1" s="1"/>
  <c r="P595" i="1"/>
  <c r="N595" i="1" l="1"/>
  <c r="O595" i="1" s="1"/>
  <c r="P596" i="1"/>
  <c r="P597" i="1" l="1"/>
  <c r="N596" i="1"/>
  <c r="O596" i="1" s="1"/>
  <c r="N597" i="1" l="1"/>
  <c r="P598" i="1"/>
  <c r="O597" i="1"/>
  <c r="P599" i="1" l="1"/>
  <c r="N598" i="1"/>
  <c r="O598" i="1"/>
  <c r="P600" i="1" l="1"/>
  <c r="N599" i="1"/>
  <c r="O599" i="1" s="1"/>
  <c r="P601" i="1" l="1"/>
  <c r="N600" i="1"/>
  <c r="O600" i="1" s="1"/>
  <c r="P602" i="1" l="1"/>
  <c r="N601" i="1"/>
  <c r="O601" i="1" s="1"/>
  <c r="N602" i="1" l="1"/>
  <c r="O602" i="1" s="1"/>
  <c r="P603" i="1"/>
  <c r="N603" i="1" l="1"/>
  <c r="O603" i="1"/>
  <c r="P604" i="1"/>
  <c r="N604" i="1" l="1"/>
  <c r="O604" i="1" s="1"/>
  <c r="P605" i="1"/>
  <c r="P606" i="1" l="1"/>
  <c r="N605" i="1"/>
  <c r="O605" i="1" s="1"/>
  <c r="N606" i="1" l="1"/>
  <c r="P607" i="1"/>
  <c r="O606" i="1"/>
  <c r="P608" i="1" l="1"/>
  <c r="N607" i="1"/>
  <c r="O607" i="1"/>
  <c r="P609" i="1" l="1"/>
  <c r="N608" i="1"/>
  <c r="O608" i="1" s="1"/>
  <c r="P610" i="1" l="1"/>
  <c r="N609" i="1"/>
  <c r="O609" i="1" s="1"/>
  <c r="P611" i="1" l="1"/>
  <c r="N610" i="1"/>
  <c r="O610" i="1" s="1"/>
  <c r="N611" i="1" l="1"/>
  <c r="O611" i="1" s="1"/>
  <c r="P612" i="1"/>
  <c r="N612" i="1" l="1"/>
  <c r="O612" i="1"/>
  <c r="P613" i="1"/>
  <c r="N613" i="1" l="1"/>
  <c r="O613" i="1" s="1"/>
  <c r="P614" i="1"/>
  <c r="P615" i="1" l="1"/>
  <c r="N614" i="1"/>
  <c r="O614" i="1" s="1"/>
  <c r="N615" i="1" l="1"/>
  <c r="P616" i="1"/>
  <c r="O615" i="1"/>
  <c r="P617" i="1" l="1"/>
  <c r="N616" i="1"/>
  <c r="O616" i="1"/>
  <c r="P618" i="1" l="1"/>
  <c r="N617" i="1"/>
  <c r="O617" i="1" s="1"/>
  <c r="P619" i="1" l="1"/>
  <c r="N618" i="1"/>
  <c r="O618" i="1" s="1"/>
  <c r="P620" i="1" l="1"/>
  <c r="N619" i="1"/>
  <c r="O619" i="1" s="1"/>
  <c r="N620" i="1" l="1"/>
  <c r="O620" i="1" s="1"/>
  <c r="P621" i="1"/>
  <c r="N621" i="1" l="1"/>
  <c r="O621" i="1"/>
  <c r="P622" i="1"/>
  <c r="N622" i="1" l="1"/>
  <c r="O622" i="1" s="1"/>
  <c r="P623" i="1"/>
  <c r="N623" i="1" l="1"/>
  <c r="O623" i="1" s="1"/>
  <c r="P624" i="1"/>
  <c r="N624" i="1" l="1"/>
  <c r="O624" i="1" s="1"/>
  <c r="P625" i="1"/>
  <c r="N625" i="1" l="1"/>
  <c r="P626" i="1"/>
  <c r="O625" i="1"/>
  <c r="P627" i="1" l="1"/>
  <c r="N626" i="1"/>
  <c r="O626" i="1" s="1"/>
  <c r="N627" i="1" l="1"/>
  <c r="O627" i="1" s="1"/>
  <c r="P628" i="1"/>
  <c r="P629" i="1" l="1"/>
  <c r="N628" i="1"/>
  <c r="O628" i="1" s="1"/>
  <c r="P630" i="1" l="1"/>
  <c r="N629" i="1"/>
  <c r="O629" i="1" s="1"/>
  <c r="P631" i="1" l="1"/>
  <c r="N630" i="1"/>
  <c r="O630" i="1" s="1"/>
  <c r="N631" i="1" l="1"/>
  <c r="P632" i="1"/>
  <c r="O631" i="1"/>
  <c r="N632" i="1" l="1"/>
  <c r="O632" i="1" s="1"/>
  <c r="P633" i="1"/>
  <c r="N633" i="1" l="1"/>
  <c r="O633" i="1" s="1"/>
  <c r="P634" i="1"/>
  <c r="N634" i="1" l="1"/>
  <c r="P635" i="1"/>
  <c r="O634" i="1"/>
  <c r="N635" i="1" l="1"/>
  <c r="O635" i="1" s="1"/>
  <c r="P636" i="1"/>
  <c r="N636" i="1" l="1"/>
  <c r="O636" i="1" s="1"/>
  <c r="P637" i="1"/>
  <c r="P638" i="1" l="1"/>
  <c r="N637" i="1"/>
  <c r="O637" i="1" s="1"/>
  <c r="P639" i="1" l="1"/>
  <c r="N638" i="1"/>
  <c r="O638" i="1" s="1"/>
  <c r="P640" i="1" l="1"/>
  <c r="N639" i="1"/>
  <c r="O639" i="1" s="1"/>
  <c r="N640" i="1" l="1"/>
  <c r="O640" i="1"/>
  <c r="P641" i="1"/>
  <c r="N641" i="1" l="1"/>
  <c r="O641" i="1" s="1"/>
  <c r="P642" i="1"/>
  <c r="N642" i="1" l="1"/>
  <c r="O642" i="1" s="1"/>
  <c r="P643" i="1"/>
  <c r="N643" i="1" l="1"/>
  <c r="P644" i="1"/>
  <c r="O643" i="1"/>
  <c r="P645" i="1" l="1"/>
  <c r="N644" i="1"/>
  <c r="O644" i="1" s="1"/>
  <c r="N645" i="1" l="1"/>
  <c r="O645" i="1" s="1"/>
  <c r="P646" i="1"/>
  <c r="P647" i="1" l="1"/>
  <c r="N646" i="1"/>
  <c r="O646" i="1" s="1"/>
  <c r="P648" i="1" l="1"/>
  <c r="N647" i="1"/>
  <c r="O647" i="1" s="1"/>
  <c r="P649" i="1" l="1"/>
  <c r="N648" i="1"/>
  <c r="O648" i="1" s="1"/>
  <c r="N649" i="1" l="1"/>
  <c r="P650" i="1"/>
  <c r="O649" i="1"/>
  <c r="N650" i="1" l="1"/>
  <c r="O650" i="1" s="1"/>
  <c r="P651" i="1"/>
  <c r="N651" i="1" l="1"/>
  <c r="O651" i="1" s="1"/>
  <c r="P652" i="1"/>
  <c r="N652" i="1" l="1"/>
  <c r="P653" i="1"/>
  <c r="O652" i="1"/>
  <c r="P654" i="1" l="1"/>
  <c r="N653" i="1"/>
  <c r="O653" i="1" s="1"/>
  <c r="N654" i="1" l="1"/>
  <c r="O654" i="1" s="1"/>
  <c r="P655" i="1"/>
  <c r="P656" i="1" l="1"/>
  <c r="N655" i="1"/>
  <c r="O655" i="1" s="1"/>
  <c r="P657" i="1" l="1"/>
  <c r="N656" i="1"/>
  <c r="O656" i="1" s="1"/>
  <c r="P658" i="1" l="1"/>
  <c r="N657" i="1"/>
  <c r="O657" i="1" s="1"/>
  <c r="N658" i="1" l="1"/>
  <c r="P659" i="1"/>
  <c r="O658" i="1"/>
  <c r="N659" i="1" l="1"/>
  <c r="O659" i="1" s="1"/>
  <c r="P660" i="1"/>
  <c r="N660" i="1" l="1"/>
  <c r="O660" i="1" s="1"/>
  <c r="P661" i="1"/>
  <c r="N661" i="1" l="1"/>
  <c r="P662" i="1"/>
  <c r="O661" i="1"/>
  <c r="N662" i="1" l="1"/>
  <c r="O662" i="1" s="1"/>
  <c r="P663" i="1"/>
  <c r="N663" i="1" l="1"/>
  <c r="O663" i="1" s="1"/>
  <c r="P664" i="1"/>
  <c r="P665" i="1" l="1"/>
  <c r="N664" i="1"/>
  <c r="O664" i="1" s="1"/>
  <c r="P666" i="1" l="1"/>
  <c r="N665" i="1"/>
  <c r="O665" i="1" s="1"/>
  <c r="P667" i="1" l="1"/>
  <c r="N666" i="1"/>
  <c r="O666" i="1" s="1"/>
  <c r="N667" i="1" l="1"/>
  <c r="O667" i="1"/>
  <c r="P668" i="1"/>
  <c r="N668" i="1" l="1"/>
  <c r="O668" i="1" s="1"/>
  <c r="P669" i="1"/>
  <c r="N669" i="1" l="1"/>
  <c r="O669" i="1" s="1"/>
  <c r="P670" i="1"/>
  <c r="N670" i="1" l="1"/>
  <c r="P671" i="1"/>
  <c r="O670" i="1"/>
  <c r="P672" i="1" l="1"/>
  <c r="N671" i="1"/>
  <c r="O671" i="1" s="1"/>
  <c r="N672" i="1" l="1"/>
  <c r="O672" i="1" s="1"/>
  <c r="P673" i="1"/>
  <c r="P674" i="1" l="1"/>
  <c r="N673" i="1"/>
  <c r="O673" i="1" s="1"/>
  <c r="P675" i="1" l="1"/>
  <c r="N674" i="1"/>
  <c r="O674" i="1" s="1"/>
  <c r="P676" i="1" l="1"/>
  <c r="N675" i="1"/>
  <c r="O675" i="1" s="1"/>
  <c r="N676" i="1" l="1"/>
  <c r="P677" i="1"/>
  <c r="O676" i="1"/>
  <c r="N677" i="1" l="1"/>
  <c r="O677" i="1" s="1"/>
  <c r="P678" i="1"/>
  <c r="N678" i="1" l="1"/>
  <c r="O678" i="1" s="1"/>
  <c r="P679" i="1"/>
  <c r="N679" i="1" l="1"/>
  <c r="P680" i="1"/>
  <c r="O679" i="1"/>
  <c r="P681" i="1" l="1"/>
  <c r="N680" i="1"/>
  <c r="O680" i="1" s="1"/>
  <c r="N681" i="1" l="1"/>
  <c r="O681" i="1" s="1"/>
  <c r="P682" i="1"/>
  <c r="P683" i="1" l="1"/>
  <c r="N682" i="1"/>
  <c r="O682" i="1" s="1"/>
  <c r="P684" i="1" l="1"/>
  <c r="N683" i="1"/>
  <c r="O683" i="1" s="1"/>
  <c r="P685" i="1" l="1"/>
  <c r="N684" i="1"/>
  <c r="O684" i="1" s="1"/>
  <c r="P686" i="1" l="1"/>
  <c r="N685" i="1"/>
  <c r="O685" i="1"/>
  <c r="N686" i="1" l="1"/>
  <c r="O686" i="1" s="1"/>
  <c r="P687" i="1"/>
  <c r="P688" i="1" l="1"/>
  <c r="N687" i="1"/>
  <c r="O687" i="1" s="1"/>
  <c r="N688" i="1" l="1"/>
  <c r="P689" i="1"/>
  <c r="O688" i="1"/>
  <c r="P690" i="1" l="1"/>
  <c r="N689" i="1"/>
  <c r="O689" i="1" s="1"/>
  <c r="N690" i="1" l="1"/>
  <c r="O690" i="1" s="1"/>
  <c r="P691" i="1"/>
  <c r="N691" i="1" l="1"/>
  <c r="P692" i="1"/>
  <c r="O691" i="1"/>
  <c r="P693" i="1" l="1"/>
  <c r="N692" i="1"/>
  <c r="O692" i="1" s="1"/>
  <c r="N693" i="1" l="1"/>
  <c r="O693" i="1" s="1"/>
  <c r="P694" i="1"/>
  <c r="P695" i="1" l="1"/>
  <c r="N694" i="1"/>
  <c r="O694" i="1"/>
  <c r="N695" i="1" l="1"/>
  <c r="O695" i="1" s="1"/>
  <c r="P696" i="1"/>
  <c r="P697" i="1" l="1"/>
  <c r="N696" i="1"/>
  <c r="O696" i="1" s="1"/>
  <c r="N697" i="1" l="1"/>
  <c r="P698" i="1"/>
  <c r="O697" i="1"/>
  <c r="P699" i="1" l="1"/>
  <c r="N698" i="1"/>
  <c r="O698" i="1" s="1"/>
  <c r="N699" i="1" l="1"/>
  <c r="O699" i="1" s="1"/>
  <c r="P700" i="1"/>
  <c r="N700" i="1" l="1"/>
  <c r="P701" i="1"/>
  <c r="O700" i="1"/>
  <c r="P702" i="1" l="1"/>
  <c r="N701" i="1"/>
  <c r="O701" i="1" s="1"/>
  <c r="N702" i="1" l="1"/>
  <c r="O702" i="1" s="1"/>
  <c r="P703" i="1"/>
  <c r="P704" i="1" l="1"/>
  <c r="N703" i="1"/>
  <c r="O703" i="1"/>
  <c r="N704" i="1" l="1"/>
  <c r="O704" i="1" s="1"/>
  <c r="P705" i="1"/>
  <c r="P706" i="1" l="1"/>
  <c r="N705" i="1"/>
  <c r="O705" i="1" s="1"/>
  <c r="P707" i="1" l="1"/>
  <c r="N706" i="1"/>
  <c r="O706" i="1"/>
  <c r="P708" i="1" l="1"/>
  <c r="N707" i="1"/>
  <c r="O707" i="1" s="1"/>
  <c r="N708" i="1" l="1"/>
  <c r="P709" i="1"/>
  <c r="O708" i="1"/>
  <c r="N709" i="1" l="1"/>
  <c r="O709" i="1" s="1"/>
  <c r="P710" i="1"/>
  <c r="N710" i="1" l="1"/>
  <c r="O710" i="1" s="1"/>
  <c r="P711" i="1"/>
  <c r="P712" i="1" l="1"/>
  <c r="N711" i="1"/>
  <c r="O711" i="1" s="1"/>
  <c r="N712" i="1" l="1"/>
  <c r="O712" i="1" s="1"/>
  <c r="P713" i="1"/>
  <c r="N713" i="1" l="1"/>
  <c r="O713" i="1" s="1"/>
  <c r="P714" i="1"/>
  <c r="P715" i="1" l="1"/>
  <c r="N714" i="1"/>
  <c r="O714" i="1" s="1"/>
  <c r="P716" i="1" l="1"/>
  <c r="N715" i="1"/>
  <c r="O715" i="1" s="1"/>
  <c r="P717" i="1" l="1"/>
  <c r="N716" i="1"/>
  <c r="O716" i="1" s="1"/>
  <c r="N717" i="1" l="1"/>
  <c r="P718" i="1"/>
  <c r="O717" i="1"/>
  <c r="N718" i="1" l="1"/>
  <c r="O718" i="1" s="1"/>
  <c r="P719" i="1"/>
  <c r="N719" i="1" l="1"/>
  <c r="O719" i="1" s="1"/>
  <c r="P720" i="1"/>
  <c r="N720" i="1" l="1"/>
  <c r="O720" i="1" s="1"/>
  <c r="P721" i="1"/>
  <c r="N721" i="1" l="1"/>
  <c r="O721" i="1" s="1"/>
  <c r="P722" i="1"/>
  <c r="P723" i="1" l="1"/>
  <c r="N722" i="1"/>
  <c r="O722" i="1" s="1"/>
  <c r="P724" i="1" l="1"/>
  <c r="N723" i="1"/>
  <c r="O723" i="1" s="1"/>
  <c r="P725" i="1" l="1"/>
  <c r="N724" i="1"/>
  <c r="O724" i="1" s="1"/>
  <c r="P726" i="1" l="1"/>
  <c r="N725" i="1"/>
  <c r="O725" i="1" s="1"/>
  <c r="N726" i="1" l="1"/>
  <c r="P727" i="1"/>
  <c r="O726" i="1"/>
  <c r="N727" i="1" l="1"/>
  <c r="O727" i="1" s="1"/>
  <c r="P728" i="1"/>
  <c r="N728" i="1" l="1"/>
  <c r="O728" i="1" s="1"/>
  <c r="P729" i="1"/>
  <c r="P730" i="1" l="1"/>
  <c r="N729" i="1"/>
  <c r="O729" i="1" s="1"/>
  <c r="N730" i="1" l="1"/>
  <c r="O730" i="1" s="1"/>
  <c r="P731" i="1"/>
  <c r="P732" i="1" l="1"/>
  <c r="N731" i="1"/>
  <c r="O731" i="1" s="1"/>
  <c r="P733" i="1" l="1"/>
  <c r="N732" i="1"/>
  <c r="O732" i="1" s="1"/>
  <c r="P734" i="1" l="1"/>
  <c r="N733" i="1"/>
  <c r="O733" i="1" s="1"/>
  <c r="P735" i="1" l="1"/>
  <c r="N734" i="1"/>
  <c r="O734" i="1" s="1"/>
  <c r="N735" i="1" l="1"/>
  <c r="P736" i="1"/>
  <c r="O735" i="1"/>
  <c r="N736" i="1" l="1"/>
  <c r="O736" i="1" s="1"/>
  <c r="P737" i="1"/>
  <c r="N737" i="1" l="1"/>
  <c r="O737" i="1" s="1"/>
  <c r="P738" i="1"/>
  <c r="P739" i="1" l="1"/>
  <c r="N738" i="1"/>
  <c r="O738" i="1" s="1"/>
  <c r="N739" i="1" l="1"/>
  <c r="O739" i="1" s="1"/>
  <c r="P740" i="1"/>
  <c r="N740" i="1" l="1"/>
  <c r="O740" i="1" s="1"/>
  <c r="P741" i="1"/>
  <c r="P742" i="1" l="1"/>
  <c r="N741" i="1"/>
  <c r="O741" i="1" s="1"/>
  <c r="P743" i="1" l="1"/>
  <c r="N742" i="1"/>
  <c r="O742" i="1" s="1"/>
  <c r="P744" i="1" l="1"/>
  <c r="N743" i="1"/>
  <c r="O743" i="1" s="1"/>
  <c r="N744" i="1" l="1"/>
  <c r="P745" i="1"/>
  <c r="O744" i="1"/>
  <c r="N745" i="1" l="1"/>
  <c r="O745" i="1" s="1"/>
  <c r="P746" i="1"/>
  <c r="N746" i="1" l="1"/>
  <c r="O746" i="1" s="1"/>
  <c r="P747" i="1"/>
  <c r="N747" i="1" l="1"/>
  <c r="O747" i="1" s="1"/>
  <c r="P748" i="1"/>
  <c r="N748" i="1" l="1"/>
  <c r="O748" i="1" s="1"/>
  <c r="P749" i="1"/>
  <c r="P750" i="1" l="1"/>
  <c r="N749" i="1"/>
  <c r="O749" i="1" s="1"/>
  <c r="P751" i="1" l="1"/>
  <c r="N750" i="1"/>
  <c r="O750" i="1" s="1"/>
  <c r="P752" i="1" l="1"/>
  <c r="N751" i="1"/>
  <c r="O751" i="1" s="1"/>
  <c r="P753" i="1" l="1"/>
  <c r="N752" i="1"/>
  <c r="O752" i="1" s="1"/>
  <c r="N753" i="1" l="1"/>
  <c r="P754" i="1"/>
  <c r="O753" i="1"/>
  <c r="N754" i="1" l="1"/>
  <c r="O754" i="1" s="1"/>
  <c r="P755" i="1"/>
  <c r="N755" i="1" l="1"/>
  <c r="O755" i="1" s="1"/>
  <c r="P756" i="1"/>
  <c r="P757" i="1" l="1"/>
  <c r="N756" i="1"/>
  <c r="O756" i="1" s="1"/>
  <c r="N757" i="1" l="1"/>
  <c r="O757" i="1" s="1"/>
  <c r="P758" i="1"/>
  <c r="P759" i="1" l="1"/>
  <c r="N758" i="1"/>
  <c r="O758" i="1" s="1"/>
  <c r="P760" i="1" l="1"/>
  <c r="N759" i="1"/>
  <c r="O759" i="1" s="1"/>
  <c r="P761" i="1" l="1"/>
  <c r="N760" i="1"/>
  <c r="O760" i="1" s="1"/>
  <c r="P762" i="1" l="1"/>
  <c r="N761" i="1"/>
  <c r="O761" i="1" s="1"/>
  <c r="N762" i="1" l="1"/>
  <c r="P763" i="1"/>
  <c r="O762" i="1"/>
  <c r="N763" i="1" l="1"/>
  <c r="O763" i="1" s="1"/>
  <c r="P764" i="1"/>
  <c r="N764" i="1" l="1"/>
  <c r="O764" i="1" s="1"/>
  <c r="P765" i="1"/>
  <c r="P766" i="1" l="1"/>
  <c r="N765" i="1"/>
  <c r="O765" i="1" s="1"/>
  <c r="N766" i="1" l="1"/>
  <c r="O766" i="1" s="1"/>
  <c r="P767" i="1"/>
  <c r="N767" i="1" l="1"/>
  <c r="O767" i="1" s="1"/>
  <c r="P768" i="1"/>
  <c r="P769" i="1" l="1"/>
  <c r="N768" i="1"/>
  <c r="O768" i="1" s="1"/>
  <c r="P770" i="1" l="1"/>
  <c r="N769" i="1"/>
  <c r="O769" i="1" s="1"/>
  <c r="P771" i="1" l="1"/>
  <c r="N770" i="1"/>
  <c r="O770" i="1" s="1"/>
  <c r="N771" i="1" l="1"/>
  <c r="P772" i="1"/>
  <c r="O771" i="1"/>
  <c r="N772" i="1" l="1"/>
  <c r="O772" i="1" s="1"/>
  <c r="P773" i="1"/>
  <c r="N773" i="1" l="1"/>
  <c r="O773" i="1" s="1"/>
  <c r="P774" i="1"/>
  <c r="N774" i="1" l="1"/>
  <c r="O774" i="1" s="1"/>
  <c r="P775" i="1"/>
  <c r="N775" i="1" l="1"/>
  <c r="O775" i="1" s="1"/>
  <c r="P776" i="1"/>
  <c r="P777" i="1" l="1"/>
  <c r="N776" i="1"/>
  <c r="O776" i="1" s="1"/>
  <c r="P778" i="1" l="1"/>
  <c r="N777" i="1"/>
  <c r="O777" i="1" s="1"/>
  <c r="P779" i="1" l="1"/>
  <c r="N778" i="1"/>
  <c r="O778" i="1" s="1"/>
  <c r="P780" i="1" l="1"/>
  <c r="N779" i="1"/>
  <c r="O779" i="1" s="1"/>
  <c r="N780" i="1" l="1"/>
  <c r="P781" i="1"/>
  <c r="O780" i="1"/>
  <c r="N781" i="1" l="1"/>
  <c r="O781" i="1" s="1"/>
  <c r="P782" i="1"/>
  <c r="N782" i="1" l="1"/>
  <c r="O782" i="1" s="1"/>
  <c r="P783" i="1"/>
  <c r="P784" i="1" l="1"/>
  <c r="N783" i="1"/>
  <c r="O783" i="1" s="1"/>
  <c r="N784" i="1" l="1"/>
  <c r="O784" i="1" s="1"/>
  <c r="P785" i="1"/>
  <c r="P786" i="1" l="1"/>
  <c r="N785" i="1"/>
  <c r="O785" i="1" s="1"/>
  <c r="P787" i="1" l="1"/>
  <c r="N786" i="1"/>
  <c r="O786" i="1" s="1"/>
  <c r="P788" i="1" l="1"/>
  <c r="N787" i="1"/>
  <c r="O787" i="1" s="1"/>
  <c r="P789" i="1" l="1"/>
  <c r="N788" i="1"/>
  <c r="O788" i="1" s="1"/>
  <c r="N789" i="1" l="1"/>
  <c r="P790" i="1"/>
  <c r="O789" i="1"/>
  <c r="N790" i="1" l="1"/>
  <c r="O790" i="1" s="1"/>
  <c r="P791" i="1"/>
  <c r="N791" i="1" l="1"/>
  <c r="O791" i="1" s="1"/>
  <c r="P792" i="1"/>
  <c r="P793" i="1" l="1"/>
  <c r="N792" i="1"/>
  <c r="O792" i="1" s="1"/>
  <c r="N793" i="1" l="1"/>
  <c r="O793" i="1" s="1"/>
  <c r="P794" i="1"/>
  <c r="N794" i="1" l="1"/>
  <c r="O794" i="1" s="1"/>
  <c r="P795" i="1"/>
  <c r="P796" i="1" l="1"/>
  <c r="N795" i="1"/>
  <c r="O795" i="1" s="1"/>
  <c r="P797" i="1" l="1"/>
  <c r="N796" i="1"/>
  <c r="O796" i="1" s="1"/>
  <c r="P798" i="1" l="1"/>
  <c r="N797" i="1"/>
  <c r="O797" i="1" s="1"/>
  <c r="N798" i="1" l="1"/>
  <c r="P799" i="1"/>
  <c r="O798" i="1"/>
  <c r="N799" i="1" l="1"/>
  <c r="O799" i="1" s="1"/>
  <c r="P800" i="1"/>
  <c r="N800" i="1" l="1"/>
  <c r="O800" i="1" s="1"/>
  <c r="P801" i="1"/>
  <c r="N801" i="1" l="1"/>
  <c r="O801" i="1" s="1"/>
  <c r="P802" i="1"/>
  <c r="N802" i="1" l="1"/>
  <c r="O802" i="1" s="1"/>
  <c r="P803" i="1"/>
  <c r="P804" i="1" l="1"/>
  <c r="N803" i="1"/>
  <c r="O803" i="1" s="1"/>
  <c r="P805" i="1" l="1"/>
  <c r="N804" i="1"/>
  <c r="O804" i="1" s="1"/>
  <c r="P806" i="1" l="1"/>
  <c r="N805" i="1"/>
  <c r="O805" i="1" s="1"/>
  <c r="P807" i="1" l="1"/>
  <c r="N806" i="1"/>
  <c r="O806" i="1" s="1"/>
  <c r="N807" i="1" l="1"/>
  <c r="P808" i="1"/>
  <c r="O807" i="1"/>
  <c r="N808" i="1" l="1"/>
  <c r="O808" i="1" s="1"/>
  <c r="P809" i="1"/>
  <c r="N809" i="1" l="1"/>
  <c r="O809" i="1" s="1"/>
  <c r="P810" i="1"/>
  <c r="P811" i="1" l="1"/>
  <c r="N810" i="1"/>
  <c r="O810" i="1" s="1"/>
  <c r="N811" i="1" l="1"/>
  <c r="O811" i="1" s="1"/>
  <c r="P812" i="1"/>
  <c r="P813" i="1" l="1"/>
  <c r="N812" i="1"/>
  <c r="O812" i="1" s="1"/>
  <c r="P814" i="1" l="1"/>
  <c r="N813" i="1"/>
  <c r="O813" i="1" s="1"/>
  <c r="P815" i="1" l="1"/>
  <c r="N814" i="1"/>
  <c r="O814" i="1" s="1"/>
  <c r="P816" i="1" l="1"/>
  <c r="N815" i="1"/>
  <c r="O815" i="1" s="1"/>
  <c r="N816" i="1" l="1"/>
  <c r="P817" i="1"/>
  <c r="O816" i="1"/>
  <c r="N817" i="1" l="1"/>
  <c r="O817" i="1" s="1"/>
  <c r="P818" i="1"/>
  <c r="N818" i="1" l="1"/>
  <c r="O818" i="1" s="1"/>
  <c r="P819" i="1"/>
  <c r="P820" i="1" l="1"/>
  <c r="N819" i="1"/>
  <c r="O819" i="1" s="1"/>
  <c r="N820" i="1" l="1"/>
  <c r="O820" i="1" s="1"/>
  <c r="P821" i="1"/>
  <c r="N821" i="1" l="1"/>
  <c r="O821" i="1" s="1"/>
  <c r="P822" i="1"/>
  <c r="P823" i="1" l="1"/>
  <c r="N822" i="1"/>
  <c r="O822" i="1" s="1"/>
  <c r="P824" i="1" l="1"/>
  <c r="N823" i="1"/>
  <c r="O823" i="1" s="1"/>
  <c r="P825" i="1" l="1"/>
  <c r="N824" i="1"/>
  <c r="O824" i="1" s="1"/>
  <c r="N825" i="1" l="1"/>
  <c r="P826" i="1"/>
  <c r="O825" i="1"/>
  <c r="N826" i="1" l="1"/>
  <c r="O826" i="1" s="1"/>
  <c r="P827" i="1"/>
  <c r="N827" i="1" l="1"/>
  <c r="O827" i="1" s="1"/>
  <c r="P828" i="1"/>
  <c r="N828" i="1" l="1"/>
  <c r="O828" i="1" s="1"/>
  <c r="P829" i="1"/>
  <c r="N829" i="1" l="1"/>
  <c r="O829" i="1" s="1"/>
  <c r="P830" i="1"/>
  <c r="P831" i="1" l="1"/>
  <c r="N830" i="1"/>
  <c r="O830" i="1" s="1"/>
  <c r="P832" i="1" l="1"/>
  <c r="N831" i="1"/>
  <c r="O831" i="1" s="1"/>
  <c r="P833" i="1" l="1"/>
  <c r="N832" i="1"/>
  <c r="O832" i="1" s="1"/>
  <c r="P834" i="1" l="1"/>
  <c r="N833" i="1"/>
  <c r="O833" i="1" s="1"/>
  <c r="N834" i="1" l="1"/>
  <c r="P835" i="1"/>
  <c r="O834" i="1"/>
  <c r="N835" i="1" l="1"/>
  <c r="O835" i="1" s="1"/>
  <c r="P836" i="1"/>
  <c r="N836" i="1" l="1"/>
  <c r="O836" i="1" s="1"/>
  <c r="P837" i="1"/>
  <c r="P838" i="1" l="1"/>
  <c r="N837" i="1"/>
  <c r="O837" i="1" s="1"/>
  <c r="N838" i="1" l="1"/>
  <c r="O838" i="1" s="1"/>
  <c r="P839" i="1"/>
  <c r="P840" i="1" l="1"/>
  <c r="N839" i="1"/>
  <c r="O839" i="1" s="1"/>
  <c r="P841" i="1" l="1"/>
  <c r="N840" i="1"/>
  <c r="O840" i="1" s="1"/>
  <c r="P842" i="1" l="1"/>
  <c r="N841" i="1"/>
  <c r="O841" i="1" s="1"/>
  <c r="P843" i="1" l="1"/>
  <c r="N842" i="1"/>
  <c r="O842" i="1" s="1"/>
  <c r="N843" i="1" l="1"/>
  <c r="P844" i="1"/>
  <c r="O843" i="1"/>
  <c r="N844" i="1" l="1"/>
  <c r="O844" i="1" s="1"/>
  <c r="P845" i="1"/>
  <c r="N845" i="1" l="1"/>
  <c r="O845" i="1" s="1"/>
  <c r="P846" i="1"/>
  <c r="P847" i="1" l="1"/>
  <c r="N846" i="1"/>
  <c r="O846" i="1" s="1"/>
  <c r="N847" i="1" l="1"/>
  <c r="O847" i="1" s="1"/>
  <c r="P848" i="1"/>
  <c r="N848" i="1" l="1"/>
  <c r="O848" i="1" s="1"/>
  <c r="P849" i="1"/>
  <c r="P850" i="1" l="1"/>
  <c r="N849" i="1"/>
  <c r="O849" i="1" s="1"/>
  <c r="P851" i="1" l="1"/>
  <c r="N850" i="1"/>
  <c r="O850" i="1" s="1"/>
  <c r="P852" i="1" l="1"/>
  <c r="N851" i="1"/>
  <c r="O851" i="1" s="1"/>
  <c r="N852" i="1" l="1"/>
  <c r="P853" i="1"/>
  <c r="O852" i="1"/>
  <c r="N853" i="1" l="1"/>
  <c r="O853" i="1" s="1"/>
  <c r="P854" i="1"/>
  <c r="N854" i="1" l="1"/>
  <c r="O854" i="1" s="1"/>
  <c r="P855" i="1"/>
  <c r="N855" i="1" l="1"/>
  <c r="O855" i="1" s="1"/>
  <c r="P856" i="1"/>
  <c r="N856" i="1" l="1"/>
  <c r="O856" i="1" s="1"/>
  <c r="P857" i="1"/>
  <c r="P858" i="1" l="1"/>
  <c r="N857" i="1"/>
  <c r="O857" i="1" s="1"/>
  <c r="P859" i="1" l="1"/>
  <c r="N858" i="1"/>
  <c r="O858" i="1" s="1"/>
  <c r="P860" i="1" l="1"/>
  <c r="N859" i="1"/>
  <c r="O859" i="1" s="1"/>
  <c r="P861" i="1" l="1"/>
  <c r="N860" i="1"/>
  <c r="O860" i="1" s="1"/>
  <c r="N861" i="1" l="1"/>
  <c r="P862" i="1"/>
  <c r="O861" i="1"/>
  <c r="N862" i="1" l="1"/>
  <c r="O862" i="1" s="1"/>
  <c r="P863" i="1"/>
  <c r="N863" i="1" l="1"/>
  <c r="O863" i="1" s="1"/>
  <c r="P864" i="1"/>
  <c r="P865" i="1" l="1"/>
  <c r="N864" i="1"/>
  <c r="O864" i="1" s="1"/>
  <c r="N865" i="1" l="1"/>
  <c r="O865" i="1" s="1"/>
  <c r="P866" i="1"/>
  <c r="P867" i="1" l="1"/>
  <c r="N866" i="1"/>
  <c r="O866" i="1" s="1"/>
  <c r="P868" i="1" l="1"/>
  <c r="N867" i="1"/>
  <c r="O867" i="1" s="1"/>
  <c r="P869" i="1" l="1"/>
  <c r="N868" i="1"/>
  <c r="O868" i="1" s="1"/>
  <c r="P870" i="1" l="1"/>
  <c r="N869" i="1"/>
  <c r="O869" i="1" s="1"/>
  <c r="N870" i="1" l="1"/>
  <c r="P871" i="1"/>
  <c r="O870" i="1"/>
  <c r="N871" i="1" l="1"/>
  <c r="O871" i="1" s="1"/>
  <c r="P872" i="1"/>
  <c r="N872" i="1" l="1"/>
  <c r="O872" i="1" s="1"/>
  <c r="P873" i="1"/>
  <c r="P874" i="1" l="1"/>
  <c r="N873" i="1"/>
  <c r="O873" i="1" s="1"/>
  <c r="N874" i="1" l="1"/>
  <c r="O874" i="1" s="1"/>
  <c r="P875" i="1"/>
  <c r="P876" i="1" l="1"/>
  <c r="N875" i="1"/>
  <c r="O875" i="1" s="1"/>
  <c r="N876" i="1" l="1"/>
  <c r="P877" i="1"/>
  <c r="O876" i="1"/>
  <c r="N877" i="1" l="1"/>
  <c r="O877" i="1" s="1"/>
  <c r="P878" i="1"/>
  <c r="P879" i="1" l="1"/>
  <c r="N878" i="1"/>
  <c r="O878" i="1" s="1"/>
  <c r="N879" i="1" l="1"/>
  <c r="O879" i="1"/>
  <c r="P880" i="1"/>
  <c r="P881" i="1" l="1"/>
  <c r="N880" i="1"/>
  <c r="O880" i="1" s="1"/>
  <c r="P882" i="1" l="1"/>
  <c r="N881" i="1"/>
  <c r="O881" i="1" s="1"/>
  <c r="N882" i="1" l="1"/>
  <c r="P883" i="1"/>
  <c r="O882" i="1"/>
  <c r="N883" i="1" l="1"/>
  <c r="O883" i="1" s="1"/>
  <c r="P884" i="1"/>
  <c r="P885" i="1" l="1"/>
  <c r="N884" i="1"/>
  <c r="O884" i="1" s="1"/>
  <c r="N885" i="1" l="1"/>
  <c r="P886" i="1"/>
  <c r="O885" i="1"/>
  <c r="N886" i="1" l="1"/>
  <c r="O886" i="1" s="1"/>
  <c r="P887" i="1"/>
  <c r="P888" i="1" l="1"/>
  <c r="N887" i="1"/>
  <c r="O887" i="1" s="1"/>
  <c r="N888" i="1" l="1"/>
  <c r="P889" i="1"/>
  <c r="O888" i="1"/>
  <c r="N889" i="1" l="1"/>
  <c r="O889" i="1" s="1"/>
  <c r="P890" i="1"/>
  <c r="P891" i="1" l="1"/>
  <c r="N890" i="1"/>
  <c r="O890" i="1" s="1"/>
  <c r="P892" i="1" l="1"/>
  <c r="N891" i="1"/>
  <c r="O891" i="1" s="1"/>
  <c r="N892" i="1" l="1"/>
  <c r="O892" i="1" s="1"/>
  <c r="P893" i="1"/>
  <c r="P894" i="1" l="1"/>
  <c r="N893" i="1"/>
  <c r="O893" i="1" s="1"/>
  <c r="N894" i="1" l="1"/>
  <c r="O894" i="1" s="1"/>
  <c r="P895" i="1"/>
  <c r="N895" i="1" l="1"/>
  <c r="O895" i="1" s="1"/>
  <c r="P896" i="1"/>
  <c r="P897" i="1" l="1"/>
  <c r="N896" i="1"/>
  <c r="O896" i="1" s="1"/>
  <c r="N897" i="1" l="1"/>
  <c r="P898" i="1"/>
  <c r="O897" i="1"/>
  <c r="P899" i="1" l="1"/>
  <c r="N898" i="1"/>
  <c r="O898" i="1" s="1"/>
  <c r="N899" i="1" l="1"/>
  <c r="O899" i="1" s="1"/>
  <c r="P900" i="1"/>
  <c r="N900" i="1" l="1"/>
  <c r="P901" i="1"/>
  <c r="O900" i="1"/>
  <c r="P902" i="1" l="1"/>
  <c r="N901" i="1"/>
  <c r="O901" i="1" s="1"/>
  <c r="N902" i="1" l="1"/>
  <c r="O902" i="1" s="1"/>
  <c r="P903" i="1"/>
  <c r="P904" i="1" l="1"/>
  <c r="N903" i="1"/>
  <c r="O903" i="1" s="1"/>
  <c r="N904" i="1" l="1"/>
  <c r="O904" i="1" s="1"/>
  <c r="P905" i="1"/>
  <c r="P906" i="1" l="1"/>
  <c r="N905" i="1"/>
  <c r="O905" i="1" s="1"/>
  <c r="N906" i="1" l="1"/>
  <c r="P907" i="1"/>
  <c r="O906" i="1"/>
  <c r="P908" i="1" l="1"/>
  <c r="N907" i="1"/>
  <c r="O907" i="1" s="1"/>
  <c r="N908" i="1" l="1"/>
  <c r="O908" i="1" s="1"/>
  <c r="P909" i="1"/>
  <c r="N909" i="1" l="1"/>
  <c r="P910" i="1"/>
  <c r="O909" i="1"/>
  <c r="N910" i="1" l="1"/>
  <c r="O910" i="1" s="1"/>
  <c r="P911" i="1"/>
  <c r="N911" i="1" l="1"/>
  <c r="O911" i="1" s="1"/>
  <c r="P912" i="1"/>
  <c r="P913" i="1" l="1"/>
  <c r="N912" i="1"/>
  <c r="O912" i="1"/>
  <c r="P914" i="1" l="1"/>
  <c r="N913" i="1"/>
  <c r="O913" i="1" s="1"/>
  <c r="P915" i="1" l="1"/>
  <c r="N914" i="1"/>
  <c r="O914" i="1" s="1"/>
  <c r="N915" i="1" l="1"/>
  <c r="O915" i="1"/>
  <c r="P916" i="1"/>
  <c r="P917" i="1" l="1"/>
  <c r="N916" i="1"/>
  <c r="O916" i="1" s="1"/>
  <c r="N917" i="1" l="1"/>
  <c r="O917" i="1" s="1"/>
  <c r="P918" i="1"/>
  <c r="N918" i="1" l="1"/>
  <c r="P919" i="1"/>
  <c r="O918" i="1"/>
  <c r="P920" i="1" l="1"/>
  <c r="N919" i="1"/>
  <c r="O919" i="1" s="1"/>
  <c r="N920" i="1" l="1"/>
  <c r="O920" i="1" s="1"/>
  <c r="P921" i="1"/>
  <c r="P922" i="1" l="1"/>
  <c r="N921" i="1"/>
  <c r="O921" i="1"/>
  <c r="N922" i="1" l="1"/>
  <c r="O922" i="1" s="1"/>
  <c r="P923" i="1"/>
  <c r="P924" i="1" l="1"/>
  <c r="N923" i="1"/>
  <c r="O923" i="1" s="1"/>
  <c r="N924" i="1" l="1"/>
  <c r="P925" i="1"/>
  <c r="O924" i="1"/>
  <c r="N925" i="1" l="1"/>
  <c r="O925" i="1" s="1"/>
  <c r="P926" i="1"/>
  <c r="N926" i="1" l="1"/>
  <c r="O926" i="1" s="1"/>
  <c r="P927" i="1"/>
  <c r="N927" i="1" l="1"/>
  <c r="P928" i="1"/>
  <c r="O927" i="1"/>
  <c r="P929" i="1" l="1"/>
  <c r="N928" i="1"/>
  <c r="O928" i="1" s="1"/>
  <c r="N929" i="1" l="1"/>
  <c r="O929" i="1" s="1"/>
  <c r="P930" i="1"/>
  <c r="P931" i="1" l="1"/>
  <c r="N930" i="1"/>
  <c r="O930" i="1" s="1"/>
  <c r="N931" i="1" l="1"/>
  <c r="O931" i="1" s="1"/>
  <c r="P932" i="1"/>
  <c r="P933" i="1" l="1"/>
  <c r="N932" i="1"/>
  <c r="O932" i="1" s="1"/>
  <c r="N933" i="1" l="1"/>
  <c r="P934" i="1"/>
  <c r="O933" i="1"/>
  <c r="P935" i="1" l="1"/>
  <c r="N934" i="1"/>
  <c r="O934" i="1" s="1"/>
  <c r="N935" i="1" l="1"/>
  <c r="O935" i="1" s="1"/>
  <c r="P936" i="1"/>
  <c r="N936" i="1" l="1"/>
  <c r="P937" i="1"/>
  <c r="O936" i="1"/>
  <c r="N937" i="1" l="1"/>
  <c r="O937" i="1" s="1"/>
  <c r="P938" i="1"/>
  <c r="P939" i="1" l="1"/>
  <c r="N938" i="1"/>
  <c r="O938" i="1" s="1"/>
  <c r="P940" i="1" l="1"/>
  <c r="N939" i="1"/>
  <c r="O939" i="1"/>
  <c r="N940" i="1" l="1"/>
  <c r="P941" i="1"/>
  <c r="O940" i="1"/>
  <c r="P942" i="1" l="1"/>
  <c r="N941" i="1"/>
  <c r="O941" i="1"/>
  <c r="P943" i="1" l="1"/>
  <c r="N942" i="1"/>
  <c r="O942" i="1" s="1"/>
  <c r="N943" i="1" l="1"/>
  <c r="O943" i="1" s="1"/>
  <c r="P944" i="1"/>
  <c r="P945" i="1" l="1"/>
  <c r="N944" i="1"/>
  <c r="O944" i="1"/>
  <c r="N945" i="1" l="1"/>
  <c r="O945" i="1" s="1"/>
  <c r="P946" i="1"/>
  <c r="N946" i="1" l="1"/>
  <c r="O946" i="1"/>
  <c r="P947" i="1"/>
  <c r="P948" i="1" l="1"/>
  <c r="N947" i="1"/>
  <c r="O947" i="1"/>
  <c r="P949" i="1" l="1"/>
  <c r="N948" i="1"/>
  <c r="O948" i="1"/>
  <c r="N949" i="1" l="1"/>
  <c r="P950" i="1"/>
  <c r="O949" i="1"/>
  <c r="P951" i="1" l="1"/>
  <c r="N950" i="1"/>
  <c r="O950" i="1"/>
  <c r="P952" i="1" l="1"/>
  <c r="N951" i="1"/>
  <c r="O951" i="1" s="1"/>
  <c r="P953" i="1" l="1"/>
  <c r="N952" i="1"/>
  <c r="O952" i="1"/>
  <c r="P954" i="1" l="1"/>
  <c r="N953" i="1"/>
  <c r="O953" i="1"/>
  <c r="N954" i="1" l="1"/>
  <c r="O954" i="1" s="1"/>
  <c r="P955" i="1"/>
  <c r="N955" i="1" l="1"/>
  <c r="O955" i="1"/>
  <c r="P956" i="1"/>
  <c r="P957" i="1" l="1"/>
  <c r="N956" i="1"/>
  <c r="O956" i="1"/>
  <c r="P958" i="1" l="1"/>
  <c r="N957" i="1"/>
  <c r="O957" i="1"/>
  <c r="N958" i="1" l="1"/>
  <c r="P959" i="1"/>
  <c r="O958" i="1"/>
  <c r="P960" i="1" l="1"/>
  <c r="N959" i="1"/>
  <c r="O959" i="1"/>
  <c r="P961" i="1" l="1"/>
  <c r="N960" i="1"/>
  <c r="O960" i="1" s="1"/>
  <c r="P962" i="1" l="1"/>
  <c r="N961" i="1"/>
  <c r="O961" i="1" s="1"/>
  <c r="P963" i="1" l="1"/>
  <c r="N962" i="1"/>
  <c r="O962" i="1"/>
  <c r="N963" i="1" l="1"/>
  <c r="O963" i="1" s="1"/>
  <c r="P964" i="1"/>
  <c r="N964" i="1" l="1"/>
  <c r="O964" i="1"/>
  <c r="P965" i="1"/>
  <c r="P966" i="1" l="1"/>
  <c r="N965" i="1"/>
  <c r="O965" i="1"/>
  <c r="P967" i="1" l="1"/>
  <c r="N966" i="1"/>
  <c r="O966" i="1"/>
  <c r="N967" i="1" l="1"/>
  <c r="O967" i="1"/>
  <c r="P968" i="1"/>
  <c r="P969" i="1" l="1"/>
  <c r="N968" i="1"/>
  <c r="O968" i="1"/>
  <c r="P970" i="1" l="1"/>
  <c r="N969" i="1"/>
  <c r="O969" i="1" s="1"/>
  <c r="P971" i="1" l="1"/>
  <c r="N970" i="1"/>
  <c r="O970" i="1" s="1"/>
  <c r="P972" i="1" l="1"/>
  <c r="N971" i="1"/>
  <c r="O971" i="1"/>
  <c r="P973" i="1" l="1"/>
  <c r="N972" i="1"/>
  <c r="O972" i="1" s="1"/>
  <c r="N973" i="1" l="1"/>
  <c r="P974" i="1"/>
  <c r="O973" i="1"/>
  <c r="P975" i="1" l="1"/>
  <c r="N974" i="1"/>
  <c r="O974" i="1"/>
  <c r="N975" i="1" l="1"/>
  <c r="O975" i="1" s="1"/>
  <c r="P976" i="1"/>
  <c r="P977" i="1" l="1"/>
  <c r="N976" i="1"/>
  <c r="O976" i="1"/>
  <c r="P978" i="1" l="1"/>
  <c r="N977" i="1"/>
  <c r="O977" i="1"/>
  <c r="N978" i="1" l="1"/>
  <c r="O978" i="1" s="1"/>
  <c r="P979" i="1"/>
  <c r="P980" i="1" l="1"/>
  <c r="N979" i="1"/>
  <c r="O979" i="1"/>
  <c r="P981" i="1" l="1"/>
  <c r="N980" i="1"/>
  <c r="O980" i="1"/>
  <c r="N981" i="1" l="1"/>
  <c r="O981" i="1" s="1"/>
  <c r="P982" i="1"/>
  <c r="P983" i="1" l="1"/>
  <c r="N982" i="1"/>
  <c r="O982" i="1"/>
  <c r="P984" i="1" l="1"/>
  <c r="N983" i="1"/>
  <c r="O983" i="1"/>
  <c r="N984" i="1" l="1"/>
  <c r="O984" i="1" s="1"/>
  <c r="P985" i="1"/>
  <c r="P986" i="1" l="1"/>
  <c r="N985" i="1"/>
  <c r="O985" i="1"/>
  <c r="P987" i="1" l="1"/>
  <c r="N986" i="1"/>
  <c r="O986" i="1"/>
  <c r="N987" i="1" l="1"/>
  <c r="O987" i="1" s="1"/>
  <c r="P988" i="1"/>
  <c r="P989" i="1" l="1"/>
  <c r="N988" i="1"/>
  <c r="O988" i="1"/>
  <c r="P990" i="1" l="1"/>
  <c r="N989" i="1"/>
  <c r="O989" i="1"/>
  <c r="N990" i="1" l="1"/>
  <c r="O990" i="1" s="1"/>
  <c r="P991" i="1"/>
  <c r="P992" i="1" l="1"/>
  <c r="N991" i="1"/>
  <c r="O991" i="1" s="1"/>
  <c r="P993" i="1" l="1"/>
  <c r="N992" i="1"/>
  <c r="O992" i="1"/>
  <c r="N993" i="1" l="1"/>
  <c r="O993" i="1" s="1"/>
  <c r="P994" i="1"/>
  <c r="P995" i="1" l="1"/>
  <c r="N994" i="1"/>
  <c r="O994" i="1"/>
  <c r="P996" i="1" l="1"/>
  <c r="N995" i="1"/>
  <c r="O995" i="1"/>
  <c r="N996" i="1" l="1"/>
  <c r="O996" i="1" s="1"/>
  <c r="P997" i="1"/>
  <c r="P998" i="1" l="1"/>
  <c r="N997" i="1"/>
  <c r="O997" i="1"/>
  <c r="P999" i="1" l="1"/>
  <c r="N998" i="1"/>
  <c r="O998" i="1"/>
  <c r="N999" i="1" l="1"/>
  <c r="O999" i="1" s="1"/>
  <c r="P1000" i="1"/>
  <c r="P1001" i="1" l="1"/>
  <c r="N1000" i="1"/>
  <c r="O1000" i="1"/>
  <c r="P1002" i="1" l="1"/>
  <c r="N1001" i="1"/>
  <c r="O1001" i="1"/>
  <c r="N1002" i="1" l="1"/>
  <c r="O1002" i="1" s="1"/>
  <c r="P1003" i="1"/>
  <c r="P1004" i="1" l="1"/>
  <c r="N1003" i="1"/>
  <c r="O1003" i="1"/>
  <c r="P1005" i="1" l="1"/>
  <c r="N1004" i="1"/>
  <c r="O1004" i="1"/>
  <c r="N1005" i="1" l="1"/>
  <c r="O1005" i="1" s="1"/>
  <c r="P1006" i="1"/>
  <c r="P1007" i="1" l="1"/>
  <c r="N1006" i="1"/>
  <c r="O1006" i="1" s="1"/>
  <c r="P1008" i="1" l="1"/>
  <c r="N1007" i="1"/>
  <c r="O1007" i="1"/>
  <c r="N1008" i="1" l="1"/>
  <c r="O1008" i="1" s="1"/>
  <c r="P1009" i="1"/>
  <c r="P1010" i="1" l="1"/>
  <c r="N1009" i="1"/>
  <c r="O1009" i="1"/>
  <c r="P1011" i="1" l="1"/>
  <c r="N1010" i="1"/>
  <c r="O1010" i="1"/>
  <c r="N1011" i="1" l="1"/>
  <c r="O1011" i="1" s="1"/>
  <c r="P1012" i="1"/>
  <c r="P1013" i="1" l="1"/>
  <c r="N1012" i="1"/>
  <c r="O1012" i="1"/>
  <c r="N1013" i="1" l="1"/>
  <c r="O1013" i="1"/>
  <c r="P5" i="1" l="1"/>
  <c r="Q5" i="1"/>
  <c r="B5" i="1" l="1"/>
  <c r="C6" i="1"/>
</calcChain>
</file>

<file path=xl/sharedStrings.xml><?xml version="1.0" encoding="utf-8"?>
<sst xmlns="http://schemas.openxmlformats.org/spreadsheetml/2006/main" count="185" uniqueCount="134">
  <si>
    <t>Code eintragen = heute()-1; dann "unsichtbar"</t>
  </si>
  <si>
    <r>
      <rPr>
        <i/>
        <sz val="14"/>
        <color rgb="FFFFFFFF"/>
        <rFont val="Arial"/>
        <family val="2"/>
        <charset val="1"/>
      </rPr>
      <t>Hallo, du kannst SOFORT starten, wenn
du Deinen</t>
    </r>
    <r>
      <rPr>
        <b/>
        <i/>
        <sz val="14"/>
        <color rgb="FFFFFFFF"/>
        <rFont val="Arial"/>
        <family val="2"/>
        <charset val="1"/>
      </rPr>
      <t xml:space="preserve"> Freischalt-Code</t>
    </r>
    <r>
      <rPr>
        <i/>
        <sz val="14"/>
        <color rgb="FFFFFFFF"/>
        <rFont val="Arial"/>
        <family val="2"/>
        <charset val="1"/>
      </rPr>
      <t xml:space="preserve"> aus 
</t>
    </r>
    <r>
      <rPr>
        <b/>
        <i/>
        <sz val="14"/>
        <color rgb="FFFFFFFF"/>
        <rFont val="Arial"/>
        <family val="2"/>
        <charset val="1"/>
      </rPr>
      <t xml:space="preserve">Feld C4 </t>
    </r>
    <r>
      <rPr>
        <i/>
        <sz val="14"/>
        <color rgb="FFFFFFFF"/>
        <rFont val="Arial"/>
        <family val="2"/>
        <charset val="1"/>
      </rPr>
      <t xml:space="preserve">in das </t>
    </r>
    <r>
      <rPr>
        <b/>
        <i/>
        <sz val="14"/>
        <color rgb="FFFFFFFF"/>
        <rFont val="Arial"/>
        <family val="2"/>
        <charset val="1"/>
      </rPr>
      <t>Feld C5</t>
    </r>
    <r>
      <rPr>
        <i/>
        <sz val="14"/>
        <color rgb="FFFFFFFF"/>
        <rFont val="Arial"/>
        <family val="2"/>
        <charset val="1"/>
      </rPr>
      <t xml:space="preserve"> einträgst. 
Viel Erfolg! Dein Rainer Möller</t>
    </r>
  </si>
  <si>
    <t>Freischalt-Code: Wenn heute()-1=heute()-1, dann Code anzeigen, sonst "-"</t>
  </si>
  <si>
    <t>Formatierung heute()-1 = C3 &amp; Oder(heute&lt;von;heute&gt;bis)</t>
  </si>
  <si>
    <t xml:space="preserve">Dein Freischalt-Code lautet: </t>
  </si>
  <si>
    <t>"Richtiger" Code:</t>
  </si>
  <si>
    <t>von</t>
  </si>
  <si>
    <t>bis</t>
  </si>
  <si>
    <t>"Eingetragener" Code:</t>
  </si>
  <si>
    <t>Nutzung endet am:</t>
  </si>
  <si>
    <t>heute()-1</t>
  </si>
  <si>
    <t>Formatierung zum "verdunkeln" in Tab-blättern Oder(heute;&lt;;&gt;)</t>
  </si>
  <si>
    <t>Wenn der Freischalt-Code stimmt, wird die Laufzeit angezeigt und du kannst in den anderen Tabellenblättern "loslegen" und ALLE Berechnungen durchführen.</t>
  </si>
  <si>
    <t>Tage</t>
  </si>
  <si>
    <t>letzter Tag</t>
  </si>
  <si>
    <t>Möchtest du das Excel-Tool länger nutzen?</t>
  </si>
  <si>
    <t>Umrechnung</t>
  </si>
  <si>
    <t>Code</t>
  </si>
  <si>
    <t>Aktions-Angebot sichern (Hier klicken!) - nur begrenzte Zeit verfügbar</t>
  </si>
  <si>
    <t>Hier geht's zu unserer Facebook-Seite</t>
  </si>
  <si>
    <t>Hier geht's zu den beliebtesten Youtube-Videos</t>
  </si>
  <si>
    <t>Erzähle befreundeten Landwirten und Beratern davon, damit auch diese profitieren!</t>
  </si>
  <si>
    <r>
      <rPr>
        <b/>
        <sz val="14"/>
        <color rgb="FF000000"/>
        <rFont val="Arial"/>
        <family val="2"/>
        <charset val="1"/>
      </rPr>
      <t xml:space="preserve">Betriebs-Check:
Wie stark steigt Dein </t>
    </r>
    <r>
      <rPr>
        <b/>
        <sz val="14"/>
        <color rgb="FFC00000"/>
        <rFont val="Arial"/>
        <family val="2"/>
        <charset val="1"/>
      </rPr>
      <t>Mindestmilchpreis</t>
    </r>
    <r>
      <rPr>
        <b/>
        <sz val="14"/>
        <color rgb="FF000000"/>
        <rFont val="Arial"/>
        <family val="2"/>
        <charset val="1"/>
      </rPr>
      <t xml:space="preserve"> bei den </t>
    </r>
    <r>
      <rPr>
        <b/>
        <sz val="14"/>
        <color rgb="FFC00000"/>
        <rFont val="Arial"/>
        <family val="2"/>
        <charset val="1"/>
      </rPr>
      <t>steigenden Kosten?</t>
    </r>
  </si>
  <si>
    <t>Da Kosten + Milchpreise stark schwanken, sollten bei der "Analyse" immer mehrere Jahre berücksichtigt werden.</t>
  </si>
  <si>
    <t>1. Juli bis 30. Juni</t>
  </si>
  <si>
    <t>Ertrag</t>
  </si>
  <si>
    <t>2020 / 2021</t>
  </si>
  <si>
    <t>Erwartete Änderung in %</t>
  </si>
  <si>
    <t>2021 / 2022</t>
  </si>
  <si>
    <t>2022 / 2023</t>
  </si>
  <si>
    <t>&gt;&gt;&gt; Notwendiger Milchpreis Cent/kg für ...
Kostendeckung, Lebenshaltung + Kapitaldienst
xxx OHNE Faktorkosten xxx</t>
  </si>
  <si>
    <t>5. Sonst. Ertrag
Ackerbau + Handel</t>
  </si>
  <si>
    <t>6.1 Kuhzahl</t>
  </si>
  <si>
    <t>6.1 Milchleistung
abgeliefert/Jahr</t>
  </si>
  <si>
    <t>6.1 Ø-Milchpreis</t>
  </si>
  <si>
    <t>6.1 Milcherlös</t>
  </si>
  <si>
    <t>6.2 Sonst. Ertrag
Tierproduktion</t>
  </si>
  <si>
    <t>7. Sonst. Ertrag</t>
  </si>
  <si>
    <t>8. +/- Bestandsverändung</t>
  </si>
  <si>
    <t>9. Prämie/Zulagen 
+ sonst. Betriebsertrag</t>
  </si>
  <si>
    <t>10. Zeitraumfremder Ertrag</t>
  </si>
  <si>
    <t>Umsatz</t>
  </si>
  <si>
    <t>Spezialausgaben:
Variable Kosten</t>
  </si>
  <si>
    <t>11. Pflanzenbau</t>
  </si>
  <si>
    <t>12.1 Tierzukauf</t>
  </si>
  <si>
    <t>12.2 Futtermittel</t>
  </si>
  <si>
    <t>12.3 Tierhaltung:
Sonst. Spezialaufw.</t>
  </si>
  <si>
    <t>13. Strom, Wasser</t>
  </si>
  <si>
    <t>14. Treibstoffe</t>
  </si>
  <si>
    <t>15. Lohnarbeit + Maschinenmiete</t>
  </si>
  <si>
    <t>Bestandsver. Roh-, Hilfs-, Betriebsstoffe</t>
  </si>
  <si>
    <t>"Fixe Kosten"</t>
  </si>
  <si>
    <t>16. Löhne, Sozialabgaben, BG</t>
  </si>
  <si>
    <t>17.1 AfA Maschinen</t>
  </si>
  <si>
    <t>17.2 AfA Gebäude + ZA</t>
  </si>
  <si>
    <t>18.1 Unterhalt Gebäude</t>
  </si>
  <si>
    <t>18.2 Unterhaltung Maschinen + PKW</t>
  </si>
  <si>
    <t>19. Allgemeine Betriebsversicherung</t>
  </si>
  <si>
    <t>Betriebssteuern, Abgaben</t>
  </si>
  <si>
    <t>20.1 Pachten, Miete</t>
  </si>
  <si>
    <t>20.2 Sonst. allgem. Aufwand</t>
  </si>
  <si>
    <t>20.3 Zeitraumfr. Aufwand</t>
  </si>
  <si>
    <t>&gt;&gt;&gt;</t>
  </si>
  <si>
    <t xml:space="preserve"> = "Gesamtkosten"</t>
  </si>
  <si>
    <t>Umsatz minus variable Kosten entspricht dem Deckungsbeitrag, zur Deckung der Fixkosten "!
Wenn der Deckungsbeitrag größer ist als die Fixkosten, erzielst du einen Betriebsgewinn!
Dein Gewinn ist u.a. notwendig, damit auch Deine kalkulatorischen Kosten, z.B. Deine Arbeitszeit + Dein unternehmerisches Risiko entlohnt werden. 
Schau Dir das Tabellenblatt mit den Faktorkosten an, um zu sehen, wie viel du für Deine Arbeit,
Eigenland und das investierte Eigenkapital verdienst ...</t>
  </si>
  <si>
    <t xml:space="preserve"> - variable Kosten</t>
  </si>
  <si>
    <t>Deckungsbeitrag:</t>
  </si>
  <si>
    <t xml:space="preserve"> - Fixkosten</t>
  </si>
  <si>
    <t xml:space="preserve"> = Betriebsgewinn</t>
  </si>
  <si>
    <t>21. - Zinsen / -
Finanzergebnis gesamt</t>
  </si>
  <si>
    <t>&gt;&gt;&gt; ca. &gt;&gt;&gt;</t>
  </si>
  <si>
    <t xml:space="preserve"> = Betriebsgewinn
nach Zinsen</t>
  </si>
  <si>
    <t>Bereinigte Eigenkapitalbildung:</t>
  </si>
  <si>
    <t>Cashflow 3 zeigt - nach Zahlung des Kapitaldienst - wie viel Geld zum Investieren maximal pro Jahr übrig bleibt.</t>
  </si>
  <si>
    <t>Betriebsgewinn</t>
  </si>
  <si>
    <t xml:space="preserve"> 3. - Privataufwand
inkl. Steuern</t>
  </si>
  <si>
    <t>4. + außerbetriebli. Einkommen</t>
  </si>
  <si>
    <t xml:space="preserve"> = bereinigte Eigenkapitalbildung</t>
  </si>
  <si>
    <t xml:space="preserve"> + Abschreibung</t>
  </si>
  <si>
    <t xml:space="preserve"> - Tilgung</t>
  </si>
  <si>
    <t xml:space="preserve"> = Cashflow 3</t>
  </si>
  <si>
    <t>Notwendiger Milchpreis zur Deckung der anfallenden Zahlungen:</t>
  </si>
  <si>
    <t>Notwendiger Milchpreis zur Deckung der anfallenden Zahlungen (Kosten, Lebenshaltung, Kapitaldienst)</t>
  </si>
  <si>
    <t>© Möller Agrarmarketing</t>
  </si>
  <si>
    <t>Diese Datei ist urheberrechtlich geschützt.</t>
  </si>
  <si>
    <r>
      <rPr>
        <b/>
        <sz val="14"/>
        <color rgb="FF000000"/>
        <rFont val="Arial"/>
        <family val="2"/>
        <charset val="1"/>
      </rPr>
      <t>Teil 2 - Kalkulatorischer Betriebsgewinn: So "funktioniert" Dein</t>
    </r>
    <r>
      <rPr>
        <b/>
        <sz val="14"/>
        <color rgb="FFC00000"/>
        <rFont val="Arial"/>
        <family val="2"/>
        <charset val="1"/>
      </rPr>
      <t xml:space="preserve"> Milchviehbetrieb</t>
    </r>
    <r>
      <rPr>
        <b/>
        <sz val="14"/>
        <color rgb="FF000000"/>
        <rFont val="Arial"/>
        <family val="2"/>
        <charset val="1"/>
      </rPr>
      <t>!</t>
    </r>
  </si>
  <si>
    <t>Du würdest mir vermutlich NICHT umsonst Dein Geld leihen, für mich arbeiten oder Dein Eigenland zur Verfügung stellen, oder?</t>
  </si>
  <si>
    <t xml:space="preserve">Du bist gerne Landwirt, aber auch für Deinen Betrieb sollte der Betriebsgewinn mittel-/langfristig Deine Faktorkosten decken.
Hier kannst du einfach nachrechnen ... </t>
  </si>
  <si>
    <t>1.5.2020 - 30.04.2021</t>
  </si>
  <si>
    <t>Erwartete Änderung %</t>
  </si>
  <si>
    <t>1.5.2021 - 30.04.2022</t>
  </si>
  <si>
    <t xml:space="preserve">Die Differenz aus dem Betriebsgewinn (ganz oben) und Deinen kalkulatorischen Faktorkosten ergibt einen
• ... kalkulatorischen Betriebsgewinn (Betriebsgewinn größer Faktorkosten) 
oder
• … einen kalkulatorischen Betriebsverlust (Betriebsgewinn deckt die Faktorkosten nicht zu 100 %). </t>
  </si>
  <si>
    <t>&gt;&gt;&gt; Notwendiger Milchpreis Cent/kg für ...
Kostendeckung MIT Faktorkosten
xxx OHNE Lebenshaltung | Kapitaldienst xxx</t>
  </si>
  <si>
    <t>Betriebsgewinn:</t>
  </si>
  <si>
    <t>Kalkulatorische Faktorkosten 1 bis 3 (siehe unten) &gt;&gt;&gt;</t>
  </si>
  <si>
    <t>Kalkulatorische Kosten gedeckt zu</t>
  </si>
  <si>
    <t>Erzielte Verzinsung</t>
  </si>
  <si>
    <t>Zinseinnahmen
auf Eigenkapital</t>
  </si>
  <si>
    <t>Erzielter Arbeitslohn</t>
  </si>
  <si>
    <t>Stundenlohn
mit Eigenarbeit</t>
  </si>
  <si>
    <t>Erzielte Pacht</t>
  </si>
  <si>
    <t>Pacht pro ha
mit Eigenland</t>
  </si>
  <si>
    <t>Notwendiger Milchpreis für 100 % Faktorkostendeckung</t>
  </si>
  <si>
    <r>
      <rPr>
        <b/>
        <i/>
        <sz val="10"/>
        <color rgb="FFFFFFFF"/>
        <rFont val="Arial"/>
        <family val="2"/>
        <charset val="1"/>
      </rPr>
      <t xml:space="preserve">Du hast einen </t>
    </r>
    <r>
      <rPr>
        <b/>
        <i/>
        <u/>
        <sz val="10"/>
        <color rgb="FFFFFFFF"/>
        <rFont val="Arial"/>
        <family val="2"/>
        <charset val="1"/>
      </rPr>
      <t>kalkulatorischen</t>
    </r>
    <r>
      <rPr>
        <b/>
        <i/>
        <sz val="10"/>
        <color rgb="FFFFFFFF"/>
        <rFont val="Arial"/>
        <family val="2"/>
        <charset val="1"/>
      </rPr>
      <t xml:space="preserve"> Betriebsverlust?
Keine Panik! Der Milchpreis unterliegt Schwankungen und es kann im nächsten Jahr wieder ganz anders aussehen. 
Du erwirtschaftest zwar immer noch Gewinn und wie hoch die Entlohnung Deiner Faktorkosten ist, siehst du ja.
 Mittel- bis langfristig, solltest du die kalkulatorischen Kosten zu 100 % decken, um Deinen eigenen Einsatz (Geld, Arbeit, Land) und das unternehmerische Risiko bezahlt zu bekommen.</t>
    </r>
  </si>
  <si>
    <t>Kalkulatorische Kosten 1:</t>
  </si>
  <si>
    <t>Zinsansatz</t>
  </si>
  <si>
    <t>So viel Zinseinnahmen könntest du erzielen,
wenn du Dein Eigenkapital anlegst …</t>
  </si>
  <si>
    <t>Ø gebundenes
 Eigenkapital</t>
  </si>
  <si>
    <t>Ø-Zinsansatz</t>
  </si>
  <si>
    <t>Kalkulatorische Kosten 2:</t>
  </si>
  <si>
    <t>Lohnansatz</t>
  </si>
  <si>
    <t>So viel Einkommen könntest du erzielen, wenn du + Deine Familie für den Lohnansatz arbeiten gehen würdet …</t>
  </si>
  <si>
    <t>Eigene Arbeit
Std pro Jahr</t>
  </si>
  <si>
    <t>Lohnansatz €/Std</t>
  </si>
  <si>
    <t>Kalkulatorische Kosten 3:</t>
  </si>
  <si>
    <t>Pachtansatz</t>
  </si>
  <si>
    <t>So viel Pachteinnahmen könntest du erzielen,
wenn du Dein Land zur Durchschnittspacht verpachten würdest …</t>
  </si>
  <si>
    <t>Eigenland</t>
  </si>
  <si>
    <t>Ø-Pachtansatz
[ÄNDERBAR]!!!</t>
  </si>
  <si>
    <t>Kalkulatorische Faktorkosten 1 bis 3 &gt;&gt;&gt;</t>
  </si>
  <si>
    <t>Kalkulatorische Faktorkosten &lt;&lt;&lt; 1 bis 3</t>
  </si>
  <si>
    <t>1. Eigenkapital</t>
  </si>
  <si>
    <t xml:space="preserve"> + Cashflow 3</t>
  </si>
  <si>
    <t>2. Fremdkapital</t>
  </si>
  <si>
    <t>Fremdkapital je ha Eigenland</t>
  </si>
  <si>
    <t>je nach Region</t>
  </si>
  <si>
    <t>Fremdkapital
pro kg Milch</t>
  </si>
  <si>
    <t>0,5 bis max. 1,0 Ct/kg</t>
  </si>
  <si>
    <t>Fremdkapital
je Kuhplatz</t>
  </si>
  <si>
    <t>Milchmenge
pro Jahr</t>
  </si>
  <si>
    <t>↑   ↑
Zielwerte laut
Wetreu | DKB</t>
  </si>
  <si>
    <t>Pachtfläche</t>
  </si>
  <si>
    <t>Futterfläche
für Kühe</t>
  </si>
  <si>
    <t>Milchleistung
je ha Futterfläche</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</si>
</sst>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64" formatCode="#,##0&quot; €&quot;;\-#,##0&quot; €&quot;"/>
    <numFmt numFmtId="165" formatCode="&quot;+ &quot;0&quot; %&quot;;[Red]\-0&quot; %&quot;;0&quot; %&quot;"/>
    <numFmt numFmtId="166" formatCode="#,##0.0"/>
    <numFmt numFmtId="167" formatCode="#,##0&quot; kg&quot;"/>
    <numFmt numFmtId="168" formatCode="#,##0.0&quot; Cent&quot;;[Red]\-#,##0.0&quot; Cent&quot;"/>
    <numFmt numFmtId="169" formatCode="&quot;+ &quot;#,##0&quot; €&quot;;\-#,##0&quot; €&quot;"/>
    <numFmt numFmtId="170" formatCode="[Red]&quot;+ &quot;0&quot; %&quot;;\-0&quot; %&quot;;0&quot; %&quot;"/>
    <numFmt numFmtId="171" formatCode="&quot;Gebäude &quot;#,##0&quot; €&quot;;\-#,##0&quot; €&quot;"/>
    <numFmt numFmtId="172" formatCode="#,##0&quot; €&quot;"/>
    <numFmt numFmtId="173" formatCode="0.0&quot; %&quot;"/>
    <numFmt numFmtId="174" formatCode="_-* #,##0.00&quot; €&quot;_-;\-* #,##0.00&quot; €&quot;_-;_-* \-??&quot; €&quot;_-;_-@_-"/>
    <numFmt numFmtId="175" formatCode="#,##0.0&quot; Cent&quot;"/>
    <numFmt numFmtId="176" formatCode="0&quot; %&quot;"/>
    <numFmt numFmtId="177" formatCode="#,##0.0&quot; €&quot;;\-#,##0.0&quot; €&quot;"/>
    <numFmt numFmtId="178" formatCode="#,##0&quot; Std&quot;"/>
    <numFmt numFmtId="179" formatCode="0.0&quot; ha&quot;"/>
    <numFmt numFmtId="180" formatCode="_-* #,##0.00\ _€_-;\-* #,##0.00\ _€_-;_-* \-??\ _€_-;_-@_-"/>
    <numFmt numFmtId="181" formatCode="0.000&quot; Mio. kg&quot;"/>
  </numFmts>
  <fonts count="36" x14ac:knownFonts="1">
    <font>
      <sz val="11"/>
      <color rgb="FF000000"/>
      <name val="Arial"/>
      <family val="2"/>
      <charset val="1"/>
    </font>
    <font>
      <sz val="10"/>
      <color rgb="FF000000"/>
      <name val="Arial"/>
      <family val="2"/>
      <charset val="1"/>
    </font>
    <font>
      <i/>
      <sz val="14"/>
      <color rgb="FFFFFFFF"/>
      <name val="Arial"/>
      <family val="2"/>
      <charset val="1"/>
    </font>
    <font>
      <b/>
      <i/>
      <sz val="14"/>
      <color rgb="FFFFFFFF"/>
      <name val="Arial"/>
      <family val="2"/>
      <charset val="1"/>
    </font>
    <font>
      <b/>
      <sz val="12"/>
      <color rgb="FFFFFFFF"/>
      <name val="Arial"/>
      <family val="2"/>
      <charset val="1"/>
    </font>
    <font>
      <b/>
      <i/>
      <sz val="10"/>
      <color rgb="FFFFFFFF"/>
      <name val="Arial"/>
      <family val="2"/>
      <charset val="1"/>
    </font>
    <font>
      <b/>
      <sz val="10"/>
      <color rgb="FFFFFFFF"/>
      <name val="Arial"/>
      <family val="2"/>
      <charset val="1"/>
    </font>
    <font>
      <b/>
      <sz val="12"/>
      <color rgb="FF000000"/>
      <name val="Arial"/>
      <family val="2"/>
      <charset val="1"/>
    </font>
    <font>
      <b/>
      <sz val="10"/>
      <color rgb="FF404040"/>
      <name val="Arial"/>
      <family val="2"/>
      <charset val="1"/>
    </font>
    <font>
      <b/>
      <sz val="11"/>
      <color rgb="FFF2F2F2"/>
      <name val="Arial"/>
      <family val="2"/>
      <charset val="1"/>
    </font>
    <font>
      <b/>
      <sz val="8"/>
      <color rgb="FF404040"/>
      <name val="Arial"/>
      <family val="2"/>
      <charset val="1"/>
    </font>
    <font>
      <sz val="10"/>
      <color rgb="FF404040"/>
      <name val="Arial"/>
      <family val="2"/>
      <charset val="1"/>
    </font>
    <font>
      <b/>
      <sz val="10"/>
      <color rgb="FF000000"/>
      <name val="Arial"/>
      <family val="2"/>
      <charset val="1"/>
    </font>
    <font>
      <u/>
      <sz val="9.9"/>
      <color rgb="FF0000FF"/>
      <name val="Calibri"/>
      <family val="2"/>
      <charset val="1"/>
    </font>
    <font>
      <sz val="10"/>
      <name val="Arial"/>
      <family val="2"/>
      <charset val="1"/>
    </font>
    <font>
      <b/>
      <sz val="14"/>
      <color rgb="FF000000"/>
      <name val="Arial"/>
      <family val="2"/>
      <charset val="1"/>
    </font>
    <font>
      <b/>
      <sz val="14"/>
      <color rgb="FFC00000"/>
      <name val="Arial"/>
      <family val="2"/>
      <charset val="1"/>
    </font>
    <font>
      <i/>
      <sz val="10"/>
      <color rgb="FF404040"/>
      <name val="Arial"/>
      <family val="2"/>
      <charset val="1"/>
    </font>
    <font>
      <i/>
      <sz val="12"/>
      <color rgb="FF404040"/>
      <name val="Arial"/>
      <family val="2"/>
      <charset val="1"/>
    </font>
    <font>
      <b/>
      <i/>
      <sz val="12"/>
      <color rgb="FF000000"/>
      <name val="Arial"/>
      <family val="2"/>
      <charset val="1"/>
    </font>
    <font>
      <b/>
      <i/>
      <sz val="12"/>
      <color rgb="FFC00000"/>
      <name val="Arial"/>
      <family val="2"/>
      <charset val="1"/>
    </font>
    <font>
      <b/>
      <sz val="12"/>
      <color rgb="FF404040"/>
      <name val="Arial"/>
      <family val="2"/>
      <charset val="1"/>
    </font>
    <font>
      <b/>
      <sz val="10"/>
      <color rgb="FF4F6228"/>
      <name val="Arial"/>
      <family val="2"/>
      <charset val="1"/>
    </font>
    <font>
      <b/>
      <sz val="8"/>
      <color rgb="FFC00000"/>
      <name val="Arial"/>
      <family val="2"/>
      <charset val="1"/>
    </font>
    <font>
      <b/>
      <sz val="12"/>
      <color rgb="FFC00000"/>
      <name val="Arial"/>
      <family val="2"/>
      <charset val="1"/>
    </font>
    <font>
      <b/>
      <sz val="10"/>
      <color rgb="FFC00000"/>
      <name val="Arial"/>
      <family val="2"/>
      <charset val="1"/>
    </font>
    <font>
      <sz val="10"/>
      <color rgb="FFFFFFFF"/>
      <name val="Arial"/>
      <family val="2"/>
      <charset val="1"/>
    </font>
    <font>
      <i/>
      <sz val="10"/>
      <color rgb="FF000000"/>
      <name val="Arial"/>
      <family val="2"/>
      <charset val="1"/>
    </font>
    <font>
      <b/>
      <sz val="14"/>
      <color rgb="FFFFFFFF"/>
      <name val="Arial"/>
      <family val="2"/>
      <charset val="1"/>
    </font>
    <font>
      <b/>
      <sz val="16"/>
      <color rgb="FF000000"/>
      <name val="Arial"/>
      <family val="2"/>
      <charset val="1"/>
    </font>
    <font>
      <u/>
      <sz val="10"/>
      <color rgb="FF404040"/>
      <name val="Arial"/>
      <family val="2"/>
      <charset val="1"/>
    </font>
    <font>
      <i/>
      <sz val="10"/>
      <color rgb="FFFFFFFF"/>
      <name val="Arial"/>
      <family val="2"/>
      <charset val="1"/>
    </font>
    <font>
      <b/>
      <i/>
      <u/>
      <sz val="10"/>
      <color rgb="FFFFFFFF"/>
      <name val="Arial"/>
      <family val="2"/>
      <charset val="1"/>
    </font>
    <font>
      <sz val="10"/>
      <color rgb="FFC00000"/>
      <name val="Arial"/>
      <family val="2"/>
      <charset val="1"/>
    </font>
    <font>
      <sz val="12"/>
      <color rgb="FF000000"/>
      <name val="Arial"/>
      <family val="2"/>
      <charset val="1"/>
    </font>
    <font>
      <sz val="11"/>
      <color rgb="FF000000"/>
      <name val="Arial"/>
      <family val="2"/>
      <charset val="1"/>
    </font>
  </fonts>
  <fills count="18">
    <fill>
      <patternFill patternType="none"/>
    </fill>
    <fill>
      <patternFill patternType="gray125"/>
    </fill>
    <fill>
      <patternFill patternType="solid">
        <fgColor rgb="FF404040"/>
        <bgColor rgb="FF262626"/>
      </patternFill>
    </fill>
    <fill>
      <patternFill patternType="solid">
        <fgColor rgb="FFFFFFFF"/>
        <bgColor rgb="FFF2F2F2"/>
      </patternFill>
    </fill>
    <fill>
      <patternFill patternType="solid">
        <fgColor rgb="FF90A52C"/>
        <bgColor rgb="FF99CC00"/>
      </patternFill>
    </fill>
    <fill>
      <patternFill patternType="solid">
        <fgColor rgb="FF0D0D0D"/>
        <bgColor rgb="FF000000"/>
      </patternFill>
    </fill>
    <fill>
      <patternFill patternType="solid">
        <fgColor rgb="FF262626"/>
        <bgColor rgb="FF0D0D0D"/>
      </patternFill>
    </fill>
    <fill>
      <patternFill patternType="solid">
        <fgColor rgb="FFD99694"/>
        <bgColor rgb="FFFF99CC"/>
      </patternFill>
    </fill>
    <fill>
      <patternFill patternType="solid">
        <fgColor rgb="FFD9D9D9"/>
        <bgColor rgb="FFF2F2F2"/>
      </patternFill>
    </fill>
    <fill>
      <patternFill patternType="solid">
        <fgColor rgb="FFF2F2F2"/>
        <bgColor rgb="FFFFFFFF"/>
      </patternFill>
    </fill>
    <fill>
      <patternFill patternType="solid">
        <fgColor rgb="FF4F6228"/>
        <bgColor rgb="FF404040"/>
      </patternFill>
    </fill>
    <fill>
      <patternFill patternType="solid">
        <fgColor rgb="FFC00000"/>
        <bgColor rgb="FF800000"/>
      </patternFill>
    </fill>
    <fill>
      <patternFill patternType="solid">
        <fgColor rgb="FF7F7F7F"/>
        <bgColor rgb="FF808080"/>
      </patternFill>
    </fill>
    <fill>
      <patternFill patternType="solid">
        <fgColor rgb="FFBFBFBF"/>
        <bgColor rgb="FFD9D9D9"/>
      </patternFill>
    </fill>
    <fill>
      <patternFill patternType="solid">
        <fgColor rgb="FFFFFF00"/>
        <bgColor rgb="FFFFFF00"/>
      </patternFill>
    </fill>
    <fill>
      <patternFill patternType="solid">
        <fgColor rgb="FFFFFF66"/>
        <bgColor rgb="FFFFFF00"/>
      </patternFill>
    </fill>
    <fill>
      <patternFill patternType="solid">
        <fgColor theme="0"/>
        <bgColor rgb="FFF2F2F2"/>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4">
    <xf numFmtId="0" fontId="0" fillId="0" borderId="0"/>
    <xf numFmtId="180" fontId="35" fillId="0" borderId="0" applyBorder="0" applyProtection="0"/>
    <xf numFmtId="174" fontId="35" fillId="0" borderId="0" applyBorder="0" applyProtection="0"/>
    <xf numFmtId="0" fontId="13" fillId="0" borderId="0" applyBorder="0" applyProtection="0"/>
  </cellStyleXfs>
  <cellXfs count="178">
    <xf numFmtId="0" fontId="0" fillId="0" borderId="0" xfId="0"/>
    <xf numFmtId="0" fontId="0" fillId="0" borderId="0" xfId="0" applyProtection="1"/>
    <xf numFmtId="0" fontId="1" fillId="0" borderId="0" xfId="0" applyFont="1" applyAlignment="1" applyProtection="1">
      <alignment horizontal="center" vertical="center"/>
    </xf>
    <xf numFmtId="0" fontId="1" fillId="0" borderId="0" xfId="0" applyFont="1" applyAlignment="1" applyProtection="1">
      <alignment horizontal="left"/>
    </xf>
    <xf numFmtId="0" fontId="1" fillId="0" borderId="0" xfId="0" applyFont="1" applyAlignment="1" applyProtection="1">
      <alignment horizontal="left" vertical="center"/>
    </xf>
    <xf numFmtId="0" fontId="0" fillId="3" borderId="0" xfId="0" applyFill="1" applyProtection="1"/>
    <xf numFmtId="0" fontId="4" fillId="2" borderId="1" xfId="0" applyFont="1" applyFill="1" applyBorder="1" applyAlignment="1" applyProtection="1">
      <alignment horizontal="right" vertical="center" wrapText="1"/>
    </xf>
    <xf numFmtId="0" fontId="4" fillId="4" borderId="1" xfId="0" applyFont="1" applyFill="1" applyBorder="1" applyAlignment="1" applyProtection="1">
      <alignment horizontal="center" vertical="center" wrapText="1"/>
    </xf>
    <xf numFmtId="1" fontId="5" fillId="5" borderId="1" xfId="0" applyNumberFormat="1" applyFont="1" applyFill="1" applyBorder="1" applyAlignment="1" applyProtection="1">
      <alignment vertical="center"/>
    </xf>
    <xf numFmtId="0" fontId="6" fillId="5" borderId="1" xfId="0" applyFont="1" applyFill="1" applyBorder="1" applyAlignment="1" applyProtection="1">
      <alignment horizontal="center" vertical="center"/>
    </xf>
    <xf numFmtId="1" fontId="5" fillId="5" borderId="1" xfId="0" applyNumberFormat="1" applyFont="1" applyFill="1" applyBorder="1" applyAlignment="1" applyProtection="1">
      <alignment horizontal="center" vertical="center"/>
    </xf>
    <xf numFmtId="0" fontId="4" fillId="4" borderId="1" xfId="0" applyFont="1" applyFill="1" applyBorder="1" applyAlignment="1" applyProtection="1">
      <alignment horizontal="right" vertical="center" wrapText="1"/>
    </xf>
    <xf numFmtId="1" fontId="7" fillId="0" borderId="1" xfId="0" applyNumberFormat="1" applyFont="1" applyBorder="1" applyAlignment="1" applyProtection="1">
      <alignment horizontal="center" vertical="center"/>
      <protection locked="0"/>
    </xf>
    <xf numFmtId="0" fontId="5" fillId="6" borderId="1" xfId="0"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xf>
    <xf numFmtId="14" fontId="6" fillId="6" borderId="1" xfId="0" applyNumberFormat="1" applyFont="1" applyFill="1" applyBorder="1" applyAlignment="1" applyProtection="1">
      <alignment horizontal="center" vertical="center"/>
    </xf>
    <xf numFmtId="14" fontId="4" fillId="4" borderId="1" xfId="0" applyNumberFormat="1" applyFont="1" applyFill="1" applyBorder="1" applyAlignment="1" applyProtection="1">
      <alignment horizontal="center" vertical="center" wrapText="1"/>
    </xf>
    <xf numFmtId="0" fontId="8" fillId="7" borderId="1" xfId="0" applyFont="1" applyFill="1" applyBorder="1" applyAlignment="1" applyProtection="1">
      <alignment horizontal="center" vertical="center"/>
    </xf>
    <xf numFmtId="1" fontId="8" fillId="7"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1" fillId="3" borderId="1" xfId="0" applyFont="1" applyFill="1" applyBorder="1" applyAlignment="1" applyProtection="1">
      <alignment horizontal="center" vertical="center"/>
    </xf>
    <xf numFmtId="14" fontId="1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1" fontId="1" fillId="8" borderId="1" xfId="0" applyNumberFormat="1" applyFont="1" applyFill="1" applyBorder="1" applyAlignment="1" applyProtection="1">
      <alignment horizontal="center" vertical="center"/>
    </xf>
    <xf numFmtId="14" fontId="12" fillId="0" borderId="1" xfId="0" applyNumberFormat="1" applyFont="1" applyBorder="1" applyAlignment="1" applyProtection="1">
      <alignment horizontal="center" vertical="center"/>
    </xf>
    <xf numFmtId="14" fontId="14" fillId="8" borderId="1" xfId="0" applyNumberFormat="1" applyFont="1" applyFill="1" applyBorder="1" applyAlignment="1" applyProtection="1">
      <alignment horizontal="center" vertical="center"/>
    </xf>
    <xf numFmtId="1" fontId="12" fillId="8" borderId="1" xfId="0" applyNumberFormat="1" applyFont="1" applyFill="1" applyBorder="1" applyAlignment="1" applyProtection="1">
      <alignment horizontal="center" vertical="center"/>
    </xf>
    <xf numFmtId="14" fontId="12" fillId="8" borderId="1" xfId="0" applyNumberFormat="1" applyFont="1" applyFill="1" applyBorder="1" applyAlignment="1" applyProtection="1">
      <alignment horizontal="center" vertical="center"/>
    </xf>
    <xf numFmtId="14" fontId="1" fillId="8" borderId="1" xfId="0" applyNumberFormat="1" applyFont="1" applyFill="1" applyBorder="1" applyAlignment="1" applyProtection="1">
      <alignment horizontal="center" vertical="center"/>
    </xf>
    <xf numFmtId="0" fontId="1" fillId="0" borderId="0" xfId="0" applyFont="1" applyAlignment="1">
      <alignment horizontal="center" vertical="center"/>
    </xf>
    <xf numFmtId="0" fontId="17" fillId="0" borderId="0" xfId="0" applyFont="1" applyAlignment="1" applyProtection="1">
      <alignment horizontal="left" vertical="center"/>
    </xf>
    <xf numFmtId="0" fontId="18" fillId="0" borderId="0" xfId="0" applyFont="1" applyAlignment="1" applyProtection="1">
      <alignment horizontal="left" vertical="center"/>
    </xf>
    <xf numFmtId="0" fontId="17" fillId="0" borderId="0" xfId="0" applyFont="1" applyAlignment="1" applyProtection="1">
      <alignment horizontal="center" vertical="center"/>
    </xf>
    <xf numFmtId="0" fontId="6" fillId="2" borderId="4" xfId="0" applyFont="1" applyFill="1" applyBorder="1" applyAlignment="1" applyProtection="1">
      <alignment horizontal="center" vertical="center"/>
    </xf>
    <xf numFmtId="0" fontId="19" fillId="3" borderId="4" xfId="0" applyFont="1" applyFill="1" applyBorder="1" applyAlignment="1">
      <alignment horizontal="center" vertical="center"/>
    </xf>
    <xf numFmtId="0" fontId="5" fillId="2" borderId="0" xfId="0" applyFont="1" applyFill="1" applyAlignment="1" applyProtection="1">
      <alignment horizontal="center" vertical="center" wrapText="1"/>
    </xf>
    <xf numFmtId="0" fontId="20" fillId="3" borderId="4" xfId="0" applyFont="1" applyFill="1" applyBorder="1" applyAlignment="1">
      <alignment horizontal="center" vertical="center"/>
    </xf>
    <xf numFmtId="0" fontId="20" fillId="3" borderId="1" xfId="0" applyFont="1" applyFill="1" applyBorder="1" applyAlignment="1">
      <alignment horizontal="center" vertical="center"/>
    </xf>
    <xf numFmtId="164" fontId="6" fillId="2" borderId="1" xfId="0" applyNumberFormat="1" applyFont="1" applyFill="1" applyBorder="1" applyAlignment="1" applyProtection="1">
      <alignment horizontal="center" vertical="center" wrapText="1"/>
    </xf>
    <xf numFmtId="164" fontId="1" fillId="3" borderId="1" xfId="0" applyNumberFormat="1" applyFont="1" applyFill="1" applyBorder="1" applyAlignment="1" applyProtection="1">
      <alignment horizontal="center" vertical="center"/>
      <protection locked="0"/>
    </xf>
    <xf numFmtId="165" fontId="21" fillId="0" borderId="1" xfId="0" applyNumberFormat="1" applyFont="1" applyBorder="1" applyAlignment="1" applyProtection="1">
      <alignment horizontal="center" vertical="center"/>
    </xf>
    <xf numFmtId="164" fontId="1" fillId="8" borderId="1" xfId="0" applyNumberFormat="1" applyFont="1" applyFill="1" applyBorder="1" applyAlignment="1" applyProtection="1">
      <alignment horizontal="center" vertical="center"/>
      <protection locked="0"/>
    </xf>
    <xf numFmtId="164" fontId="6" fillId="2" borderId="1" xfId="0" applyNumberFormat="1" applyFont="1" applyFill="1" applyBorder="1" applyAlignment="1" applyProtection="1">
      <alignment horizontal="center" vertical="center"/>
    </xf>
    <xf numFmtId="166" fontId="22" fillId="9" borderId="1" xfId="0" applyNumberFormat="1" applyFont="1" applyFill="1" applyBorder="1" applyAlignment="1" applyProtection="1">
      <alignment horizontal="center" vertical="center"/>
      <protection locked="0"/>
    </xf>
    <xf numFmtId="166" fontId="22" fillId="8" borderId="1" xfId="0" applyNumberFormat="1" applyFont="1" applyFill="1" applyBorder="1" applyAlignment="1" applyProtection="1">
      <alignment horizontal="center" vertical="center"/>
      <protection locked="0"/>
    </xf>
    <xf numFmtId="167" fontId="22" fillId="9" borderId="1" xfId="0" applyNumberFormat="1" applyFont="1" applyFill="1" applyBorder="1" applyAlignment="1" applyProtection="1">
      <alignment horizontal="center" vertical="center"/>
      <protection locked="0"/>
    </xf>
    <xf numFmtId="167" fontId="22" fillId="8" borderId="1" xfId="0" applyNumberFormat="1" applyFont="1" applyFill="1" applyBorder="1" applyAlignment="1" applyProtection="1">
      <alignment horizontal="center" vertical="center"/>
      <protection locked="0"/>
    </xf>
    <xf numFmtId="168" fontId="22" fillId="9" borderId="1" xfId="0" applyNumberFormat="1" applyFont="1" applyFill="1" applyBorder="1" applyAlignment="1" applyProtection="1">
      <alignment horizontal="center" vertical="center"/>
      <protection locked="0"/>
    </xf>
    <xf numFmtId="168" fontId="22" fillId="8" borderId="1" xfId="0" applyNumberFormat="1" applyFont="1" applyFill="1" applyBorder="1" applyAlignment="1" applyProtection="1">
      <alignment horizontal="center" vertical="center"/>
      <protection locked="0"/>
    </xf>
    <xf numFmtId="164" fontId="6" fillId="10" borderId="1" xfId="0" applyNumberFormat="1" applyFont="1" applyFill="1" applyBorder="1" applyAlignment="1" applyProtection="1">
      <alignment horizontal="center" vertical="center" wrapText="1"/>
    </xf>
    <xf numFmtId="169" fontId="6" fillId="2" borderId="1" xfId="0" applyNumberFormat="1" applyFont="1" applyFill="1" applyBorder="1" applyAlignment="1" applyProtection="1">
      <alignment horizontal="center" vertical="center"/>
    </xf>
    <xf numFmtId="164" fontId="12" fillId="9" borderId="1" xfId="0" applyNumberFormat="1" applyFont="1" applyFill="1" applyBorder="1" applyAlignment="1" applyProtection="1">
      <alignment horizontal="center" vertical="center"/>
      <protection locked="0"/>
    </xf>
    <xf numFmtId="164" fontId="6" fillId="10" borderId="1"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6" fillId="2" borderId="5" xfId="0" applyFont="1" applyFill="1" applyBorder="1" applyAlignment="1" applyProtection="1">
      <alignment horizontal="center" vertical="center" wrapText="1"/>
    </xf>
    <xf numFmtId="0" fontId="5" fillId="11" borderId="4" xfId="0" applyFont="1" applyFill="1" applyBorder="1" applyAlignment="1">
      <alignment horizontal="center" vertical="center"/>
    </xf>
    <xf numFmtId="0" fontId="5" fillId="2" borderId="1" xfId="0" applyFont="1" applyFill="1" applyBorder="1" applyAlignment="1">
      <alignment horizontal="center" vertical="center"/>
    </xf>
    <xf numFmtId="164" fontId="6" fillId="2" borderId="1" xfId="0" applyNumberFormat="1" applyFont="1" applyFill="1" applyBorder="1" applyAlignment="1" applyProtection="1">
      <alignment horizontal="center" vertical="center"/>
      <protection locked="0"/>
    </xf>
    <xf numFmtId="170" fontId="21" fillId="0" borderId="1" xfId="0" applyNumberFormat="1" applyFont="1" applyBorder="1" applyAlignment="1" applyProtection="1">
      <alignment horizontal="center" vertical="center"/>
    </xf>
    <xf numFmtId="164" fontId="6" fillId="2" borderId="1" xfId="0" applyNumberFormat="1" applyFont="1" applyFill="1" applyBorder="1" applyAlignment="1" applyProtection="1">
      <alignment horizontal="center" vertical="center" wrapText="1"/>
      <protection locked="0"/>
    </xf>
    <xf numFmtId="164" fontId="6" fillId="11" borderId="1" xfId="0" applyNumberFormat="1" applyFont="1" applyFill="1" applyBorder="1" applyAlignment="1" applyProtection="1">
      <alignment horizontal="center" vertical="center" wrapText="1"/>
      <protection locked="0"/>
    </xf>
    <xf numFmtId="164" fontId="12" fillId="3" borderId="1" xfId="0" applyNumberFormat="1" applyFont="1" applyFill="1" applyBorder="1" applyAlignment="1" applyProtection="1">
      <alignment horizontal="center" vertical="center"/>
      <protection locked="0"/>
    </xf>
    <xf numFmtId="170" fontId="21" fillId="3" borderId="1" xfId="0" applyNumberFormat="1" applyFont="1" applyFill="1" applyBorder="1" applyAlignment="1" applyProtection="1">
      <alignment horizontal="center" vertical="center"/>
    </xf>
    <xf numFmtId="0" fontId="23" fillId="0" borderId="0" xfId="0" applyFont="1" applyAlignment="1" applyProtection="1">
      <alignment horizontal="center" vertical="center" wrapText="1"/>
    </xf>
    <xf numFmtId="164" fontId="1" fillId="3" borderId="6" xfId="0" applyNumberFormat="1" applyFont="1" applyFill="1" applyBorder="1" applyAlignment="1" applyProtection="1">
      <alignment horizontal="center" vertical="center"/>
      <protection locked="0"/>
    </xf>
    <xf numFmtId="0" fontId="24" fillId="0" borderId="0" xfId="0" applyFont="1" applyAlignment="1" applyProtection="1">
      <alignment horizontal="center" vertical="center"/>
    </xf>
    <xf numFmtId="164" fontId="25" fillId="3" borderId="1" xfId="0" applyNumberFormat="1" applyFont="1" applyFill="1" applyBorder="1" applyAlignment="1" applyProtection="1">
      <alignment horizontal="center" vertical="center" wrapText="1"/>
      <protection locked="0"/>
    </xf>
    <xf numFmtId="164" fontId="1" fillId="3" borderId="0" xfId="0"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xf>
    <xf numFmtId="164" fontId="6" fillId="2" borderId="7" xfId="0" applyNumberFormat="1" applyFont="1" applyFill="1" applyBorder="1" applyAlignment="1" applyProtection="1">
      <alignment horizontal="center" vertical="center" wrapText="1"/>
    </xf>
    <xf numFmtId="164" fontId="1" fillId="3" borderId="7" xfId="0" applyNumberFormat="1" applyFont="1" applyFill="1" applyBorder="1" applyAlignment="1" applyProtection="1">
      <alignment horizontal="center" vertical="center"/>
      <protection locked="0"/>
    </xf>
    <xf numFmtId="164" fontId="6" fillId="11" borderId="1" xfId="0" applyNumberFormat="1" applyFont="1" applyFill="1" applyBorder="1" applyAlignment="1" applyProtection="1">
      <alignment horizontal="center" vertical="center" wrapText="1"/>
    </xf>
    <xf numFmtId="164" fontId="6" fillId="2" borderId="4" xfId="0" applyNumberFormat="1" applyFont="1" applyFill="1" applyBorder="1" applyAlignment="1" applyProtection="1">
      <alignment horizontal="center" vertical="center" wrapText="1"/>
    </xf>
    <xf numFmtId="171" fontId="6" fillId="2" borderId="1" xfId="0" applyNumberFormat="1" applyFont="1" applyFill="1" applyBorder="1" applyAlignment="1" applyProtection="1">
      <alignment horizontal="center" vertical="center" wrapText="1"/>
    </xf>
    <xf numFmtId="0" fontId="6" fillId="2" borderId="8" xfId="0" applyFont="1" applyFill="1" applyBorder="1" applyAlignment="1">
      <alignment horizontal="center" vertical="center" wrapText="1"/>
    </xf>
    <xf numFmtId="0" fontId="21" fillId="0" borderId="0" xfId="0" applyFont="1" applyAlignment="1" applyProtection="1">
      <alignment horizontal="center" vertical="center"/>
    </xf>
    <xf numFmtId="164" fontId="6" fillId="2" borderId="6" xfId="0" applyNumberFormat="1" applyFont="1" applyFill="1" applyBorder="1" applyAlignment="1" applyProtection="1">
      <alignment horizontal="center" vertical="center"/>
    </xf>
    <xf numFmtId="164" fontId="6" fillId="11" borderId="10" xfId="0" applyNumberFormat="1" applyFont="1" applyFill="1" applyBorder="1" applyAlignment="1" applyProtection="1">
      <alignment horizontal="center" vertical="center"/>
    </xf>
    <xf numFmtId="164" fontId="6" fillId="2" borderId="10" xfId="0" applyNumberFormat="1" applyFont="1" applyFill="1" applyBorder="1" applyAlignment="1" applyProtection="1">
      <alignment horizontal="center" vertical="center"/>
    </xf>
    <xf numFmtId="164" fontId="6" fillId="11" borderId="1" xfId="0" applyNumberFormat="1" applyFont="1" applyFill="1" applyBorder="1" applyAlignment="1" applyProtection="1">
      <alignment horizontal="center" vertical="center"/>
    </xf>
    <xf numFmtId="164" fontId="6" fillId="10" borderId="6" xfId="0" applyNumberFormat="1" applyFont="1" applyFill="1" applyBorder="1" applyAlignment="1" applyProtection="1">
      <alignment horizontal="center" vertical="center"/>
    </xf>
    <xf numFmtId="164" fontId="27" fillId="3" borderId="1" xfId="0" applyNumberFormat="1" applyFont="1" applyFill="1" applyBorder="1" applyAlignment="1" applyProtection="1">
      <alignment horizontal="center" vertical="center"/>
      <protection locked="0"/>
    </xf>
    <xf numFmtId="164" fontId="28" fillId="2" borderId="1" xfId="0" applyNumberFormat="1" applyFont="1" applyFill="1" applyBorder="1" applyAlignment="1" applyProtection="1">
      <alignment horizontal="center" vertical="center" wrapText="1"/>
    </xf>
    <xf numFmtId="164" fontId="28" fillId="2" borderId="1" xfId="0" applyNumberFormat="1" applyFont="1" applyFill="1" applyBorder="1" applyAlignment="1" applyProtection="1">
      <alignment horizontal="center" vertical="center"/>
    </xf>
    <xf numFmtId="169" fontId="4" fillId="2" borderId="1" xfId="0" applyNumberFormat="1" applyFont="1" applyFill="1" applyBorder="1" applyAlignment="1" applyProtection="1">
      <alignment horizontal="center" vertical="center"/>
    </xf>
    <xf numFmtId="164" fontId="1" fillId="3" borderId="0" xfId="0" applyNumberFormat="1" applyFont="1" applyFill="1" applyBorder="1" applyAlignment="1" applyProtection="1">
      <alignment horizontal="center" vertical="center"/>
    </xf>
    <xf numFmtId="172" fontId="25" fillId="3" borderId="0" xfId="0" applyNumberFormat="1" applyFont="1" applyFill="1" applyBorder="1" applyAlignment="1" applyProtection="1">
      <alignment horizontal="center" vertical="top"/>
    </xf>
    <xf numFmtId="0" fontId="6" fillId="2" borderId="4" xfId="0" applyFont="1" applyFill="1" applyBorder="1" applyAlignment="1" applyProtection="1">
      <alignment horizontal="center" vertical="center" wrapText="1"/>
    </xf>
    <xf numFmtId="0" fontId="5" fillId="2" borderId="4" xfId="0" applyFont="1" applyFill="1" applyBorder="1" applyAlignment="1">
      <alignment horizontal="center" vertical="center"/>
    </xf>
    <xf numFmtId="0" fontId="6" fillId="2" borderId="1" xfId="0" applyFont="1" applyFill="1" applyBorder="1" applyAlignment="1" applyProtection="1">
      <alignment horizontal="center" vertical="center" wrapText="1"/>
    </xf>
    <xf numFmtId="164" fontId="25" fillId="3"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wrapText="1"/>
    </xf>
    <xf numFmtId="164" fontId="6" fillId="2" borderId="4" xfId="0" applyNumberFormat="1" applyFont="1" applyFill="1" applyBorder="1" applyAlignment="1" applyProtection="1">
      <alignment horizontal="center" vertical="center"/>
    </xf>
    <xf numFmtId="0" fontId="12" fillId="13" borderId="1" xfId="0" applyFont="1" applyFill="1" applyBorder="1" applyAlignment="1" applyProtection="1">
      <alignment horizontal="center" vertical="center" wrapText="1"/>
    </xf>
    <xf numFmtId="175" fontId="29" fillId="13" borderId="1" xfId="2" applyNumberFormat="1" applyFont="1" applyFill="1" applyBorder="1" applyAlignment="1" applyProtection="1">
      <alignment horizontal="center" vertical="center" wrapText="1"/>
    </xf>
    <xf numFmtId="0" fontId="30" fillId="8" borderId="0" xfId="3" applyFont="1" applyFill="1" applyBorder="1" applyAlignment="1" applyProtection="1">
      <alignment horizontal="left" vertical="center"/>
    </xf>
    <xf numFmtId="0" fontId="7" fillId="8" borderId="0" xfId="0" applyFont="1" applyFill="1" applyBorder="1" applyAlignment="1" applyProtection="1">
      <alignment horizontal="right" vertical="center"/>
    </xf>
    <xf numFmtId="168" fontId="12" fillId="8" borderId="0" xfId="0" applyNumberFormat="1" applyFont="1" applyFill="1" applyBorder="1" applyAlignment="1" applyProtection="1">
      <alignment horizontal="center" vertical="center"/>
    </xf>
    <xf numFmtId="0" fontId="11" fillId="8" borderId="0" xfId="0" applyFont="1" applyFill="1" applyAlignment="1" applyProtection="1">
      <alignment horizontal="left" vertical="center"/>
    </xf>
    <xf numFmtId="0" fontId="7" fillId="0" borderId="0" xfId="0" applyFont="1" applyBorder="1" applyAlignment="1" applyProtection="1">
      <alignment horizontal="right" vertical="center"/>
    </xf>
    <xf numFmtId="168" fontId="12" fillId="3" borderId="0" xfId="0" applyNumberFormat="1" applyFont="1" applyFill="1" applyBorder="1" applyAlignment="1" applyProtection="1">
      <alignment horizontal="center" vertical="center"/>
    </xf>
    <xf numFmtId="0" fontId="1" fillId="3" borderId="0" xfId="0" applyFont="1" applyFill="1" applyBorder="1" applyAlignment="1" applyProtection="1">
      <alignment vertical="center" wrapText="1"/>
    </xf>
    <xf numFmtId="0" fontId="15" fillId="0" borderId="0" xfId="0" applyFont="1" applyAlignment="1" applyProtection="1">
      <alignment horizontal="left" vertical="center"/>
    </xf>
    <xf numFmtId="0" fontId="1" fillId="3" borderId="0" xfId="0" applyFont="1" applyFill="1" applyBorder="1" applyAlignment="1" applyProtection="1">
      <alignment horizontal="center" vertical="center"/>
    </xf>
    <xf numFmtId="0" fontId="27" fillId="3" borderId="0" xfId="0" applyFont="1" applyFill="1" applyBorder="1" applyAlignment="1" applyProtection="1">
      <alignment vertical="center"/>
    </xf>
    <xf numFmtId="0" fontId="27" fillId="3" borderId="0" xfId="0" applyFont="1" applyFill="1" applyBorder="1" applyAlignment="1" applyProtection="1">
      <alignment vertical="center" wrapText="1"/>
    </xf>
    <xf numFmtId="0" fontId="5" fillId="10" borderId="1" xfId="0" applyFont="1" applyFill="1" applyBorder="1" applyAlignment="1">
      <alignment horizontal="center" vertical="center"/>
    </xf>
    <xf numFmtId="0" fontId="5" fillId="2" borderId="1" xfId="0" applyFont="1" applyFill="1" applyBorder="1" applyAlignment="1" applyProtection="1">
      <alignment horizontal="center" vertical="center" wrapText="1"/>
    </xf>
    <xf numFmtId="164" fontId="12" fillId="14" borderId="1" xfId="0" applyNumberFormat="1" applyFont="1" applyFill="1" applyBorder="1" applyAlignment="1" applyProtection="1">
      <alignment horizontal="center" vertical="center" wrapText="1"/>
    </xf>
    <xf numFmtId="164" fontId="12" fillId="14" borderId="1" xfId="0" applyNumberFormat="1" applyFont="1" applyFill="1" applyBorder="1" applyAlignment="1" applyProtection="1">
      <alignment horizontal="center" vertical="center"/>
    </xf>
    <xf numFmtId="164" fontId="12" fillId="14" borderId="4" xfId="0" applyNumberFormat="1" applyFont="1" applyFill="1" applyBorder="1" applyAlignment="1" applyProtection="1">
      <alignment horizontal="center" vertical="center"/>
    </xf>
    <xf numFmtId="164" fontId="6" fillId="10" borderId="4" xfId="0" applyNumberFormat="1" applyFont="1" applyFill="1" applyBorder="1" applyAlignment="1" applyProtection="1">
      <alignment horizontal="center" vertical="center"/>
    </xf>
    <xf numFmtId="176" fontId="6" fillId="10" borderId="4" xfId="0" applyNumberFormat="1" applyFont="1" applyFill="1" applyBorder="1" applyAlignment="1" applyProtection="1">
      <alignment horizontal="center" vertical="center"/>
    </xf>
    <xf numFmtId="164" fontId="4" fillId="2" borderId="1" xfId="0" applyNumberFormat="1" applyFont="1" applyFill="1" applyBorder="1" applyAlignment="1" applyProtection="1">
      <alignment horizontal="center" vertical="center" wrapText="1"/>
    </xf>
    <xf numFmtId="173" fontId="4" fillId="2" borderId="1" xfId="0" applyNumberFormat="1" applyFont="1" applyFill="1" applyBorder="1" applyAlignment="1" applyProtection="1">
      <alignment horizontal="center" vertical="center" wrapText="1"/>
    </xf>
    <xf numFmtId="0" fontId="31" fillId="2" borderId="4" xfId="0" applyFont="1" applyFill="1" applyBorder="1" applyAlignment="1" applyProtection="1">
      <alignment horizontal="center" vertical="center" wrapText="1"/>
    </xf>
    <xf numFmtId="173" fontId="4" fillId="2" borderId="4" xfId="0" applyNumberFormat="1" applyFont="1" applyFill="1" applyBorder="1" applyAlignment="1" applyProtection="1">
      <alignment horizontal="center" vertical="center" wrapText="1"/>
    </xf>
    <xf numFmtId="177" fontId="4" fillId="2" borderId="1" xfId="0" applyNumberFormat="1" applyFont="1" applyFill="1" applyBorder="1" applyAlignment="1" applyProtection="1">
      <alignment horizontal="center" vertical="center"/>
    </xf>
    <xf numFmtId="177" fontId="4" fillId="2" borderId="4" xfId="0" applyNumberFormat="1"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164" fontId="4" fillId="2" borderId="1" xfId="0" applyNumberFormat="1" applyFont="1" applyFill="1" applyBorder="1" applyAlignment="1" applyProtection="1">
      <alignment horizontal="center" vertical="center"/>
    </xf>
    <xf numFmtId="164" fontId="4" fillId="2" borderId="4" xfId="0" applyNumberFormat="1" applyFont="1" applyFill="1" applyBorder="1" applyAlignment="1" applyProtection="1">
      <alignment horizontal="center" vertical="center"/>
    </xf>
    <xf numFmtId="168" fontId="28" fillId="2" borderId="1" xfId="0" applyNumberFormat="1" applyFont="1" applyFill="1" applyBorder="1" applyAlignment="1" applyProtection="1">
      <alignment horizontal="center" vertical="center"/>
    </xf>
    <xf numFmtId="168" fontId="28" fillId="2" borderId="4" xfId="0" applyNumberFormat="1" applyFont="1" applyFill="1" applyBorder="1" applyAlignment="1" applyProtection="1">
      <alignment horizontal="center" vertical="center"/>
    </xf>
    <xf numFmtId="0" fontId="12" fillId="15" borderId="4" xfId="0" applyFont="1" applyFill="1" applyBorder="1" applyAlignment="1" applyProtection="1">
      <alignment horizontal="center" vertical="center" wrapText="1"/>
    </xf>
    <xf numFmtId="0" fontId="12" fillId="15" borderId="1" xfId="0" applyFont="1" applyFill="1" applyBorder="1" applyAlignment="1" applyProtection="1">
      <alignment horizontal="center" vertical="center" wrapText="1"/>
    </xf>
    <xf numFmtId="164" fontId="12" fillId="15" borderId="1" xfId="0" applyNumberFormat="1" applyFont="1" applyFill="1" applyBorder="1" applyAlignment="1" applyProtection="1">
      <alignment horizontal="center" vertical="center" wrapText="1"/>
    </xf>
    <xf numFmtId="164" fontId="1" fillId="0" borderId="1" xfId="0" applyNumberFormat="1" applyFont="1" applyBorder="1" applyAlignment="1" applyProtection="1">
      <alignment horizontal="center" vertical="center"/>
      <protection locked="0"/>
    </xf>
    <xf numFmtId="164" fontId="12" fillId="15" borderId="1" xfId="0" applyNumberFormat="1" applyFont="1" applyFill="1" applyBorder="1" applyAlignment="1" applyProtection="1">
      <alignment horizontal="center" vertical="center"/>
    </xf>
    <xf numFmtId="173" fontId="1" fillId="0" borderId="1" xfId="0" applyNumberFormat="1" applyFont="1" applyBorder="1" applyAlignment="1" applyProtection="1">
      <alignment horizontal="center" vertical="center"/>
      <protection locked="0"/>
    </xf>
    <xf numFmtId="164" fontId="12" fillId="8" borderId="1" xfId="0" applyNumberFormat="1" applyFont="1" applyFill="1" applyBorder="1" applyAlignment="1" applyProtection="1">
      <alignment horizontal="center" vertical="center"/>
    </xf>
    <xf numFmtId="173" fontId="1" fillId="8" borderId="1" xfId="0" applyNumberFormat="1" applyFont="1" applyFill="1" applyBorder="1" applyAlignment="1" applyProtection="1">
      <alignment horizontal="center" vertical="center"/>
      <protection locked="0"/>
    </xf>
    <xf numFmtId="164" fontId="12" fillId="8" borderId="4" xfId="0" applyNumberFormat="1" applyFont="1" applyFill="1" applyBorder="1" applyAlignment="1" applyProtection="1">
      <alignment horizontal="center" vertical="center"/>
    </xf>
    <xf numFmtId="178" fontId="1" fillId="0" borderId="1" xfId="0" applyNumberFormat="1" applyFont="1" applyBorder="1" applyAlignment="1" applyProtection="1">
      <alignment horizontal="center" vertical="center"/>
      <protection locked="0"/>
    </xf>
    <xf numFmtId="177" fontId="1" fillId="0" borderId="1" xfId="0" applyNumberFormat="1" applyFont="1" applyBorder="1" applyAlignment="1" applyProtection="1">
      <alignment horizontal="center" vertical="center"/>
      <protection locked="0"/>
    </xf>
    <xf numFmtId="179" fontId="1" fillId="0" borderId="1" xfId="0" applyNumberFormat="1" applyFont="1" applyBorder="1" applyAlignment="1" applyProtection="1">
      <alignment horizontal="center" vertical="center"/>
      <protection locked="0"/>
    </xf>
    <xf numFmtId="179" fontId="1" fillId="8" borderId="1" xfId="0" applyNumberFormat="1" applyFont="1" applyFill="1" applyBorder="1" applyAlignment="1" applyProtection="1">
      <alignment horizontal="center" vertical="center"/>
      <protection locked="0"/>
    </xf>
    <xf numFmtId="164" fontId="33" fillId="15" borderId="1" xfId="0" applyNumberFormat="1" applyFont="1" applyFill="1" applyBorder="1" applyAlignment="1" applyProtection="1">
      <alignment horizontal="center" vertical="center"/>
      <protection locked="0"/>
    </xf>
    <xf numFmtId="0" fontId="26" fillId="2" borderId="4" xfId="0" applyFont="1" applyFill="1" applyBorder="1" applyAlignment="1">
      <alignment vertical="center"/>
    </xf>
    <xf numFmtId="0" fontId="6" fillId="12" borderId="9" xfId="0" applyFont="1" applyFill="1" applyBorder="1" applyAlignment="1">
      <alignment horizontal="center" vertical="center" wrapText="1"/>
    </xf>
    <xf numFmtId="164" fontId="12" fillId="8" borderId="1" xfId="0" applyNumberFormat="1" applyFont="1" applyFill="1" applyBorder="1" applyAlignment="1" applyProtection="1">
      <alignment horizontal="center" vertical="center" wrapText="1"/>
    </xf>
    <xf numFmtId="164" fontId="25" fillId="9" borderId="1" xfId="0" applyNumberFormat="1" applyFont="1" applyFill="1" applyBorder="1" applyAlignment="1" applyProtection="1">
      <alignment horizontal="center" vertical="center"/>
      <protection locked="0"/>
    </xf>
    <xf numFmtId="0" fontId="1" fillId="8" borderId="1" xfId="0" applyFont="1" applyFill="1" applyBorder="1" applyAlignment="1">
      <alignment horizontal="center" vertical="center"/>
    </xf>
    <xf numFmtId="164" fontId="12" fillId="8" borderId="1" xfId="0" applyNumberFormat="1" applyFont="1" applyFill="1" applyBorder="1" applyAlignment="1" applyProtection="1">
      <alignment horizontal="center" vertical="center"/>
      <protection locked="0"/>
    </xf>
    <xf numFmtId="168" fontId="27" fillId="8" borderId="1" xfId="0" applyNumberFormat="1" applyFont="1" applyFill="1" applyBorder="1" applyAlignment="1" applyProtection="1">
      <alignment horizontal="center" vertical="center"/>
      <protection locked="0"/>
    </xf>
    <xf numFmtId="168" fontId="1" fillId="8" borderId="1" xfId="0" applyNumberFormat="1" applyFont="1" applyFill="1" applyBorder="1" applyAlignment="1" applyProtection="1">
      <alignment horizontal="center" vertical="center"/>
      <protection locked="0"/>
    </xf>
    <xf numFmtId="181" fontId="12" fillId="8" borderId="1" xfId="1" applyNumberFormat="1" applyFont="1" applyFill="1" applyBorder="1" applyAlignment="1" applyProtection="1">
      <alignment horizontal="center" vertical="center"/>
    </xf>
    <xf numFmtId="179" fontId="1" fillId="3" borderId="1" xfId="0" applyNumberFormat="1" applyFont="1" applyFill="1" applyBorder="1" applyAlignment="1" applyProtection="1">
      <alignment horizontal="center" vertical="center"/>
      <protection locked="0"/>
    </xf>
    <xf numFmtId="179" fontId="1" fillId="9" borderId="1" xfId="0" applyNumberFormat="1" applyFont="1" applyFill="1" applyBorder="1" applyAlignment="1">
      <alignment horizontal="center" vertical="center"/>
    </xf>
    <xf numFmtId="179" fontId="25" fillId="3" borderId="1" xfId="0" applyNumberFormat="1" applyFont="1" applyFill="1" applyBorder="1" applyAlignment="1" applyProtection="1">
      <alignment horizontal="center" vertical="center"/>
      <protection locked="0"/>
    </xf>
    <xf numFmtId="167" fontId="12" fillId="8" borderId="1" xfId="0" applyNumberFormat="1" applyFont="1" applyFill="1" applyBorder="1" applyAlignment="1">
      <alignment horizontal="center" vertical="center"/>
    </xf>
    <xf numFmtId="164" fontId="33" fillId="16" borderId="7" xfId="0" applyNumberFormat="1" applyFont="1" applyFill="1" applyBorder="1" applyAlignment="1" applyProtection="1">
      <alignment horizontal="center" vertical="center"/>
      <protection locked="0"/>
    </xf>
    <xf numFmtId="164" fontId="33" fillId="16" borderId="1" xfId="0" applyNumberFormat="1" applyFont="1" applyFill="1" applyBorder="1" applyAlignment="1" applyProtection="1">
      <alignment horizontal="center" vertical="center"/>
      <protection locked="0"/>
    </xf>
    <xf numFmtId="164" fontId="33" fillId="3" borderId="1" xfId="0" applyNumberFormat="1" applyFont="1" applyFill="1" applyBorder="1" applyAlignment="1" applyProtection="1">
      <alignment horizontal="center" vertical="center"/>
      <protection locked="0"/>
    </xf>
    <xf numFmtId="164" fontId="1" fillId="0" borderId="0" xfId="0" applyNumberFormat="1" applyFont="1" applyAlignment="1" applyProtection="1">
      <alignment horizontal="center" vertical="center"/>
    </xf>
    <xf numFmtId="178" fontId="1" fillId="17" borderId="1" xfId="0" applyNumberFormat="1" applyFont="1" applyFill="1" applyBorder="1" applyAlignment="1" applyProtection="1">
      <alignment horizontal="center" vertical="center"/>
      <protection locked="0"/>
    </xf>
    <xf numFmtId="177" fontId="1" fillId="17" borderId="1" xfId="0" applyNumberFormat="1" applyFont="1" applyFill="1" applyBorder="1" applyAlignment="1" applyProtection="1">
      <alignment horizontal="center" vertical="center"/>
      <protection locked="0"/>
    </xf>
    <xf numFmtId="0" fontId="13" fillId="0" borderId="3" xfId="3" applyFont="1" applyBorder="1" applyAlignment="1" applyProtection="1">
      <alignment horizontal="center" vertical="center"/>
      <protection locked="0"/>
    </xf>
    <xf numFmtId="0" fontId="13" fillId="9" borderId="3" xfId="3" applyFont="1" applyFill="1" applyBorder="1" applyAlignment="1" applyProtection="1">
      <alignment horizontal="center" vertical="center"/>
      <protection locked="0"/>
    </xf>
    <xf numFmtId="0" fontId="12" fillId="8"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2" fillId="8" borderId="1" xfId="0" applyFont="1" applyFill="1" applyBorder="1" applyAlignment="1" applyProtection="1">
      <alignment horizontal="center" vertical="center"/>
    </xf>
    <xf numFmtId="0" fontId="5" fillId="2" borderId="0" xfId="0" applyFont="1" applyFill="1" applyBorder="1" applyAlignment="1" applyProtection="1">
      <alignment horizontal="center" vertical="center" wrapText="1"/>
    </xf>
    <xf numFmtId="173" fontId="6" fillId="2" borderId="0" xfId="0" applyNumberFormat="1" applyFont="1" applyFill="1" applyBorder="1" applyAlignment="1" applyProtection="1">
      <alignment horizontal="center" vertical="center" wrapText="1"/>
    </xf>
    <xf numFmtId="0" fontId="12" fillId="13" borderId="1" xfId="0" applyFont="1" applyFill="1" applyBorder="1" applyAlignment="1" applyProtection="1">
      <alignment horizontal="center" vertical="center" wrapText="1"/>
    </xf>
    <xf numFmtId="0" fontId="4" fillId="2" borderId="0" xfId="0" applyFont="1" applyFill="1" applyBorder="1" applyAlignment="1">
      <alignment horizontal="center" vertical="center" wrapText="1"/>
    </xf>
    <xf numFmtId="0" fontId="26" fillId="2" borderId="4"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5" fillId="0" borderId="0" xfId="0" applyFont="1" applyBorder="1" applyAlignment="1" applyProtection="1">
      <alignment horizontal="left" vertical="center" wrapText="1"/>
    </xf>
    <xf numFmtId="0" fontId="27" fillId="15" borderId="1" xfId="0" applyFont="1" applyFill="1" applyBorder="1" applyAlignment="1" applyProtection="1">
      <alignment horizontal="center" vertical="center" wrapText="1"/>
    </xf>
    <xf numFmtId="0" fontId="34" fillId="8" borderId="1" xfId="0" applyFont="1" applyFill="1" applyBorder="1" applyAlignment="1">
      <alignment horizontal="center" vertical="top" wrapText="1"/>
    </xf>
    <xf numFmtId="0" fontId="31"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cellXfs>
  <cellStyles count="4">
    <cellStyle name="Hyperlink" xfId="3" builtinId="8"/>
    <cellStyle name="Komma" xfId="1" builtinId="3"/>
    <cellStyle name="Standard" xfId="0" builtinId="0"/>
    <cellStyle name="Währung" xfId="2" builtinId="4"/>
  </cellStyles>
  <dxfs count="157">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strike val="0"/>
        <color rgb="FF404040"/>
      </font>
      <fill>
        <patternFill>
          <bgColor rgb="FF40404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b/>
        <i val="0"/>
        <strike val="0"/>
        <color rgb="FFFFFFFF"/>
      </font>
      <fill>
        <patternFill>
          <bgColor rgb="FFC00000"/>
        </patternFill>
      </fill>
    </dxf>
    <dxf>
      <font>
        <strike val="0"/>
        <color rgb="FFFFFFFF"/>
      </font>
      <fill>
        <patternFill>
          <bgColor rgb="FFFFFFFF"/>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90A52C"/>
      <rgbColor rgb="FF800080"/>
      <rgbColor rgb="FF008080"/>
      <rgbColor rgb="FFBFBFBF"/>
      <rgbColor rgb="FF808080"/>
      <rgbColor rgb="FF9999FF"/>
      <rgbColor rgb="FF993366"/>
      <rgbColor rgb="FFF2F2F2"/>
      <rgbColor rgb="FFCCFFFF"/>
      <rgbColor rgb="FF660066"/>
      <rgbColor rgb="FFD99694"/>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F9900"/>
      <rgbColor rgb="FFFF6600"/>
      <rgbColor rgb="FF7F7F7F"/>
      <rgbColor rgb="FF878787"/>
      <rgbColor rgb="FF003366"/>
      <rgbColor rgb="FF4F6228"/>
      <rgbColor rgb="FF0D0D0D"/>
      <rgbColor rgb="FF404040"/>
      <rgbColor rgb="FF993300"/>
      <rgbColor rgb="FF993366"/>
      <rgbColor rgb="FF333399"/>
      <rgbColor rgb="FF2626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c:style val="2"/>
  <c:chart>
    <c:autoTitleDeleted val="1"/>
    <c:plotArea>
      <c:layout>
        <c:manualLayout>
          <c:layoutTarget val="inner"/>
          <c:xMode val="edge"/>
          <c:yMode val="edge"/>
          <c:x val="8.5308710033076093E-2"/>
          <c:y val="1.1247256766642301E-2"/>
          <c:w val="0.90559536934950402"/>
          <c:h val="0.97744452572543306"/>
        </c:manualLayout>
      </c:layout>
      <c:barChart>
        <c:barDir val="col"/>
        <c:grouping val="clustered"/>
        <c:varyColors val="0"/>
        <c:ser>
          <c:idx val="0"/>
          <c:order val="0"/>
          <c:tx>
            <c:strRef>
              <c:f>Betriebsübersicht!$C$5</c:f>
              <c:strCache>
                <c:ptCount val="1"/>
                <c:pt idx="0">
                  <c:v>2020 / 2021</c:v>
                </c:pt>
              </c:strCache>
            </c:strRef>
          </c:tx>
          <c:spPr>
            <a:solidFill>
              <a:srgbClr val="404040"/>
            </a:solidFill>
            <a:ln w="0">
              <a:noFill/>
            </a:ln>
          </c:spPr>
          <c:invertIfNegative val="0"/>
          <c:dLbls>
            <c:txPr>
              <a:bodyPr wrap="square"/>
              <a:lstStyle/>
              <a:p>
                <a:pPr>
                  <a:defRPr sz="1100" b="1" strike="noStrike" spc="-1">
                    <a:solidFill>
                      <a:srgbClr val="FFFFFF"/>
                    </a:solidFill>
                    <a:latin typeface="Arial"/>
                  </a:defRPr>
                </a:pPr>
                <a:endParaRPr lang="de-DE"/>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Betriebsübersicht!$C$60</c:f>
              <c:numCache>
                <c:formatCode>#,##0.0" Cent"</c:formatCode>
                <c:ptCount val="1"/>
                <c:pt idx="0">
                  <c:v>35.137654347240527</c:v>
                </c:pt>
              </c:numCache>
            </c:numRef>
          </c:val>
        </c:ser>
        <c:ser>
          <c:idx val="1"/>
          <c:order val="1"/>
          <c:tx>
            <c:strRef>
              <c:f>Betriebsübersicht!$E$5</c:f>
              <c:strCache>
                <c:ptCount val="1"/>
                <c:pt idx="0">
                  <c:v>2021 / 2022</c:v>
                </c:pt>
              </c:strCache>
            </c:strRef>
          </c:tx>
          <c:spPr>
            <a:solidFill>
              <a:srgbClr val="808080"/>
            </a:solidFill>
            <a:ln w="0">
              <a:noFill/>
            </a:ln>
          </c:spPr>
          <c:invertIfNegative val="0"/>
          <c:dLbls>
            <c:txPr>
              <a:bodyPr wrap="square"/>
              <a:lstStyle/>
              <a:p>
                <a:pPr>
                  <a:defRPr sz="1100" b="1" strike="noStrike" spc="-1">
                    <a:solidFill>
                      <a:srgbClr val="FFFFFF"/>
                    </a:solidFill>
                    <a:latin typeface="Arial"/>
                  </a:defRPr>
                </a:pPr>
                <a:endParaRPr lang="de-DE"/>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Betriebsübersicht!$E$60</c:f>
              <c:numCache>
                <c:formatCode>#,##0.0" Cent"</c:formatCode>
                <c:ptCount val="1"/>
                <c:pt idx="0">
                  <c:v>36.956870869812647</c:v>
                </c:pt>
              </c:numCache>
            </c:numRef>
          </c:val>
        </c:ser>
        <c:ser>
          <c:idx val="2"/>
          <c:order val="2"/>
          <c:tx>
            <c:strRef>
              <c:f>Betriebsübersicht!$G$5</c:f>
              <c:strCache>
                <c:ptCount val="1"/>
                <c:pt idx="0">
                  <c:v>2022 / 2023</c:v>
                </c:pt>
              </c:strCache>
            </c:strRef>
          </c:tx>
          <c:spPr>
            <a:solidFill>
              <a:srgbClr val="404040"/>
            </a:solidFill>
            <a:ln w="0">
              <a:noFill/>
            </a:ln>
          </c:spPr>
          <c:invertIfNegative val="0"/>
          <c:dLbls>
            <c:txPr>
              <a:bodyPr wrap="square"/>
              <a:lstStyle/>
              <a:p>
                <a:pPr>
                  <a:defRPr sz="1100" b="1" strike="noStrike" spc="-1">
                    <a:solidFill>
                      <a:srgbClr val="FFFFFF"/>
                    </a:solidFill>
                    <a:latin typeface="Arial"/>
                  </a:defRPr>
                </a:pPr>
                <a:endParaRPr lang="de-DE"/>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Betriebsübersicht!$G$60</c:f>
              <c:numCache>
                <c:formatCode>#,##0.0" Cent"</c:formatCode>
                <c:ptCount val="1"/>
                <c:pt idx="0">
                  <c:v>47.015036092833483</c:v>
                </c:pt>
              </c:numCache>
            </c:numRef>
          </c:val>
        </c:ser>
        <c:dLbls>
          <c:showLegendKey val="0"/>
          <c:showVal val="0"/>
          <c:showCatName val="0"/>
          <c:showSerName val="0"/>
          <c:showPercent val="0"/>
          <c:showBubbleSize val="0"/>
        </c:dLbls>
        <c:gapWidth val="50"/>
        <c:overlap val="-10"/>
        <c:axId val="136732672"/>
        <c:axId val="136734208"/>
      </c:barChart>
      <c:catAx>
        <c:axId val="136732672"/>
        <c:scaling>
          <c:orientation val="minMax"/>
        </c:scaling>
        <c:delete val="1"/>
        <c:axPos val="b"/>
        <c:numFmt formatCode="General" sourceLinked="1"/>
        <c:majorTickMark val="out"/>
        <c:minorTickMark val="none"/>
        <c:tickLblPos val="nextTo"/>
        <c:crossAx val="136734208"/>
        <c:crosses val="autoZero"/>
        <c:auto val="1"/>
        <c:lblAlgn val="ctr"/>
        <c:lblOffset val="100"/>
        <c:noMultiLvlLbl val="0"/>
      </c:catAx>
      <c:valAx>
        <c:axId val="136734208"/>
        <c:scaling>
          <c:orientation val="minMax"/>
          <c:min val="0"/>
        </c:scaling>
        <c:delete val="0"/>
        <c:axPos val="l"/>
        <c:majorGridlines>
          <c:spPr>
            <a:ln w="9360">
              <a:solidFill>
                <a:srgbClr val="878787"/>
              </a:solidFill>
              <a:round/>
            </a:ln>
          </c:spPr>
        </c:majorGridlines>
        <c:numFmt formatCode="#,##0" sourceLinked="0"/>
        <c:majorTickMark val="out"/>
        <c:minorTickMark val="none"/>
        <c:tickLblPos val="nextTo"/>
        <c:spPr>
          <a:ln w="9360">
            <a:solidFill>
              <a:srgbClr val="878787"/>
            </a:solidFill>
            <a:round/>
          </a:ln>
        </c:spPr>
        <c:txPr>
          <a:bodyPr/>
          <a:lstStyle/>
          <a:p>
            <a:pPr>
              <a:defRPr sz="1100" b="1" strike="noStrike" spc="-1">
                <a:solidFill>
                  <a:srgbClr val="FFFFFF"/>
                </a:solidFill>
                <a:latin typeface="Arial"/>
              </a:defRPr>
            </a:pPr>
            <a:endParaRPr lang="de-DE"/>
          </a:p>
        </c:txPr>
        <c:crossAx val="136732672"/>
        <c:crosses val="autoZero"/>
        <c:crossBetween val="between"/>
      </c:valAx>
      <c:spPr>
        <a:solidFill>
          <a:srgbClr val="F2F2F2"/>
        </a:solidFill>
        <a:ln w="0">
          <a:noFill/>
        </a:ln>
      </c:spPr>
    </c:plotArea>
    <c:plotVisOnly val="0"/>
    <c:dispBlanksAs val="gap"/>
    <c:showDLblsOverMax val="1"/>
  </c:chart>
  <c:spPr>
    <a:solidFill>
      <a:srgbClr val="404040"/>
    </a:solidFill>
    <a:ln w="9360">
      <a:solidFill>
        <a:srgbClr val="D9D9D9"/>
      </a:solidFill>
      <a:round/>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c:style val="2"/>
  <c:chart>
    <c:autoTitleDeleted val="1"/>
    <c:plotArea>
      <c:layout>
        <c:manualLayout>
          <c:layoutTarget val="inner"/>
          <c:xMode val="edge"/>
          <c:yMode val="edge"/>
          <c:x val="8.2833712356143605E-2"/>
          <c:y val="1.12717368531322E-2"/>
          <c:w val="0.91303149334987299"/>
          <c:h val="0.97745652629373503"/>
        </c:manualLayout>
      </c:layout>
      <c:barChart>
        <c:barDir val="col"/>
        <c:grouping val="clustered"/>
        <c:varyColors val="0"/>
        <c:ser>
          <c:idx val="0"/>
          <c:order val="0"/>
          <c:tx>
            <c:strRef>
              <c:f>Betriebsübersicht!$C$5</c:f>
              <c:strCache>
                <c:ptCount val="1"/>
                <c:pt idx="0">
                  <c:v>2020 / 2021</c:v>
                </c:pt>
              </c:strCache>
            </c:strRef>
          </c:tx>
          <c:spPr>
            <a:solidFill>
              <a:srgbClr val="404040"/>
            </a:solidFill>
            <a:ln w="0">
              <a:noFill/>
            </a:ln>
          </c:spPr>
          <c:invertIfNegative val="0"/>
          <c:dLbls>
            <c:txPr>
              <a:bodyPr wrap="square"/>
              <a:lstStyle/>
              <a:p>
                <a:pPr>
                  <a:defRPr sz="1100" b="1" strike="noStrike" spc="-1">
                    <a:solidFill>
                      <a:srgbClr val="FFFFFF"/>
                    </a:solidFill>
                    <a:latin typeface="Arial"/>
                  </a:defRPr>
                </a:pPr>
                <a:endParaRPr lang="de-DE"/>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'Faktorkosten f. Zins-Lohn-Pacht'!$C$14</c:f>
              <c:numCache>
                <c:formatCode>#,##0.0" Cent";[Red]\-#,##0.0" Cent"</c:formatCode>
                <c:ptCount val="1"/>
                <c:pt idx="0">
                  <c:v>37.437723475966287</c:v>
                </c:pt>
              </c:numCache>
            </c:numRef>
          </c:val>
        </c:ser>
        <c:ser>
          <c:idx val="1"/>
          <c:order val="1"/>
          <c:tx>
            <c:strRef>
              <c:f>Betriebsübersicht!$E$5</c:f>
              <c:strCache>
                <c:ptCount val="1"/>
                <c:pt idx="0">
                  <c:v>2021 / 2022</c:v>
                </c:pt>
              </c:strCache>
            </c:strRef>
          </c:tx>
          <c:spPr>
            <a:solidFill>
              <a:srgbClr val="808080"/>
            </a:solidFill>
            <a:ln w="0">
              <a:noFill/>
            </a:ln>
          </c:spPr>
          <c:invertIfNegative val="0"/>
          <c:dLbls>
            <c:txPr>
              <a:bodyPr wrap="square"/>
              <a:lstStyle/>
              <a:p>
                <a:pPr>
                  <a:defRPr sz="1100" b="1" strike="noStrike" spc="-1">
                    <a:solidFill>
                      <a:srgbClr val="FFFFFF"/>
                    </a:solidFill>
                    <a:latin typeface="Arial"/>
                  </a:defRPr>
                </a:pPr>
                <a:endParaRPr lang="de-DE"/>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'Faktorkosten f. Zins-Lohn-Pacht'!$E$14</c:f>
              <c:numCache>
                <c:formatCode>#,##0.0" Cent";[Red]\-#,##0.0" Cent"</c:formatCode>
                <c:ptCount val="1"/>
                <c:pt idx="0">
                  <c:v>38.809875877797914</c:v>
                </c:pt>
              </c:numCache>
            </c:numRef>
          </c:val>
        </c:ser>
        <c:ser>
          <c:idx val="2"/>
          <c:order val="2"/>
          <c:tx>
            <c:strRef>
              <c:f>'Faktorkosten f. Zins-Lohn-Pacht'!$G$6</c:f>
              <c:strCache>
                <c:ptCount val="1"/>
                <c:pt idx="0">
                  <c:v>1.5.2021 - 30.04.2022</c:v>
                </c:pt>
              </c:strCache>
            </c:strRef>
          </c:tx>
          <c:spPr>
            <a:solidFill>
              <a:srgbClr val="404040"/>
            </a:solidFill>
            <a:ln w="0">
              <a:noFill/>
            </a:ln>
          </c:spPr>
          <c:invertIfNegative val="0"/>
          <c:dLbls>
            <c:txPr>
              <a:bodyPr wrap="square"/>
              <a:lstStyle/>
              <a:p>
                <a:pPr>
                  <a:defRPr sz="1100" b="1" strike="noStrike" spc="-1">
                    <a:solidFill>
                      <a:srgbClr val="FFFFFF"/>
                    </a:solidFill>
                    <a:latin typeface="Arial"/>
                  </a:defRPr>
                </a:pPr>
                <a:endParaRPr lang="de-DE"/>
              </a:p>
            </c:txPr>
            <c:dLblPos val="in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val>
            <c:numRef>
              <c:f>'Faktorkosten f. Zins-Lohn-Pacht'!$G$14</c:f>
              <c:numCache>
                <c:formatCode>#,##0.0" Cent";[Red]\-#,##0.0" Cent"</c:formatCode>
                <c:ptCount val="1"/>
                <c:pt idx="0">
                  <c:v>48.513627230477518</c:v>
                </c:pt>
              </c:numCache>
            </c:numRef>
          </c:val>
        </c:ser>
        <c:dLbls>
          <c:showLegendKey val="0"/>
          <c:showVal val="0"/>
          <c:showCatName val="0"/>
          <c:showSerName val="0"/>
          <c:showPercent val="0"/>
          <c:showBubbleSize val="0"/>
        </c:dLbls>
        <c:gapWidth val="50"/>
        <c:overlap val="-10"/>
        <c:axId val="192291584"/>
        <c:axId val="192293504"/>
      </c:barChart>
      <c:catAx>
        <c:axId val="192291584"/>
        <c:scaling>
          <c:orientation val="minMax"/>
        </c:scaling>
        <c:delete val="1"/>
        <c:axPos val="b"/>
        <c:numFmt formatCode="General" sourceLinked="1"/>
        <c:majorTickMark val="out"/>
        <c:minorTickMark val="none"/>
        <c:tickLblPos val="nextTo"/>
        <c:crossAx val="192293504"/>
        <c:crosses val="autoZero"/>
        <c:auto val="1"/>
        <c:lblAlgn val="ctr"/>
        <c:lblOffset val="100"/>
        <c:noMultiLvlLbl val="0"/>
      </c:catAx>
      <c:valAx>
        <c:axId val="192293504"/>
        <c:scaling>
          <c:orientation val="minMax"/>
          <c:min val="0"/>
        </c:scaling>
        <c:delete val="0"/>
        <c:axPos val="l"/>
        <c:majorGridlines>
          <c:spPr>
            <a:ln w="9360">
              <a:solidFill>
                <a:srgbClr val="878787"/>
              </a:solidFill>
              <a:round/>
            </a:ln>
          </c:spPr>
        </c:majorGridlines>
        <c:numFmt formatCode="#,##0" sourceLinked="0"/>
        <c:majorTickMark val="out"/>
        <c:minorTickMark val="none"/>
        <c:tickLblPos val="nextTo"/>
        <c:spPr>
          <a:ln w="9360">
            <a:solidFill>
              <a:srgbClr val="878787"/>
            </a:solidFill>
            <a:round/>
          </a:ln>
        </c:spPr>
        <c:txPr>
          <a:bodyPr/>
          <a:lstStyle/>
          <a:p>
            <a:pPr>
              <a:defRPr sz="1100" b="1" strike="noStrike" spc="-1">
                <a:solidFill>
                  <a:srgbClr val="FFFFFF"/>
                </a:solidFill>
                <a:latin typeface="Arial"/>
              </a:defRPr>
            </a:pPr>
            <a:endParaRPr lang="de-DE"/>
          </a:p>
        </c:txPr>
        <c:crossAx val="192291584"/>
        <c:crosses val="autoZero"/>
        <c:crossBetween val="between"/>
      </c:valAx>
      <c:spPr>
        <a:solidFill>
          <a:srgbClr val="F2F2F2"/>
        </a:solidFill>
        <a:ln w="0">
          <a:noFill/>
        </a:ln>
      </c:spPr>
    </c:plotArea>
    <c:plotVisOnly val="1"/>
    <c:dispBlanksAs val="gap"/>
    <c:showDLblsOverMax val="1"/>
  </c:chart>
  <c:spPr>
    <a:solidFill>
      <a:srgbClr val="404040"/>
    </a:solidFill>
    <a:ln w="9360">
      <a:solidFill>
        <a:srgbClr val="D9D9D9"/>
      </a:solidFill>
      <a:roun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hyperlink" Target="http://www.moeller-agrarmarketing.de/"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hyperlink" Target="http://www.moeller-agrarmarketing.de/"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12</xdr:col>
      <xdr:colOff>4635</xdr:colOff>
      <xdr:row>5</xdr:row>
      <xdr:rowOff>371160</xdr:rowOff>
    </xdr:to>
    <xdr:pic>
      <xdr:nvPicPr>
        <xdr:cNvPr id="2" name="Grafik 6"/>
        <xdr:cNvPicPr/>
      </xdr:nvPicPr>
      <xdr:blipFill>
        <a:blip xmlns:r="http://schemas.openxmlformats.org/officeDocument/2006/relationships" r:embed="rId1"/>
        <a:srcRect r="853" b="3485"/>
        <a:stretch/>
      </xdr:blipFill>
      <xdr:spPr>
        <a:xfrm>
          <a:off x="5882400" y="180720"/>
          <a:ext cx="2554920" cy="24667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333360</xdr:colOff>
      <xdr:row>1</xdr:row>
      <xdr:rowOff>0</xdr:rowOff>
    </xdr:from>
    <xdr:to>
      <xdr:col>11</xdr:col>
      <xdr:colOff>1547640</xdr:colOff>
      <xdr:row>1</xdr:row>
      <xdr:rowOff>683640</xdr:rowOff>
    </xdr:to>
    <xdr:pic>
      <xdr:nvPicPr>
        <xdr:cNvPr id="2" name="Grafik 5">
          <a:hlinkClick xmlns:r="http://schemas.openxmlformats.org/officeDocument/2006/relationships" r:id="rId1"/>
        </xdr:cNvPr>
        <xdr:cNvPicPr/>
      </xdr:nvPicPr>
      <xdr:blipFill>
        <a:blip xmlns:r="http://schemas.openxmlformats.org/officeDocument/2006/relationships" r:embed="rId2"/>
        <a:srcRect r="6498"/>
        <a:stretch/>
      </xdr:blipFill>
      <xdr:spPr>
        <a:xfrm>
          <a:off x="13404600" y="190440"/>
          <a:ext cx="1214280" cy="683640"/>
        </a:xfrm>
        <a:prstGeom prst="rect">
          <a:avLst/>
        </a:prstGeom>
        <a:ln w="0">
          <a:noFill/>
        </a:ln>
      </xdr:spPr>
    </xdr:pic>
    <xdr:clientData/>
  </xdr:twoCellAnchor>
  <xdr:twoCellAnchor editAs="oneCell">
    <xdr:from>
      <xdr:col>11</xdr:col>
      <xdr:colOff>923760</xdr:colOff>
      <xdr:row>61</xdr:row>
      <xdr:rowOff>9360</xdr:rowOff>
    </xdr:from>
    <xdr:to>
      <xdr:col>11</xdr:col>
      <xdr:colOff>1562760</xdr:colOff>
      <xdr:row>62</xdr:row>
      <xdr:rowOff>178560</xdr:rowOff>
    </xdr:to>
    <xdr:pic>
      <xdr:nvPicPr>
        <xdr:cNvPr id="3" name="Grafik 6">
          <a:hlinkClick xmlns:r="http://schemas.openxmlformats.org/officeDocument/2006/relationships" r:id="rId1"/>
        </xdr:cNvPr>
        <xdr:cNvPicPr/>
      </xdr:nvPicPr>
      <xdr:blipFill>
        <a:blip xmlns:r="http://schemas.openxmlformats.org/officeDocument/2006/relationships" r:embed="rId2"/>
        <a:srcRect r="6498"/>
        <a:stretch/>
      </xdr:blipFill>
      <xdr:spPr>
        <a:xfrm>
          <a:off x="13995000" y="22459680"/>
          <a:ext cx="639000" cy="359640"/>
        </a:xfrm>
        <a:prstGeom prst="rect">
          <a:avLst/>
        </a:prstGeom>
        <a:ln w="0">
          <a:noFill/>
        </a:ln>
      </xdr:spPr>
    </xdr:pic>
    <xdr:clientData/>
  </xdr:twoCellAnchor>
  <xdr:twoCellAnchor editAs="oneCell">
    <xdr:from>
      <xdr:col>8</xdr:col>
      <xdr:colOff>0</xdr:colOff>
      <xdr:row>7</xdr:row>
      <xdr:rowOff>0</xdr:rowOff>
    </xdr:from>
    <xdr:to>
      <xdr:col>11</xdr:col>
      <xdr:colOff>1567665</xdr:colOff>
      <xdr:row>38</xdr:row>
      <xdr:rowOff>380520</xdr:rowOff>
    </xdr:to>
    <xdr:graphicFrame macro="">
      <xdr:nvGraphicFramePr>
        <xdr:cNvPr id="4"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1152435</xdr:colOff>
      <xdr:row>33</xdr:row>
      <xdr:rowOff>9360</xdr:rowOff>
    </xdr:from>
    <xdr:to>
      <xdr:col>7</xdr:col>
      <xdr:colOff>1791435</xdr:colOff>
      <xdr:row>34</xdr:row>
      <xdr:rowOff>178560</xdr:rowOff>
    </xdr:to>
    <xdr:pic>
      <xdr:nvPicPr>
        <xdr:cNvPr id="4" name="Grafik 1">
          <a:hlinkClick xmlns:r="http://schemas.openxmlformats.org/officeDocument/2006/relationships" r:id="rId1"/>
        </xdr:cNvPr>
        <xdr:cNvPicPr/>
      </xdr:nvPicPr>
      <xdr:blipFill>
        <a:blip xmlns:r="http://schemas.openxmlformats.org/officeDocument/2006/relationships" r:embed="rId2"/>
        <a:srcRect r="6498"/>
        <a:stretch/>
      </xdr:blipFill>
      <xdr:spPr>
        <a:xfrm>
          <a:off x="10477410" y="10848810"/>
          <a:ext cx="639000" cy="359700"/>
        </a:xfrm>
        <a:prstGeom prst="rect">
          <a:avLst/>
        </a:prstGeom>
        <a:ln w="0">
          <a:noFill/>
        </a:ln>
      </xdr:spPr>
    </xdr:pic>
    <xdr:clientData/>
  </xdr:twoCellAnchor>
  <xdr:twoCellAnchor editAs="oneCell">
    <xdr:from>
      <xdr:col>7</xdr:col>
      <xdr:colOff>219240</xdr:colOff>
      <xdr:row>1</xdr:row>
      <xdr:rowOff>0</xdr:rowOff>
    </xdr:from>
    <xdr:to>
      <xdr:col>7</xdr:col>
      <xdr:colOff>1433520</xdr:colOff>
      <xdr:row>1</xdr:row>
      <xdr:rowOff>683640</xdr:rowOff>
    </xdr:to>
    <xdr:pic>
      <xdr:nvPicPr>
        <xdr:cNvPr id="5" name="Grafik 2">
          <a:hlinkClick xmlns:r="http://schemas.openxmlformats.org/officeDocument/2006/relationships" r:id="rId1"/>
        </xdr:cNvPr>
        <xdr:cNvPicPr/>
      </xdr:nvPicPr>
      <xdr:blipFill>
        <a:blip xmlns:r="http://schemas.openxmlformats.org/officeDocument/2006/relationships" r:embed="rId2"/>
        <a:srcRect r="6498"/>
        <a:stretch/>
      </xdr:blipFill>
      <xdr:spPr>
        <a:xfrm>
          <a:off x="9689400" y="190440"/>
          <a:ext cx="1214280" cy="683640"/>
        </a:xfrm>
        <a:prstGeom prst="rect">
          <a:avLst/>
        </a:prstGeom>
        <a:ln w="0">
          <a:noFill/>
        </a:ln>
      </xdr:spPr>
    </xdr:pic>
    <xdr:clientData/>
  </xdr:twoCellAnchor>
  <xdr:twoCellAnchor editAs="oneCell">
    <xdr:from>
      <xdr:col>9</xdr:col>
      <xdr:colOff>0</xdr:colOff>
      <xdr:row>8</xdr:row>
      <xdr:rowOff>0</xdr:rowOff>
    </xdr:from>
    <xdr:to>
      <xdr:col>12</xdr:col>
      <xdr:colOff>1567305</xdr:colOff>
      <xdr:row>34</xdr:row>
      <xdr:rowOff>190020</xdr:rowOff>
    </xdr:to>
    <xdr:graphicFrame macro="">
      <xdr:nvGraphicFramePr>
        <xdr:cNvPr id="6"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user/moellermarketing/videos?disable_polymer=1" TargetMode="External"/><Relationship Id="rId2" Type="http://schemas.openxmlformats.org/officeDocument/2006/relationships/hyperlink" Target="https://www.facebook.com/Agrarmarketing/" TargetMode="External"/><Relationship Id="rId1" Type="http://schemas.openxmlformats.org/officeDocument/2006/relationships/hyperlink" Target="https://www.digistore24.com/product/307960?voucher=milch25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moeller-agrarmarketing.d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moeller-agrarmarketing.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13"/>
  <sheetViews>
    <sheetView showGridLines="0" zoomScaleNormal="100" workbookViewId="0">
      <selection activeCell="C5" sqref="C5"/>
    </sheetView>
  </sheetViews>
  <sheetFormatPr baseColWidth="10" defaultColWidth="11" defaultRowHeight="14.25" x14ac:dyDescent="0.2"/>
  <cols>
    <col min="1" max="1" width="2.375" style="1" customWidth="1"/>
    <col min="2" max="3" width="35.625" style="1" customWidth="1"/>
    <col min="4" max="4" width="2.375" style="1" customWidth="1"/>
    <col min="5" max="12" width="4.125" style="1" customWidth="1"/>
    <col min="13" max="13" width="2.375" style="1" customWidth="1"/>
    <col min="14" max="17" width="14.625" style="2" hidden="1" customWidth="1"/>
    <col min="18" max="18" width="4.125" style="3" customWidth="1"/>
    <col min="19" max="19" width="4.125" style="1" customWidth="1"/>
    <col min="20" max="21" width="10" style="1" customWidth="1"/>
    <col min="22" max="1024" width="11" style="1"/>
  </cols>
  <sheetData>
    <row r="1" spans="2:18" x14ac:dyDescent="0.2">
      <c r="N1" s="4" t="s">
        <v>0</v>
      </c>
      <c r="R1" s="1"/>
    </row>
    <row r="2" spans="2:18" ht="90" customHeight="1" x14ac:dyDescent="0.2">
      <c r="B2" s="161" t="s">
        <v>1</v>
      </c>
      <c r="C2" s="161"/>
      <c r="E2" s="5"/>
      <c r="F2" s="5"/>
      <c r="G2" s="5"/>
      <c r="H2" s="5"/>
      <c r="I2" s="5"/>
      <c r="J2" s="5"/>
      <c r="K2" s="5"/>
      <c r="L2" s="5"/>
      <c r="N2" s="4" t="s">
        <v>2</v>
      </c>
      <c r="R2" s="1"/>
    </row>
    <row r="3" spans="2:18" ht="15" customHeight="1" x14ac:dyDescent="0.2">
      <c r="B3" s="161"/>
      <c r="C3" s="161"/>
      <c r="E3" s="5"/>
      <c r="F3" s="5"/>
      <c r="G3" s="5"/>
      <c r="H3" s="5"/>
      <c r="I3" s="5"/>
      <c r="J3" s="5"/>
      <c r="K3" s="5"/>
      <c r="L3" s="5"/>
      <c r="N3" s="4" t="s">
        <v>3</v>
      </c>
      <c r="R3" s="1"/>
    </row>
    <row r="4" spans="2:18" s="1" customFormat="1" ht="30" customHeight="1" x14ac:dyDescent="0.2">
      <c r="B4" s="6" t="s">
        <v>4</v>
      </c>
      <c r="C4" s="7" t="str">
        <f ca="1">IF(C5=O6,INDEX(O10:O2020,MATCH(TODAY(),P10:P2020,0),1),"wurde bereits eingetragen")</f>
        <v>wurde bereits eingetragen</v>
      </c>
      <c r="E4" s="5"/>
      <c r="F4" s="5"/>
      <c r="G4" s="5"/>
      <c r="H4" s="5"/>
      <c r="I4" s="5"/>
      <c r="J4" s="5"/>
      <c r="K4" s="5"/>
      <c r="L4" s="5"/>
      <c r="N4" s="8" t="s">
        <v>5</v>
      </c>
      <c r="O4" s="9">
        <f ca="1">INDEX(O10:O2020,MATCH(TODAY()-1,P10:P2020,0),1)</f>
        <v>8949</v>
      </c>
      <c r="P4" s="10" t="s">
        <v>6</v>
      </c>
      <c r="Q4" s="10" t="s">
        <v>7</v>
      </c>
    </row>
    <row r="5" spans="2:18" s="1" customFormat="1" ht="30" customHeight="1" x14ac:dyDescent="0.2">
      <c r="B5" s="11" t="str">
        <f ca="1">IF(AND(TODAY()&gt;=$P$5,TODAY()&lt;=$Q$5),"Code eingetragen &gt;&gt;&gt;","Code bitte hier eintragen &gt;&gt;&gt;")</f>
        <v>Code eingetragen &gt;&gt;&gt;</v>
      </c>
      <c r="C5" s="12">
        <v>8949</v>
      </c>
      <c r="E5" s="5"/>
      <c r="F5" s="5"/>
      <c r="G5" s="5"/>
      <c r="H5" s="5"/>
      <c r="I5" s="5"/>
      <c r="J5" s="5"/>
      <c r="K5" s="5"/>
      <c r="L5" s="5"/>
      <c r="N5" s="13" t="s">
        <v>8</v>
      </c>
      <c r="O5" s="14">
        <f>C5</f>
        <v>8949</v>
      </c>
      <c r="P5" s="15">
        <f ca="1">IFERROR(IF($O$5=$O$6,$O$6,INDEX(P10:P2020,MATCH($O$5,$O$10:$O$2020,0),1)),$O$6)</f>
        <v>44747</v>
      </c>
      <c r="Q5" s="15">
        <f ca="1">IFERROR(IF($O$5=$O$6,$O$6,INDEX(Q10:Q2020,MATCH($O$5,$O$10:$O$2020,0),1)),$O$6)</f>
        <v>44847</v>
      </c>
    </row>
    <row r="6" spans="2:18" s="1" customFormat="1" ht="30" customHeight="1" x14ac:dyDescent="0.2">
      <c r="B6" s="6" t="s">
        <v>9</v>
      </c>
      <c r="C6" s="16">
        <f ca="1">IF(AND(TODAY()&gt;=P5,TODAY()&lt;=Q5),Q5,"Bitte richtigen Code eintragen!")</f>
        <v>44847</v>
      </c>
      <c r="E6" s="5"/>
      <c r="F6" s="5"/>
      <c r="G6" s="5"/>
      <c r="H6" s="5"/>
      <c r="I6" s="5"/>
      <c r="J6" s="5"/>
      <c r="K6" s="5"/>
      <c r="L6" s="5"/>
      <c r="N6" s="17" t="s">
        <v>10</v>
      </c>
      <c r="O6" s="18">
        <f ca="1">TODAY()-1</f>
        <v>44747</v>
      </c>
      <c r="P6" s="162" t="s">
        <v>11</v>
      </c>
      <c r="Q6" s="162"/>
    </row>
    <row r="7" spans="2:18" ht="24" customHeight="1" x14ac:dyDescent="0.2">
      <c r="B7" s="163" t="s">
        <v>12</v>
      </c>
      <c r="C7" s="163"/>
      <c r="R7" s="1"/>
    </row>
    <row r="8" spans="2:18" s="1" customFormat="1" ht="30" customHeight="1" x14ac:dyDescent="0.2">
      <c r="N8" s="19" t="s">
        <v>13</v>
      </c>
      <c r="O8" s="20">
        <v>100</v>
      </c>
      <c r="P8" s="19" t="s">
        <v>14</v>
      </c>
      <c r="Q8" s="21">
        <f>Q2020</f>
        <v>0</v>
      </c>
    </row>
    <row r="9" spans="2:18" s="1" customFormat="1" ht="30" customHeight="1" x14ac:dyDescent="0.2">
      <c r="B9" s="164" t="s">
        <v>15</v>
      </c>
      <c r="C9" s="164"/>
      <c r="N9" s="19" t="s">
        <v>16</v>
      </c>
      <c r="O9" s="19" t="s">
        <v>17</v>
      </c>
      <c r="P9" s="19" t="s">
        <v>6</v>
      </c>
      <c r="Q9" s="19" t="s">
        <v>7</v>
      </c>
    </row>
    <row r="10" spans="2:18" s="1" customFormat="1" ht="30" customHeight="1" x14ac:dyDescent="0.2">
      <c r="B10" s="159" t="s">
        <v>18</v>
      </c>
      <c r="C10" s="159"/>
      <c r="N10" s="22">
        <f t="shared" ref="N10:N73" si="0">DAY(P10)</f>
        <v>1</v>
      </c>
      <c r="O10" s="23">
        <f t="shared" ref="O10:O73" si="1">ROUND(P10/N10,0)</f>
        <v>44743</v>
      </c>
      <c r="P10" s="24">
        <v>44743</v>
      </c>
      <c r="Q10" s="25">
        <f>P10+O8</f>
        <v>44843</v>
      </c>
    </row>
    <row r="11" spans="2:18" s="1" customFormat="1" ht="30" customHeight="1" x14ac:dyDescent="0.2">
      <c r="B11" s="158" t="s">
        <v>19</v>
      </c>
      <c r="C11" s="158"/>
      <c r="N11" s="22">
        <f t="shared" si="0"/>
        <v>2</v>
      </c>
      <c r="O11" s="26">
        <f t="shared" si="1"/>
        <v>22372</v>
      </c>
      <c r="P11" s="27">
        <f t="shared" ref="P11:P74" si="2">P10+1</f>
        <v>44744</v>
      </c>
      <c r="Q11" s="27">
        <f t="shared" ref="Q11:Q74" si="3">Q10+1</f>
        <v>44844</v>
      </c>
    </row>
    <row r="12" spans="2:18" s="1" customFormat="1" ht="30" customHeight="1" x14ac:dyDescent="0.2">
      <c r="B12" s="159" t="s">
        <v>20</v>
      </c>
      <c r="C12" s="159"/>
      <c r="N12" s="22">
        <f t="shared" si="0"/>
        <v>3</v>
      </c>
      <c r="O12" s="23">
        <f t="shared" si="1"/>
        <v>14915</v>
      </c>
      <c r="P12" s="28">
        <f t="shared" si="2"/>
        <v>44745</v>
      </c>
      <c r="Q12" s="28">
        <f t="shared" si="3"/>
        <v>44845</v>
      </c>
    </row>
    <row r="13" spans="2:18" s="1" customFormat="1" ht="30" customHeight="1" x14ac:dyDescent="0.2">
      <c r="B13" s="160" t="s">
        <v>21</v>
      </c>
      <c r="C13" s="160"/>
      <c r="N13" s="22">
        <f t="shared" si="0"/>
        <v>4</v>
      </c>
      <c r="O13" s="23">
        <f t="shared" si="1"/>
        <v>11187</v>
      </c>
      <c r="P13" s="28">
        <f t="shared" si="2"/>
        <v>44746</v>
      </c>
      <c r="Q13" s="28">
        <f t="shared" si="3"/>
        <v>44846</v>
      </c>
    </row>
    <row r="14" spans="2:18" s="1" customFormat="1" ht="24" customHeight="1" x14ac:dyDescent="0.2">
      <c r="N14" s="22">
        <f t="shared" si="0"/>
        <v>5</v>
      </c>
      <c r="O14" s="23">
        <f t="shared" si="1"/>
        <v>8949</v>
      </c>
      <c r="P14" s="28">
        <f t="shared" si="2"/>
        <v>44747</v>
      </c>
      <c r="Q14" s="28">
        <f t="shared" si="3"/>
        <v>44847</v>
      </c>
    </row>
    <row r="15" spans="2:18" s="1" customFormat="1" ht="24" customHeight="1" x14ac:dyDescent="0.2">
      <c r="N15" s="22">
        <f t="shared" si="0"/>
        <v>6</v>
      </c>
      <c r="O15" s="23">
        <f t="shared" si="1"/>
        <v>7458</v>
      </c>
      <c r="P15" s="28">
        <f t="shared" si="2"/>
        <v>44748</v>
      </c>
      <c r="Q15" s="28">
        <f t="shared" si="3"/>
        <v>44848</v>
      </c>
    </row>
    <row r="16" spans="2:18" s="1" customFormat="1" ht="24" customHeight="1" x14ac:dyDescent="0.2">
      <c r="N16" s="22">
        <f t="shared" si="0"/>
        <v>7</v>
      </c>
      <c r="O16" s="23">
        <f t="shared" si="1"/>
        <v>6393</v>
      </c>
      <c r="P16" s="28">
        <f t="shared" si="2"/>
        <v>44749</v>
      </c>
      <c r="Q16" s="28">
        <f t="shared" si="3"/>
        <v>44849</v>
      </c>
    </row>
    <row r="17" spans="14:17" ht="24" customHeight="1" x14ac:dyDescent="0.2">
      <c r="N17" s="22">
        <f t="shared" si="0"/>
        <v>8</v>
      </c>
      <c r="O17" s="23">
        <f t="shared" si="1"/>
        <v>5594</v>
      </c>
      <c r="P17" s="28">
        <f t="shared" si="2"/>
        <v>44750</v>
      </c>
      <c r="Q17" s="28">
        <f t="shared" si="3"/>
        <v>44850</v>
      </c>
    </row>
    <row r="18" spans="14:17" s="1" customFormat="1" ht="24" customHeight="1" x14ac:dyDescent="0.2">
      <c r="N18" s="22">
        <f t="shared" si="0"/>
        <v>9</v>
      </c>
      <c r="O18" s="23">
        <f t="shared" si="1"/>
        <v>4972</v>
      </c>
      <c r="P18" s="28">
        <f t="shared" si="2"/>
        <v>44751</v>
      </c>
      <c r="Q18" s="28">
        <f t="shared" si="3"/>
        <v>44851</v>
      </c>
    </row>
    <row r="19" spans="14:17" s="1" customFormat="1" ht="24" customHeight="1" x14ac:dyDescent="0.2">
      <c r="N19" s="22">
        <f t="shared" si="0"/>
        <v>10</v>
      </c>
      <c r="O19" s="23">
        <f t="shared" si="1"/>
        <v>4475</v>
      </c>
      <c r="P19" s="28">
        <f t="shared" si="2"/>
        <v>44752</v>
      </c>
      <c r="Q19" s="28">
        <f t="shared" si="3"/>
        <v>44852</v>
      </c>
    </row>
    <row r="20" spans="14:17" s="1" customFormat="1" ht="24" customHeight="1" x14ac:dyDescent="0.2">
      <c r="N20" s="22">
        <f t="shared" si="0"/>
        <v>11</v>
      </c>
      <c r="O20" s="23">
        <f t="shared" si="1"/>
        <v>4068</v>
      </c>
      <c r="P20" s="28">
        <f t="shared" si="2"/>
        <v>44753</v>
      </c>
      <c r="Q20" s="28">
        <f t="shared" si="3"/>
        <v>44853</v>
      </c>
    </row>
    <row r="21" spans="14:17" s="1" customFormat="1" ht="24" customHeight="1" x14ac:dyDescent="0.2">
      <c r="N21" s="22">
        <f t="shared" si="0"/>
        <v>12</v>
      </c>
      <c r="O21" s="23">
        <f t="shared" si="1"/>
        <v>3730</v>
      </c>
      <c r="P21" s="28">
        <f t="shared" si="2"/>
        <v>44754</v>
      </c>
      <c r="Q21" s="28">
        <f t="shared" si="3"/>
        <v>44854</v>
      </c>
    </row>
    <row r="22" spans="14:17" s="1" customFormat="1" ht="24" customHeight="1" x14ac:dyDescent="0.2">
      <c r="N22" s="22">
        <f t="shared" si="0"/>
        <v>13</v>
      </c>
      <c r="O22" s="23">
        <f t="shared" si="1"/>
        <v>3443</v>
      </c>
      <c r="P22" s="28">
        <f t="shared" si="2"/>
        <v>44755</v>
      </c>
      <c r="Q22" s="28">
        <f t="shared" si="3"/>
        <v>44855</v>
      </c>
    </row>
    <row r="23" spans="14:17" s="1" customFormat="1" ht="24" customHeight="1" x14ac:dyDescent="0.2">
      <c r="N23" s="22">
        <f t="shared" si="0"/>
        <v>14</v>
      </c>
      <c r="O23" s="23">
        <f t="shared" si="1"/>
        <v>3197</v>
      </c>
      <c r="P23" s="28">
        <f t="shared" si="2"/>
        <v>44756</v>
      </c>
      <c r="Q23" s="28">
        <f t="shared" si="3"/>
        <v>44856</v>
      </c>
    </row>
    <row r="24" spans="14:17" s="1" customFormat="1" ht="24" customHeight="1" x14ac:dyDescent="0.2">
      <c r="N24" s="22">
        <f t="shared" si="0"/>
        <v>15</v>
      </c>
      <c r="O24" s="23">
        <f t="shared" si="1"/>
        <v>2984</v>
      </c>
      <c r="P24" s="28">
        <f t="shared" si="2"/>
        <v>44757</v>
      </c>
      <c r="Q24" s="28">
        <f t="shared" si="3"/>
        <v>44857</v>
      </c>
    </row>
    <row r="25" spans="14:17" s="1" customFormat="1" ht="24" customHeight="1" x14ac:dyDescent="0.2">
      <c r="N25" s="22">
        <f t="shared" si="0"/>
        <v>16</v>
      </c>
      <c r="O25" s="23">
        <f t="shared" si="1"/>
        <v>2797</v>
      </c>
      <c r="P25" s="28">
        <f t="shared" si="2"/>
        <v>44758</v>
      </c>
      <c r="Q25" s="28">
        <f t="shared" si="3"/>
        <v>44858</v>
      </c>
    </row>
    <row r="26" spans="14:17" s="1" customFormat="1" ht="24" customHeight="1" x14ac:dyDescent="0.2">
      <c r="N26" s="22">
        <f t="shared" si="0"/>
        <v>17</v>
      </c>
      <c r="O26" s="23">
        <f t="shared" si="1"/>
        <v>2633</v>
      </c>
      <c r="P26" s="28">
        <f t="shared" si="2"/>
        <v>44759</v>
      </c>
      <c r="Q26" s="28">
        <f t="shared" si="3"/>
        <v>44859</v>
      </c>
    </row>
    <row r="27" spans="14:17" s="1" customFormat="1" ht="15" customHeight="1" x14ac:dyDescent="0.2">
      <c r="N27" s="22">
        <f t="shared" si="0"/>
        <v>18</v>
      </c>
      <c r="O27" s="23">
        <f t="shared" si="1"/>
        <v>2487</v>
      </c>
      <c r="P27" s="28">
        <f t="shared" si="2"/>
        <v>44760</v>
      </c>
      <c r="Q27" s="28">
        <f t="shared" si="3"/>
        <v>44860</v>
      </c>
    </row>
    <row r="28" spans="14:17" s="1" customFormat="1" ht="15" customHeight="1" x14ac:dyDescent="0.2">
      <c r="N28" s="22">
        <f t="shared" si="0"/>
        <v>19</v>
      </c>
      <c r="O28" s="23">
        <f t="shared" si="1"/>
        <v>2356</v>
      </c>
      <c r="P28" s="28">
        <f t="shared" si="2"/>
        <v>44761</v>
      </c>
      <c r="Q28" s="28">
        <f t="shared" si="3"/>
        <v>44861</v>
      </c>
    </row>
    <row r="29" spans="14:17" s="1" customFormat="1" ht="15" customHeight="1" x14ac:dyDescent="0.2">
      <c r="N29" s="22">
        <f t="shared" si="0"/>
        <v>20</v>
      </c>
      <c r="O29" s="23">
        <f t="shared" si="1"/>
        <v>2238</v>
      </c>
      <c r="P29" s="28">
        <f t="shared" si="2"/>
        <v>44762</v>
      </c>
      <c r="Q29" s="28">
        <f t="shared" si="3"/>
        <v>44862</v>
      </c>
    </row>
    <row r="30" spans="14:17" s="1" customFormat="1" ht="15" customHeight="1" x14ac:dyDescent="0.2">
      <c r="N30" s="22">
        <f t="shared" si="0"/>
        <v>21</v>
      </c>
      <c r="O30" s="23">
        <f t="shared" si="1"/>
        <v>2132</v>
      </c>
      <c r="P30" s="28">
        <f t="shared" si="2"/>
        <v>44763</v>
      </c>
      <c r="Q30" s="28">
        <f t="shared" si="3"/>
        <v>44863</v>
      </c>
    </row>
    <row r="31" spans="14:17" s="1" customFormat="1" ht="15" customHeight="1" x14ac:dyDescent="0.2">
      <c r="N31" s="22">
        <f t="shared" si="0"/>
        <v>22</v>
      </c>
      <c r="O31" s="23">
        <f t="shared" si="1"/>
        <v>2035</v>
      </c>
      <c r="P31" s="28">
        <f t="shared" si="2"/>
        <v>44764</v>
      </c>
      <c r="Q31" s="28">
        <f t="shared" si="3"/>
        <v>44864</v>
      </c>
    </row>
    <row r="32" spans="14:17" s="1" customFormat="1" ht="15" customHeight="1" x14ac:dyDescent="0.2">
      <c r="N32" s="22">
        <f t="shared" si="0"/>
        <v>23</v>
      </c>
      <c r="O32" s="23">
        <f t="shared" si="1"/>
        <v>1946</v>
      </c>
      <c r="P32" s="28">
        <f t="shared" si="2"/>
        <v>44765</v>
      </c>
      <c r="Q32" s="28">
        <f t="shared" si="3"/>
        <v>44865</v>
      </c>
    </row>
    <row r="33" spans="14:17" s="1" customFormat="1" ht="15" customHeight="1" x14ac:dyDescent="0.2">
      <c r="N33" s="22">
        <f t="shared" si="0"/>
        <v>24</v>
      </c>
      <c r="O33" s="23">
        <f t="shared" si="1"/>
        <v>1865</v>
      </c>
      <c r="P33" s="28">
        <f t="shared" si="2"/>
        <v>44766</v>
      </c>
      <c r="Q33" s="28">
        <f t="shared" si="3"/>
        <v>44866</v>
      </c>
    </row>
    <row r="34" spans="14:17" s="1" customFormat="1" ht="15" customHeight="1" x14ac:dyDescent="0.2">
      <c r="N34" s="22">
        <f t="shared" si="0"/>
        <v>25</v>
      </c>
      <c r="O34" s="23">
        <f t="shared" si="1"/>
        <v>1791</v>
      </c>
      <c r="P34" s="28">
        <f t="shared" si="2"/>
        <v>44767</v>
      </c>
      <c r="Q34" s="28">
        <f t="shared" si="3"/>
        <v>44867</v>
      </c>
    </row>
    <row r="35" spans="14:17" s="1" customFormat="1" ht="15" customHeight="1" x14ac:dyDescent="0.2">
      <c r="N35" s="22">
        <f t="shared" si="0"/>
        <v>26</v>
      </c>
      <c r="O35" s="23">
        <f t="shared" si="1"/>
        <v>1722</v>
      </c>
      <c r="P35" s="28">
        <f t="shared" si="2"/>
        <v>44768</v>
      </c>
      <c r="Q35" s="28">
        <f t="shared" si="3"/>
        <v>44868</v>
      </c>
    </row>
    <row r="36" spans="14:17" s="1" customFormat="1" ht="15" customHeight="1" x14ac:dyDescent="0.2">
      <c r="N36" s="22">
        <f t="shared" si="0"/>
        <v>27</v>
      </c>
      <c r="O36" s="23">
        <f t="shared" si="1"/>
        <v>1658</v>
      </c>
      <c r="P36" s="28">
        <f t="shared" si="2"/>
        <v>44769</v>
      </c>
      <c r="Q36" s="28">
        <f t="shared" si="3"/>
        <v>44869</v>
      </c>
    </row>
    <row r="37" spans="14:17" s="1" customFormat="1" ht="15" customHeight="1" x14ac:dyDescent="0.2">
      <c r="N37" s="22">
        <f t="shared" si="0"/>
        <v>28</v>
      </c>
      <c r="O37" s="23">
        <f t="shared" si="1"/>
        <v>1599</v>
      </c>
      <c r="P37" s="28">
        <f t="shared" si="2"/>
        <v>44770</v>
      </c>
      <c r="Q37" s="28">
        <f t="shared" si="3"/>
        <v>44870</v>
      </c>
    </row>
    <row r="38" spans="14:17" s="1" customFormat="1" ht="15" customHeight="1" x14ac:dyDescent="0.2">
      <c r="N38" s="22">
        <f t="shared" si="0"/>
        <v>29</v>
      </c>
      <c r="O38" s="23">
        <f t="shared" si="1"/>
        <v>1544</v>
      </c>
      <c r="P38" s="28">
        <f t="shared" si="2"/>
        <v>44771</v>
      </c>
      <c r="Q38" s="28">
        <f t="shared" si="3"/>
        <v>44871</v>
      </c>
    </row>
    <row r="39" spans="14:17" s="1" customFormat="1" ht="15" customHeight="1" x14ac:dyDescent="0.2">
      <c r="N39" s="22">
        <f t="shared" si="0"/>
        <v>30</v>
      </c>
      <c r="O39" s="23">
        <f t="shared" si="1"/>
        <v>1492</v>
      </c>
      <c r="P39" s="28">
        <f t="shared" si="2"/>
        <v>44772</v>
      </c>
      <c r="Q39" s="28">
        <f t="shared" si="3"/>
        <v>44872</v>
      </c>
    </row>
    <row r="40" spans="14:17" s="1" customFormat="1" ht="15" customHeight="1" x14ac:dyDescent="0.2">
      <c r="N40" s="22">
        <f t="shared" si="0"/>
        <v>31</v>
      </c>
      <c r="O40" s="23">
        <f t="shared" si="1"/>
        <v>1444</v>
      </c>
      <c r="P40" s="28">
        <f t="shared" si="2"/>
        <v>44773</v>
      </c>
      <c r="Q40" s="28">
        <f t="shared" si="3"/>
        <v>44873</v>
      </c>
    </row>
    <row r="41" spans="14:17" s="1" customFormat="1" ht="15" customHeight="1" x14ac:dyDescent="0.2">
      <c r="N41" s="22">
        <f t="shared" si="0"/>
        <v>1</v>
      </c>
      <c r="O41" s="23">
        <f t="shared" si="1"/>
        <v>44774</v>
      </c>
      <c r="P41" s="28">
        <f t="shared" si="2"/>
        <v>44774</v>
      </c>
      <c r="Q41" s="28">
        <f t="shared" si="3"/>
        <v>44874</v>
      </c>
    </row>
    <row r="42" spans="14:17" s="1" customFormat="1" ht="15" customHeight="1" x14ac:dyDescent="0.2">
      <c r="N42" s="22">
        <f t="shared" si="0"/>
        <v>2</v>
      </c>
      <c r="O42" s="23">
        <f t="shared" si="1"/>
        <v>22388</v>
      </c>
      <c r="P42" s="28">
        <f t="shared" si="2"/>
        <v>44775</v>
      </c>
      <c r="Q42" s="28">
        <f t="shared" si="3"/>
        <v>44875</v>
      </c>
    </row>
    <row r="43" spans="14:17" s="1" customFormat="1" ht="15" customHeight="1" x14ac:dyDescent="0.2">
      <c r="N43" s="22">
        <f t="shared" si="0"/>
        <v>3</v>
      </c>
      <c r="O43" s="23">
        <f t="shared" si="1"/>
        <v>14925</v>
      </c>
      <c r="P43" s="28">
        <f t="shared" si="2"/>
        <v>44776</v>
      </c>
      <c r="Q43" s="28">
        <f t="shared" si="3"/>
        <v>44876</v>
      </c>
    </row>
    <row r="44" spans="14:17" s="1" customFormat="1" ht="15" customHeight="1" x14ac:dyDescent="0.2">
      <c r="N44" s="22">
        <f t="shared" si="0"/>
        <v>4</v>
      </c>
      <c r="O44" s="23">
        <f t="shared" si="1"/>
        <v>11194</v>
      </c>
      <c r="P44" s="28">
        <f t="shared" si="2"/>
        <v>44777</v>
      </c>
      <c r="Q44" s="28">
        <f t="shared" si="3"/>
        <v>44877</v>
      </c>
    </row>
    <row r="45" spans="14:17" s="1" customFormat="1" ht="15" customHeight="1" x14ac:dyDescent="0.2">
      <c r="N45" s="22">
        <f t="shared" si="0"/>
        <v>5</v>
      </c>
      <c r="O45" s="23">
        <f t="shared" si="1"/>
        <v>8956</v>
      </c>
      <c r="P45" s="28">
        <f t="shared" si="2"/>
        <v>44778</v>
      </c>
      <c r="Q45" s="28">
        <f t="shared" si="3"/>
        <v>44878</v>
      </c>
    </row>
    <row r="46" spans="14:17" s="1" customFormat="1" ht="15" customHeight="1" x14ac:dyDescent="0.2">
      <c r="N46" s="22">
        <f t="shared" si="0"/>
        <v>6</v>
      </c>
      <c r="O46" s="23">
        <f t="shared" si="1"/>
        <v>7463</v>
      </c>
      <c r="P46" s="28">
        <f t="shared" si="2"/>
        <v>44779</v>
      </c>
      <c r="Q46" s="28">
        <f t="shared" si="3"/>
        <v>44879</v>
      </c>
    </row>
    <row r="47" spans="14:17" s="1" customFormat="1" ht="15" customHeight="1" x14ac:dyDescent="0.2">
      <c r="N47" s="22">
        <f t="shared" si="0"/>
        <v>7</v>
      </c>
      <c r="O47" s="23">
        <f t="shared" si="1"/>
        <v>6397</v>
      </c>
      <c r="P47" s="28">
        <f t="shared" si="2"/>
        <v>44780</v>
      </c>
      <c r="Q47" s="28">
        <f t="shared" si="3"/>
        <v>44880</v>
      </c>
    </row>
    <row r="48" spans="14:17" s="1" customFormat="1" ht="15" customHeight="1" x14ac:dyDescent="0.2">
      <c r="N48" s="22">
        <f t="shared" si="0"/>
        <v>8</v>
      </c>
      <c r="O48" s="23">
        <f t="shared" si="1"/>
        <v>5598</v>
      </c>
      <c r="P48" s="28">
        <f t="shared" si="2"/>
        <v>44781</v>
      </c>
      <c r="Q48" s="28">
        <f t="shared" si="3"/>
        <v>44881</v>
      </c>
    </row>
    <row r="49" spans="14:17" s="1" customFormat="1" ht="15" customHeight="1" x14ac:dyDescent="0.2">
      <c r="N49" s="22">
        <f t="shared" si="0"/>
        <v>9</v>
      </c>
      <c r="O49" s="23">
        <f t="shared" si="1"/>
        <v>4976</v>
      </c>
      <c r="P49" s="28">
        <f t="shared" si="2"/>
        <v>44782</v>
      </c>
      <c r="Q49" s="28">
        <f t="shared" si="3"/>
        <v>44882</v>
      </c>
    </row>
    <row r="50" spans="14:17" s="1" customFormat="1" ht="15" customHeight="1" x14ac:dyDescent="0.2">
      <c r="N50" s="22">
        <f t="shared" si="0"/>
        <v>10</v>
      </c>
      <c r="O50" s="23">
        <f t="shared" si="1"/>
        <v>4478</v>
      </c>
      <c r="P50" s="28">
        <f t="shared" si="2"/>
        <v>44783</v>
      </c>
      <c r="Q50" s="28">
        <f t="shared" si="3"/>
        <v>44883</v>
      </c>
    </row>
    <row r="51" spans="14:17" s="1" customFormat="1" ht="15" customHeight="1" x14ac:dyDescent="0.2">
      <c r="N51" s="22">
        <f t="shared" si="0"/>
        <v>11</v>
      </c>
      <c r="O51" s="23">
        <f t="shared" si="1"/>
        <v>4071</v>
      </c>
      <c r="P51" s="28">
        <f t="shared" si="2"/>
        <v>44784</v>
      </c>
      <c r="Q51" s="28">
        <f t="shared" si="3"/>
        <v>44884</v>
      </c>
    </row>
    <row r="52" spans="14:17" s="1" customFormat="1" ht="15" customHeight="1" x14ac:dyDescent="0.2">
      <c r="N52" s="22">
        <f t="shared" si="0"/>
        <v>12</v>
      </c>
      <c r="O52" s="23">
        <f t="shared" si="1"/>
        <v>3732</v>
      </c>
      <c r="P52" s="28">
        <f t="shared" si="2"/>
        <v>44785</v>
      </c>
      <c r="Q52" s="28">
        <f t="shared" si="3"/>
        <v>44885</v>
      </c>
    </row>
    <row r="53" spans="14:17" s="1" customFormat="1" ht="15" customHeight="1" x14ac:dyDescent="0.2">
      <c r="N53" s="22">
        <f t="shared" si="0"/>
        <v>13</v>
      </c>
      <c r="O53" s="23">
        <f t="shared" si="1"/>
        <v>3445</v>
      </c>
      <c r="P53" s="28">
        <f t="shared" si="2"/>
        <v>44786</v>
      </c>
      <c r="Q53" s="28">
        <f t="shared" si="3"/>
        <v>44886</v>
      </c>
    </row>
    <row r="54" spans="14:17" s="1" customFormat="1" ht="15" customHeight="1" x14ac:dyDescent="0.2">
      <c r="N54" s="22">
        <f t="shared" si="0"/>
        <v>14</v>
      </c>
      <c r="O54" s="23">
        <f t="shared" si="1"/>
        <v>3199</v>
      </c>
      <c r="P54" s="28">
        <f t="shared" si="2"/>
        <v>44787</v>
      </c>
      <c r="Q54" s="28">
        <f t="shared" si="3"/>
        <v>44887</v>
      </c>
    </row>
    <row r="55" spans="14:17" s="1" customFormat="1" ht="15" customHeight="1" x14ac:dyDescent="0.2">
      <c r="N55" s="22">
        <f t="shared" si="0"/>
        <v>15</v>
      </c>
      <c r="O55" s="23">
        <f t="shared" si="1"/>
        <v>2986</v>
      </c>
      <c r="P55" s="28">
        <f t="shared" si="2"/>
        <v>44788</v>
      </c>
      <c r="Q55" s="28">
        <f t="shared" si="3"/>
        <v>44888</v>
      </c>
    </row>
    <row r="56" spans="14:17" s="1" customFormat="1" ht="15" customHeight="1" x14ac:dyDescent="0.2">
      <c r="N56" s="22">
        <f t="shared" si="0"/>
        <v>16</v>
      </c>
      <c r="O56" s="23">
        <f t="shared" si="1"/>
        <v>2799</v>
      </c>
      <c r="P56" s="28">
        <f t="shared" si="2"/>
        <v>44789</v>
      </c>
      <c r="Q56" s="28">
        <f t="shared" si="3"/>
        <v>44889</v>
      </c>
    </row>
    <row r="57" spans="14:17" s="1" customFormat="1" ht="15" customHeight="1" x14ac:dyDescent="0.2">
      <c r="N57" s="22">
        <f t="shared" si="0"/>
        <v>17</v>
      </c>
      <c r="O57" s="23">
        <f t="shared" si="1"/>
        <v>2635</v>
      </c>
      <c r="P57" s="28">
        <f t="shared" si="2"/>
        <v>44790</v>
      </c>
      <c r="Q57" s="28">
        <f t="shared" si="3"/>
        <v>44890</v>
      </c>
    </row>
    <row r="58" spans="14:17" s="1" customFormat="1" ht="15" customHeight="1" x14ac:dyDescent="0.2">
      <c r="N58" s="22">
        <f t="shared" si="0"/>
        <v>18</v>
      </c>
      <c r="O58" s="23">
        <f t="shared" si="1"/>
        <v>2488</v>
      </c>
      <c r="P58" s="28">
        <f t="shared" si="2"/>
        <v>44791</v>
      </c>
      <c r="Q58" s="28">
        <f t="shared" si="3"/>
        <v>44891</v>
      </c>
    </row>
    <row r="59" spans="14:17" s="1" customFormat="1" ht="15" customHeight="1" x14ac:dyDescent="0.2">
      <c r="N59" s="22">
        <f t="shared" si="0"/>
        <v>19</v>
      </c>
      <c r="O59" s="23">
        <f t="shared" si="1"/>
        <v>2357</v>
      </c>
      <c r="P59" s="28">
        <f t="shared" si="2"/>
        <v>44792</v>
      </c>
      <c r="Q59" s="28">
        <f t="shared" si="3"/>
        <v>44892</v>
      </c>
    </row>
    <row r="60" spans="14:17" s="1" customFormat="1" ht="15" customHeight="1" x14ac:dyDescent="0.2">
      <c r="N60" s="22">
        <f t="shared" si="0"/>
        <v>20</v>
      </c>
      <c r="O60" s="23">
        <f t="shared" si="1"/>
        <v>2240</v>
      </c>
      <c r="P60" s="28">
        <f t="shared" si="2"/>
        <v>44793</v>
      </c>
      <c r="Q60" s="28">
        <f t="shared" si="3"/>
        <v>44893</v>
      </c>
    </row>
    <row r="61" spans="14:17" s="1" customFormat="1" ht="15" customHeight="1" x14ac:dyDescent="0.2">
      <c r="N61" s="22">
        <f t="shared" si="0"/>
        <v>21</v>
      </c>
      <c r="O61" s="23">
        <f t="shared" si="1"/>
        <v>2133</v>
      </c>
      <c r="P61" s="28">
        <f t="shared" si="2"/>
        <v>44794</v>
      </c>
      <c r="Q61" s="28">
        <f t="shared" si="3"/>
        <v>44894</v>
      </c>
    </row>
    <row r="62" spans="14:17" s="1" customFormat="1" ht="15" customHeight="1" x14ac:dyDescent="0.2">
      <c r="N62" s="22">
        <f t="shared" si="0"/>
        <v>22</v>
      </c>
      <c r="O62" s="23">
        <f t="shared" si="1"/>
        <v>2036</v>
      </c>
      <c r="P62" s="28">
        <f t="shared" si="2"/>
        <v>44795</v>
      </c>
      <c r="Q62" s="28">
        <f t="shared" si="3"/>
        <v>44895</v>
      </c>
    </row>
    <row r="63" spans="14:17" s="1" customFormat="1" ht="15" customHeight="1" x14ac:dyDescent="0.2">
      <c r="N63" s="22">
        <f t="shared" si="0"/>
        <v>23</v>
      </c>
      <c r="O63" s="23">
        <f t="shared" si="1"/>
        <v>1948</v>
      </c>
      <c r="P63" s="28">
        <f t="shared" si="2"/>
        <v>44796</v>
      </c>
      <c r="Q63" s="28">
        <f t="shared" si="3"/>
        <v>44896</v>
      </c>
    </row>
    <row r="64" spans="14:17" s="1" customFormat="1" ht="15" customHeight="1" x14ac:dyDescent="0.2">
      <c r="N64" s="22">
        <f t="shared" si="0"/>
        <v>24</v>
      </c>
      <c r="O64" s="23">
        <f t="shared" si="1"/>
        <v>1867</v>
      </c>
      <c r="P64" s="28">
        <f t="shared" si="2"/>
        <v>44797</v>
      </c>
      <c r="Q64" s="28">
        <f t="shared" si="3"/>
        <v>44897</v>
      </c>
    </row>
    <row r="65" spans="14:17" s="1" customFormat="1" ht="15" customHeight="1" x14ac:dyDescent="0.2">
      <c r="N65" s="22">
        <f t="shared" si="0"/>
        <v>25</v>
      </c>
      <c r="O65" s="23">
        <f t="shared" si="1"/>
        <v>1792</v>
      </c>
      <c r="P65" s="28">
        <f t="shared" si="2"/>
        <v>44798</v>
      </c>
      <c r="Q65" s="28">
        <f t="shared" si="3"/>
        <v>44898</v>
      </c>
    </row>
    <row r="66" spans="14:17" s="1" customFormat="1" ht="15" customHeight="1" x14ac:dyDescent="0.2">
      <c r="N66" s="22">
        <f t="shared" si="0"/>
        <v>26</v>
      </c>
      <c r="O66" s="23">
        <f t="shared" si="1"/>
        <v>1723</v>
      </c>
      <c r="P66" s="28">
        <f t="shared" si="2"/>
        <v>44799</v>
      </c>
      <c r="Q66" s="28">
        <f t="shared" si="3"/>
        <v>44899</v>
      </c>
    </row>
    <row r="67" spans="14:17" s="1" customFormat="1" ht="15" customHeight="1" x14ac:dyDescent="0.2">
      <c r="N67" s="22">
        <f t="shared" si="0"/>
        <v>27</v>
      </c>
      <c r="O67" s="23">
        <f t="shared" si="1"/>
        <v>1659</v>
      </c>
      <c r="P67" s="28">
        <f t="shared" si="2"/>
        <v>44800</v>
      </c>
      <c r="Q67" s="28">
        <f t="shared" si="3"/>
        <v>44900</v>
      </c>
    </row>
    <row r="68" spans="14:17" s="1" customFormat="1" ht="15" customHeight="1" x14ac:dyDescent="0.2">
      <c r="N68" s="22">
        <f t="shared" si="0"/>
        <v>28</v>
      </c>
      <c r="O68" s="23">
        <f t="shared" si="1"/>
        <v>1600</v>
      </c>
      <c r="P68" s="28">
        <f t="shared" si="2"/>
        <v>44801</v>
      </c>
      <c r="Q68" s="28">
        <f t="shared" si="3"/>
        <v>44901</v>
      </c>
    </row>
    <row r="69" spans="14:17" s="1" customFormat="1" ht="15" customHeight="1" x14ac:dyDescent="0.2">
      <c r="N69" s="22">
        <f t="shared" si="0"/>
        <v>29</v>
      </c>
      <c r="O69" s="23">
        <f t="shared" si="1"/>
        <v>1545</v>
      </c>
      <c r="P69" s="28">
        <f t="shared" si="2"/>
        <v>44802</v>
      </c>
      <c r="Q69" s="28">
        <f t="shared" si="3"/>
        <v>44902</v>
      </c>
    </row>
    <row r="70" spans="14:17" s="1" customFormat="1" ht="15" customHeight="1" x14ac:dyDescent="0.2">
      <c r="N70" s="22">
        <f t="shared" si="0"/>
        <v>30</v>
      </c>
      <c r="O70" s="23">
        <f t="shared" si="1"/>
        <v>1493</v>
      </c>
      <c r="P70" s="28">
        <f t="shared" si="2"/>
        <v>44803</v>
      </c>
      <c r="Q70" s="28">
        <f t="shared" si="3"/>
        <v>44903</v>
      </c>
    </row>
    <row r="71" spans="14:17" s="1" customFormat="1" ht="15" customHeight="1" x14ac:dyDescent="0.2">
      <c r="N71" s="22">
        <f t="shared" si="0"/>
        <v>31</v>
      </c>
      <c r="O71" s="23">
        <f t="shared" si="1"/>
        <v>1445</v>
      </c>
      <c r="P71" s="28">
        <f t="shared" si="2"/>
        <v>44804</v>
      </c>
      <c r="Q71" s="28">
        <f t="shared" si="3"/>
        <v>44904</v>
      </c>
    </row>
    <row r="72" spans="14:17" s="1" customFormat="1" ht="15" customHeight="1" x14ac:dyDescent="0.2">
      <c r="N72" s="22">
        <f t="shared" si="0"/>
        <v>1</v>
      </c>
      <c r="O72" s="23">
        <f t="shared" si="1"/>
        <v>44805</v>
      </c>
      <c r="P72" s="28">
        <f t="shared" si="2"/>
        <v>44805</v>
      </c>
      <c r="Q72" s="28">
        <f t="shared" si="3"/>
        <v>44905</v>
      </c>
    </row>
    <row r="73" spans="14:17" s="1" customFormat="1" x14ac:dyDescent="0.2">
      <c r="N73" s="22">
        <f t="shared" si="0"/>
        <v>2</v>
      </c>
      <c r="O73" s="23">
        <f t="shared" si="1"/>
        <v>22403</v>
      </c>
      <c r="P73" s="28">
        <f t="shared" si="2"/>
        <v>44806</v>
      </c>
      <c r="Q73" s="28">
        <f t="shared" si="3"/>
        <v>44906</v>
      </c>
    </row>
    <row r="74" spans="14:17" s="1" customFormat="1" x14ac:dyDescent="0.2">
      <c r="N74" s="22">
        <f t="shared" ref="N74:N137" si="4">DAY(P74)</f>
        <v>3</v>
      </c>
      <c r="O74" s="23">
        <f t="shared" ref="O74:O137" si="5">ROUND(P74/N74,0)</f>
        <v>14936</v>
      </c>
      <c r="P74" s="28">
        <f t="shared" si="2"/>
        <v>44807</v>
      </c>
      <c r="Q74" s="28">
        <f t="shared" si="3"/>
        <v>44907</v>
      </c>
    </row>
    <row r="75" spans="14:17" s="1" customFormat="1" x14ac:dyDescent="0.2">
      <c r="N75" s="22">
        <f t="shared" si="4"/>
        <v>4</v>
      </c>
      <c r="O75" s="23">
        <f t="shared" si="5"/>
        <v>11202</v>
      </c>
      <c r="P75" s="28">
        <f t="shared" ref="P75:P138" si="6">P74+1</f>
        <v>44808</v>
      </c>
      <c r="Q75" s="28">
        <f t="shared" ref="Q75:Q138" si="7">Q74+1</f>
        <v>44908</v>
      </c>
    </row>
    <row r="76" spans="14:17" s="1" customFormat="1" x14ac:dyDescent="0.2">
      <c r="N76" s="22">
        <f t="shared" si="4"/>
        <v>5</v>
      </c>
      <c r="O76" s="23">
        <f t="shared" si="5"/>
        <v>8962</v>
      </c>
      <c r="P76" s="28">
        <f t="shared" si="6"/>
        <v>44809</v>
      </c>
      <c r="Q76" s="28">
        <f t="shared" si="7"/>
        <v>44909</v>
      </c>
    </row>
    <row r="77" spans="14:17" s="1" customFormat="1" x14ac:dyDescent="0.2">
      <c r="N77" s="22">
        <f t="shared" si="4"/>
        <v>6</v>
      </c>
      <c r="O77" s="23">
        <f t="shared" si="5"/>
        <v>7468</v>
      </c>
      <c r="P77" s="28">
        <f t="shared" si="6"/>
        <v>44810</v>
      </c>
      <c r="Q77" s="28">
        <f t="shared" si="7"/>
        <v>44910</v>
      </c>
    </row>
    <row r="78" spans="14:17" s="1" customFormat="1" x14ac:dyDescent="0.2">
      <c r="N78" s="22">
        <f t="shared" si="4"/>
        <v>7</v>
      </c>
      <c r="O78" s="23">
        <f t="shared" si="5"/>
        <v>6402</v>
      </c>
      <c r="P78" s="28">
        <f t="shared" si="6"/>
        <v>44811</v>
      </c>
      <c r="Q78" s="28">
        <f t="shared" si="7"/>
        <v>44911</v>
      </c>
    </row>
    <row r="79" spans="14:17" s="1" customFormat="1" x14ac:dyDescent="0.2">
      <c r="N79" s="22">
        <f t="shared" si="4"/>
        <v>8</v>
      </c>
      <c r="O79" s="23">
        <f t="shared" si="5"/>
        <v>5602</v>
      </c>
      <c r="P79" s="28">
        <f t="shared" si="6"/>
        <v>44812</v>
      </c>
      <c r="Q79" s="28">
        <f t="shared" si="7"/>
        <v>44912</v>
      </c>
    </row>
    <row r="80" spans="14:17" s="1" customFormat="1" x14ac:dyDescent="0.2">
      <c r="N80" s="22">
        <f t="shared" si="4"/>
        <v>9</v>
      </c>
      <c r="O80" s="23">
        <f t="shared" si="5"/>
        <v>4979</v>
      </c>
      <c r="P80" s="28">
        <f t="shared" si="6"/>
        <v>44813</v>
      </c>
      <c r="Q80" s="28">
        <f t="shared" si="7"/>
        <v>44913</v>
      </c>
    </row>
    <row r="81" spans="14:17" s="1" customFormat="1" x14ac:dyDescent="0.2">
      <c r="N81" s="22">
        <f t="shared" si="4"/>
        <v>10</v>
      </c>
      <c r="O81" s="23">
        <f t="shared" si="5"/>
        <v>4481</v>
      </c>
      <c r="P81" s="28">
        <f t="shared" si="6"/>
        <v>44814</v>
      </c>
      <c r="Q81" s="28">
        <f t="shared" si="7"/>
        <v>44914</v>
      </c>
    </row>
    <row r="82" spans="14:17" s="1" customFormat="1" x14ac:dyDescent="0.2">
      <c r="N82" s="22">
        <f t="shared" si="4"/>
        <v>11</v>
      </c>
      <c r="O82" s="23">
        <f t="shared" si="5"/>
        <v>4074</v>
      </c>
      <c r="P82" s="28">
        <f t="shared" si="6"/>
        <v>44815</v>
      </c>
      <c r="Q82" s="28">
        <f t="shared" si="7"/>
        <v>44915</v>
      </c>
    </row>
    <row r="83" spans="14:17" s="1" customFormat="1" x14ac:dyDescent="0.2">
      <c r="N83" s="22">
        <f t="shared" si="4"/>
        <v>12</v>
      </c>
      <c r="O83" s="23">
        <f t="shared" si="5"/>
        <v>3735</v>
      </c>
      <c r="P83" s="28">
        <f t="shared" si="6"/>
        <v>44816</v>
      </c>
      <c r="Q83" s="28">
        <f t="shared" si="7"/>
        <v>44916</v>
      </c>
    </row>
    <row r="84" spans="14:17" s="1" customFormat="1" x14ac:dyDescent="0.2">
      <c r="N84" s="22">
        <f t="shared" si="4"/>
        <v>13</v>
      </c>
      <c r="O84" s="23">
        <f t="shared" si="5"/>
        <v>3447</v>
      </c>
      <c r="P84" s="28">
        <f t="shared" si="6"/>
        <v>44817</v>
      </c>
      <c r="Q84" s="28">
        <f t="shared" si="7"/>
        <v>44917</v>
      </c>
    </row>
    <row r="85" spans="14:17" s="1" customFormat="1" x14ac:dyDescent="0.2">
      <c r="N85" s="22">
        <f t="shared" si="4"/>
        <v>14</v>
      </c>
      <c r="O85" s="23">
        <f t="shared" si="5"/>
        <v>3201</v>
      </c>
      <c r="P85" s="28">
        <f t="shared" si="6"/>
        <v>44818</v>
      </c>
      <c r="Q85" s="28">
        <f t="shared" si="7"/>
        <v>44918</v>
      </c>
    </row>
    <row r="86" spans="14:17" s="1" customFormat="1" x14ac:dyDescent="0.2">
      <c r="N86" s="22">
        <f t="shared" si="4"/>
        <v>15</v>
      </c>
      <c r="O86" s="23">
        <f t="shared" si="5"/>
        <v>2988</v>
      </c>
      <c r="P86" s="28">
        <f t="shared" si="6"/>
        <v>44819</v>
      </c>
      <c r="Q86" s="28">
        <f t="shared" si="7"/>
        <v>44919</v>
      </c>
    </row>
    <row r="87" spans="14:17" s="1" customFormat="1" x14ac:dyDescent="0.2">
      <c r="N87" s="22">
        <f t="shared" si="4"/>
        <v>16</v>
      </c>
      <c r="O87" s="23">
        <f t="shared" si="5"/>
        <v>2801</v>
      </c>
      <c r="P87" s="28">
        <f t="shared" si="6"/>
        <v>44820</v>
      </c>
      <c r="Q87" s="28">
        <f t="shared" si="7"/>
        <v>44920</v>
      </c>
    </row>
    <row r="88" spans="14:17" s="1" customFormat="1" x14ac:dyDescent="0.2">
      <c r="N88" s="22">
        <f t="shared" si="4"/>
        <v>17</v>
      </c>
      <c r="O88" s="23">
        <f t="shared" si="5"/>
        <v>2637</v>
      </c>
      <c r="P88" s="28">
        <f t="shared" si="6"/>
        <v>44821</v>
      </c>
      <c r="Q88" s="28">
        <f t="shared" si="7"/>
        <v>44921</v>
      </c>
    </row>
    <row r="89" spans="14:17" s="1" customFormat="1" x14ac:dyDescent="0.2">
      <c r="N89" s="22">
        <f t="shared" si="4"/>
        <v>18</v>
      </c>
      <c r="O89" s="23">
        <f t="shared" si="5"/>
        <v>2490</v>
      </c>
      <c r="P89" s="28">
        <f t="shared" si="6"/>
        <v>44822</v>
      </c>
      <c r="Q89" s="28">
        <f t="shared" si="7"/>
        <v>44922</v>
      </c>
    </row>
    <row r="90" spans="14:17" s="1" customFormat="1" x14ac:dyDescent="0.2">
      <c r="N90" s="22">
        <f t="shared" si="4"/>
        <v>19</v>
      </c>
      <c r="O90" s="23">
        <f t="shared" si="5"/>
        <v>2359</v>
      </c>
      <c r="P90" s="28">
        <f t="shared" si="6"/>
        <v>44823</v>
      </c>
      <c r="Q90" s="28">
        <f t="shared" si="7"/>
        <v>44923</v>
      </c>
    </row>
    <row r="91" spans="14:17" s="1" customFormat="1" x14ac:dyDescent="0.2">
      <c r="N91" s="22">
        <f t="shared" si="4"/>
        <v>20</v>
      </c>
      <c r="O91" s="23">
        <f t="shared" si="5"/>
        <v>2241</v>
      </c>
      <c r="P91" s="28">
        <f t="shared" si="6"/>
        <v>44824</v>
      </c>
      <c r="Q91" s="28">
        <f t="shared" si="7"/>
        <v>44924</v>
      </c>
    </row>
    <row r="92" spans="14:17" s="1" customFormat="1" x14ac:dyDescent="0.2">
      <c r="N92" s="22">
        <f t="shared" si="4"/>
        <v>21</v>
      </c>
      <c r="O92" s="23">
        <f t="shared" si="5"/>
        <v>2135</v>
      </c>
      <c r="P92" s="28">
        <f t="shared" si="6"/>
        <v>44825</v>
      </c>
      <c r="Q92" s="28">
        <f t="shared" si="7"/>
        <v>44925</v>
      </c>
    </row>
    <row r="93" spans="14:17" s="1" customFormat="1" x14ac:dyDescent="0.2">
      <c r="N93" s="22">
        <f t="shared" si="4"/>
        <v>22</v>
      </c>
      <c r="O93" s="23">
        <f t="shared" si="5"/>
        <v>2038</v>
      </c>
      <c r="P93" s="28">
        <f t="shared" si="6"/>
        <v>44826</v>
      </c>
      <c r="Q93" s="28">
        <f t="shared" si="7"/>
        <v>44926</v>
      </c>
    </row>
    <row r="94" spans="14:17" s="1" customFormat="1" x14ac:dyDescent="0.2">
      <c r="N94" s="22">
        <f t="shared" si="4"/>
        <v>23</v>
      </c>
      <c r="O94" s="23">
        <f t="shared" si="5"/>
        <v>1949</v>
      </c>
      <c r="P94" s="28">
        <f t="shared" si="6"/>
        <v>44827</v>
      </c>
      <c r="Q94" s="28">
        <f t="shared" si="7"/>
        <v>44927</v>
      </c>
    </row>
    <row r="95" spans="14:17" s="1" customFormat="1" x14ac:dyDescent="0.2">
      <c r="N95" s="22">
        <f t="shared" si="4"/>
        <v>24</v>
      </c>
      <c r="O95" s="23">
        <f t="shared" si="5"/>
        <v>1868</v>
      </c>
      <c r="P95" s="28">
        <f t="shared" si="6"/>
        <v>44828</v>
      </c>
      <c r="Q95" s="28">
        <f t="shared" si="7"/>
        <v>44928</v>
      </c>
    </row>
    <row r="96" spans="14:17" s="1" customFormat="1" x14ac:dyDescent="0.2">
      <c r="N96" s="22">
        <f t="shared" si="4"/>
        <v>25</v>
      </c>
      <c r="O96" s="23">
        <f t="shared" si="5"/>
        <v>1793</v>
      </c>
      <c r="P96" s="28">
        <f t="shared" si="6"/>
        <v>44829</v>
      </c>
      <c r="Q96" s="28">
        <f t="shared" si="7"/>
        <v>44929</v>
      </c>
    </row>
    <row r="97" spans="14:17" s="1" customFormat="1" x14ac:dyDescent="0.2">
      <c r="N97" s="22">
        <f t="shared" si="4"/>
        <v>26</v>
      </c>
      <c r="O97" s="23">
        <f t="shared" si="5"/>
        <v>1724</v>
      </c>
      <c r="P97" s="28">
        <f t="shared" si="6"/>
        <v>44830</v>
      </c>
      <c r="Q97" s="28">
        <f t="shared" si="7"/>
        <v>44930</v>
      </c>
    </row>
    <row r="98" spans="14:17" s="1" customFormat="1" x14ac:dyDescent="0.2">
      <c r="N98" s="22">
        <f t="shared" si="4"/>
        <v>27</v>
      </c>
      <c r="O98" s="23">
        <f t="shared" si="5"/>
        <v>1660</v>
      </c>
      <c r="P98" s="28">
        <f t="shared" si="6"/>
        <v>44831</v>
      </c>
      <c r="Q98" s="28">
        <f t="shared" si="7"/>
        <v>44931</v>
      </c>
    </row>
    <row r="99" spans="14:17" s="1" customFormat="1" x14ac:dyDescent="0.2">
      <c r="N99" s="22">
        <f t="shared" si="4"/>
        <v>28</v>
      </c>
      <c r="O99" s="23">
        <f t="shared" si="5"/>
        <v>1601</v>
      </c>
      <c r="P99" s="28">
        <f t="shared" si="6"/>
        <v>44832</v>
      </c>
      <c r="Q99" s="28">
        <f t="shared" si="7"/>
        <v>44932</v>
      </c>
    </row>
    <row r="100" spans="14:17" s="1" customFormat="1" x14ac:dyDescent="0.2">
      <c r="N100" s="22">
        <f t="shared" si="4"/>
        <v>29</v>
      </c>
      <c r="O100" s="23">
        <f t="shared" si="5"/>
        <v>1546</v>
      </c>
      <c r="P100" s="28">
        <f t="shared" si="6"/>
        <v>44833</v>
      </c>
      <c r="Q100" s="28">
        <f t="shared" si="7"/>
        <v>44933</v>
      </c>
    </row>
    <row r="101" spans="14:17" s="1" customFormat="1" x14ac:dyDescent="0.2">
      <c r="N101" s="22">
        <f t="shared" si="4"/>
        <v>30</v>
      </c>
      <c r="O101" s="23">
        <f t="shared" si="5"/>
        <v>1494</v>
      </c>
      <c r="P101" s="28">
        <f t="shared" si="6"/>
        <v>44834</v>
      </c>
      <c r="Q101" s="28">
        <f t="shared" si="7"/>
        <v>44934</v>
      </c>
    </row>
    <row r="102" spans="14:17" s="1" customFormat="1" x14ac:dyDescent="0.2">
      <c r="N102" s="22">
        <f t="shared" si="4"/>
        <v>1</v>
      </c>
      <c r="O102" s="23">
        <f t="shared" si="5"/>
        <v>44835</v>
      </c>
      <c r="P102" s="28">
        <f t="shared" si="6"/>
        <v>44835</v>
      </c>
      <c r="Q102" s="28">
        <f t="shared" si="7"/>
        <v>44935</v>
      </c>
    </row>
    <row r="103" spans="14:17" s="1" customFormat="1" x14ac:dyDescent="0.2">
      <c r="N103" s="22">
        <f t="shared" si="4"/>
        <v>2</v>
      </c>
      <c r="O103" s="23">
        <f t="shared" si="5"/>
        <v>22418</v>
      </c>
      <c r="P103" s="28">
        <f t="shared" si="6"/>
        <v>44836</v>
      </c>
      <c r="Q103" s="28">
        <f t="shared" si="7"/>
        <v>44936</v>
      </c>
    </row>
    <row r="104" spans="14:17" s="1" customFormat="1" x14ac:dyDescent="0.2">
      <c r="N104" s="22">
        <f t="shared" si="4"/>
        <v>3</v>
      </c>
      <c r="O104" s="23">
        <f t="shared" si="5"/>
        <v>14946</v>
      </c>
      <c r="P104" s="28">
        <f t="shared" si="6"/>
        <v>44837</v>
      </c>
      <c r="Q104" s="28">
        <f t="shared" si="7"/>
        <v>44937</v>
      </c>
    </row>
    <row r="105" spans="14:17" s="1" customFormat="1" x14ac:dyDescent="0.2">
      <c r="N105" s="22">
        <f t="shared" si="4"/>
        <v>4</v>
      </c>
      <c r="O105" s="23">
        <f t="shared" si="5"/>
        <v>11210</v>
      </c>
      <c r="P105" s="28">
        <f t="shared" si="6"/>
        <v>44838</v>
      </c>
      <c r="Q105" s="28">
        <f t="shared" si="7"/>
        <v>44938</v>
      </c>
    </row>
    <row r="106" spans="14:17" s="1" customFormat="1" x14ac:dyDescent="0.2">
      <c r="N106" s="22">
        <f t="shared" si="4"/>
        <v>5</v>
      </c>
      <c r="O106" s="23">
        <f t="shared" si="5"/>
        <v>8968</v>
      </c>
      <c r="P106" s="28">
        <f t="shared" si="6"/>
        <v>44839</v>
      </c>
      <c r="Q106" s="28">
        <f t="shared" si="7"/>
        <v>44939</v>
      </c>
    </row>
    <row r="107" spans="14:17" s="1" customFormat="1" x14ac:dyDescent="0.2">
      <c r="N107" s="22">
        <f t="shared" si="4"/>
        <v>6</v>
      </c>
      <c r="O107" s="23">
        <f t="shared" si="5"/>
        <v>7473</v>
      </c>
      <c r="P107" s="28">
        <f t="shared" si="6"/>
        <v>44840</v>
      </c>
      <c r="Q107" s="28">
        <f t="shared" si="7"/>
        <v>44940</v>
      </c>
    </row>
    <row r="108" spans="14:17" s="1" customFormat="1" x14ac:dyDescent="0.2">
      <c r="N108" s="22">
        <f t="shared" si="4"/>
        <v>7</v>
      </c>
      <c r="O108" s="23">
        <f t="shared" si="5"/>
        <v>6406</v>
      </c>
      <c r="P108" s="28">
        <f t="shared" si="6"/>
        <v>44841</v>
      </c>
      <c r="Q108" s="28">
        <f t="shared" si="7"/>
        <v>44941</v>
      </c>
    </row>
    <row r="109" spans="14:17" s="1" customFormat="1" x14ac:dyDescent="0.2">
      <c r="N109" s="22">
        <f t="shared" si="4"/>
        <v>8</v>
      </c>
      <c r="O109" s="23">
        <f t="shared" si="5"/>
        <v>5605</v>
      </c>
      <c r="P109" s="28">
        <f t="shared" si="6"/>
        <v>44842</v>
      </c>
      <c r="Q109" s="28">
        <f t="shared" si="7"/>
        <v>44942</v>
      </c>
    </row>
    <row r="110" spans="14:17" s="1" customFormat="1" x14ac:dyDescent="0.2">
      <c r="N110" s="22">
        <f t="shared" si="4"/>
        <v>9</v>
      </c>
      <c r="O110" s="23">
        <f t="shared" si="5"/>
        <v>4983</v>
      </c>
      <c r="P110" s="28">
        <f t="shared" si="6"/>
        <v>44843</v>
      </c>
      <c r="Q110" s="28">
        <f t="shared" si="7"/>
        <v>44943</v>
      </c>
    </row>
    <row r="111" spans="14:17" s="1" customFormat="1" x14ac:dyDescent="0.2">
      <c r="N111" s="22">
        <f t="shared" si="4"/>
        <v>10</v>
      </c>
      <c r="O111" s="23">
        <f t="shared" si="5"/>
        <v>4484</v>
      </c>
      <c r="P111" s="28">
        <f t="shared" si="6"/>
        <v>44844</v>
      </c>
      <c r="Q111" s="28">
        <f t="shared" si="7"/>
        <v>44944</v>
      </c>
    </row>
    <row r="112" spans="14:17" s="1" customFormat="1" x14ac:dyDescent="0.2">
      <c r="N112" s="22">
        <f t="shared" si="4"/>
        <v>11</v>
      </c>
      <c r="O112" s="23">
        <f t="shared" si="5"/>
        <v>4077</v>
      </c>
      <c r="P112" s="28">
        <f t="shared" si="6"/>
        <v>44845</v>
      </c>
      <c r="Q112" s="28">
        <f t="shared" si="7"/>
        <v>44945</v>
      </c>
    </row>
    <row r="113" spans="14:17" s="1" customFormat="1" x14ac:dyDescent="0.2">
      <c r="N113" s="22">
        <f t="shared" si="4"/>
        <v>12</v>
      </c>
      <c r="O113" s="23">
        <f t="shared" si="5"/>
        <v>3737</v>
      </c>
      <c r="P113" s="28">
        <f t="shared" si="6"/>
        <v>44846</v>
      </c>
      <c r="Q113" s="28">
        <f t="shared" si="7"/>
        <v>44946</v>
      </c>
    </row>
    <row r="114" spans="14:17" s="1" customFormat="1" x14ac:dyDescent="0.2">
      <c r="N114" s="22">
        <f t="shared" si="4"/>
        <v>13</v>
      </c>
      <c r="O114" s="23">
        <f t="shared" si="5"/>
        <v>3450</v>
      </c>
      <c r="P114" s="28">
        <f t="shared" si="6"/>
        <v>44847</v>
      </c>
      <c r="Q114" s="28">
        <f t="shared" si="7"/>
        <v>44947</v>
      </c>
    </row>
    <row r="115" spans="14:17" s="1" customFormat="1" x14ac:dyDescent="0.2">
      <c r="N115" s="22">
        <f t="shared" si="4"/>
        <v>14</v>
      </c>
      <c r="O115" s="23">
        <f t="shared" si="5"/>
        <v>3203</v>
      </c>
      <c r="P115" s="28">
        <f t="shared" si="6"/>
        <v>44848</v>
      </c>
      <c r="Q115" s="28">
        <f t="shared" si="7"/>
        <v>44948</v>
      </c>
    </row>
    <row r="116" spans="14:17" s="1" customFormat="1" x14ac:dyDescent="0.2">
      <c r="N116" s="22">
        <f t="shared" si="4"/>
        <v>15</v>
      </c>
      <c r="O116" s="23">
        <f t="shared" si="5"/>
        <v>2990</v>
      </c>
      <c r="P116" s="28">
        <f t="shared" si="6"/>
        <v>44849</v>
      </c>
      <c r="Q116" s="28">
        <f t="shared" si="7"/>
        <v>44949</v>
      </c>
    </row>
    <row r="117" spans="14:17" s="1" customFormat="1" x14ac:dyDescent="0.2">
      <c r="N117" s="22">
        <f t="shared" si="4"/>
        <v>16</v>
      </c>
      <c r="O117" s="23">
        <f t="shared" si="5"/>
        <v>2803</v>
      </c>
      <c r="P117" s="28">
        <f t="shared" si="6"/>
        <v>44850</v>
      </c>
      <c r="Q117" s="28">
        <f t="shared" si="7"/>
        <v>44950</v>
      </c>
    </row>
    <row r="118" spans="14:17" s="1" customFormat="1" x14ac:dyDescent="0.2">
      <c r="N118" s="22">
        <f t="shared" si="4"/>
        <v>17</v>
      </c>
      <c r="O118" s="23">
        <f t="shared" si="5"/>
        <v>2638</v>
      </c>
      <c r="P118" s="28">
        <f t="shared" si="6"/>
        <v>44851</v>
      </c>
      <c r="Q118" s="28">
        <f t="shared" si="7"/>
        <v>44951</v>
      </c>
    </row>
    <row r="119" spans="14:17" s="1" customFormat="1" x14ac:dyDescent="0.2">
      <c r="N119" s="22">
        <f t="shared" si="4"/>
        <v>18</v>
      </c>
      <c r="O119" s="23">
        <f t="shared" si="5"/>
        <v>2492</v>
      </c>
      <c r="P119" s="28">
        <f t="shared" si="6"/>
        <v>44852</v>
      </c>
      <c r="Q119" s="28">
        <f t="shared" si="7"/>
        <v>44952</v>
      </c>
    </row>
    <row r="120" spans="14:17" s="1" customFormat="1" x14ac:dyDescent="0.2">
      <c r="N120" s="22">
        <f t="shared" si="4"/>
        <v>19</v>
      </c>
      <c r="O120" s="23">
        <f t="shared" si="5"/>
        <v>2361</v>
      </c>
      <c r="P120" s="28">
        <f t="shared" si="6"/>
        <v>44853</v>
      </c>
      <c r="Q120" s="28">
        <f t="shared" si="7"/>
        <v>44953</v>
      </c>
    </row>
    <row r="121" spans="14:17" s="1" customFormat="1" x14ac:dyDescent="0.2">
      <c r="N121" s="22">
        <f t="shared" si="4"/>
        <v>20</v>
      </c>
      <c r="O121" s="23">
        <f t="shared" si="5"/>
        <v>2243</v>
      </c>
      <c r="P121" s="28">
        <f t="shared" si="6"/>
        <v>44854</v>
      </c>
      <c r="Q121" s="28">
        <f t="shared" si="7"/>
        <v>44954</v>
      </c>
    </row>
    <row r="122" spans="14:17" s="1" customFormat="1" x14ac:dyDescent="0.2">
      <c r="N122" s="22">
        <f t="shared" si="4"/>
        <v>21</v>
      </c>
      <c r="O122" s="23">
        <f t="shared" si="5"/>
        <v>2136</v>
      </c>
      <c r="P122" s="28">
        <f t="shared" si="6"/>
        <v>44855</v>
      </c>
      <c r="Q122" s="28">
        <f t="shared" si="7"/>
        <v>44955</v>
      </c>
    </row>
    <row r="123" spans="14:17" s="1" customFormat="1" x14ac:dyDescent="0.2">
      <c r="N123" s="22">
        <f t="shared" si="4"/>
        <v>22</v>
      </c>
      <c r="O123" s="23">
        <f t="shared" si="5"/>
        <v>2039</v>
      </c>
      <c r="P123" s="28">
        <f t="shared" si="6"/>
        <v>44856</v>
      </c>
      <c r="Q123" s="28">
        <f t="shared" si="7"/>
        <v>44956</v>
      </c>
    </row>
    <row r="124" spans="14:17" s="1" customFormat="1" x14ac:dyDescent="0.2">
      <c r="N124" s="22">
        <f t="shared" si="4"/>
        <v>23</v>
      </c>
      <c r="O124" s="23">
        <f t="shared" si="5"/>
        <v>1950</v>
      </c>
      <c r="P124" s="28">
        <f t="shared" si="6"/>
        <v>44857</v>
      </c>
      <c r="Q124" s="28">
        <f t="shared" si="7"/>
        <v>44957</v>
      </c>
    </row>
    <row r="125" spans="14:17" s="1" customFormat="1" x14ac:dyDescent="0.2">
      <c r="N125" s="22">
        <f t="shared" si="4"/>
        <v>24</v>
      </c>
      <c r="O125" s="23">
        <f t="shared" si="5"/>
        <v>1869</v>
      </c>
      <c r="P125" s="28">
        <f t="shared" si="6"/>
        <v>44858</v>
      </c>
      <c r="Q125" s="28">
        <f t="shared" si="7"/>
        <v>44958</v>
      </c>
    </row>
    <row r="126" spans="14:17" s="1" customFormat="1" x14ac:dyDescent="0.2">
      <c r="N126" s="22">
        <f t="shared" si="4"/>
        <v>25</v>
      </c>
      <c r="O126" s="23">
        <f t="shared" si="5"/>
        <v>1794</v>
      </c>
      <c r="P126" s="28">
        <f t="shared" si="6"/>
        <v>44859</v>
      </c>
      <c r="Q126" s="28">
        <f t="shared" si="7"/>
        <v>44959</v>
      </c>
    </row>
    <row r="127" spans="14:17" s="1" customFormat="1" x14ac:dyDescent="0.2">
      <c r="N127" s="22">
        <f t="shared" si="4"/>
        <v>26</v>
      </c>
      <c r="O127" s="23">
        <f t="shared" si="5"/>
        <v>1725</v>
      </c>
      <c r="P127" s="28">
        <f t="shared" si="6"/>
        <v>44860</v>
      </c>
      <c r="Q127" s="28">
        <f t="shared" si="7"/>
        <v>44960</v>
      </c>
    </row>
    <row r="128" spans="14:17" s="1" customFormat="1" x14ac:dyDescent="0.2">
      <c r="N128" s="22">
        <f t="shared" si="4"/>
        <v>27</v>
      </c>
      <c r="O128" s="23">
        <f t="shared" si="5"/>
        <v>1662</v>
      </c>
      <c r="P128" s="28">
        <f t="shared" si="6"/>
        <v>44861</v>
      </c>
      <c r="Q128" s="28">
        <f t="shared" si="7"/>
        <v>44961</v>
      </c>
    </row>
    <row r="129" spans="14:17" s="1" customFormat="1" x14ac:dyDescent="0.2">
      <c r="N129" s="22">
        <f t="shared" si="4"/>
        <v>28</v>
      </c>
      <c r="O129" s="23">
        <f t="shared" si="5"/>
        <v>1602</v>
      </c>
      <c r="P129" s="28">
        <f t="shared" si="6"/>
        <v>44862</v>
      </c>
      <c r="Q129" s="28">
        <f t="shared" si="7"/>
        <v>44962</v>
      </c>
    </row>
    <row r="130" spans="14:17" s="1" customFormat="1" x14ac:dyDescent="0.2">
      <c r="N130" s="22">
        <f t="shared" si="4"/>
        <v>29</v>
      </c>
      <c r="O130" s="23">
        <f t="shared" si="5"/>
        <v>1547</v>
      </c>
      <c r="P130" s="28">
        <f t="shared" si="6"/>
        <v>44863</v>
      </c>
      <c r="Q130" s="28">
        <f t="shared" si="7"/>
        <v>44963</v>
      </c>
    </row>
    <row r="131" spans="14:17" s="1" customFormat="1" x14ac:dyDescent="0.2">
      <c r="N131" s="22">
        <f t="shared" si="4"/>
        <v>30</v>
      </c>
      <c r="O131" s="23">
        <f t="shared" si="5"/>
        <v>1495</v>
      </c>
      <c r="P131" s="28">
        <f t="shared" si="6"/>
        <v>44864</v>
      </c>
      <c r="Q131" s="28">
        <f t="shared" si="7"/>
        <v>44964</v>
      </c>
    </row>
    <row r="132" spans="14:17" s="1" customFormat="1" x14ac:dyDescent="0.2">
      <c r="N132" s="22">
        <f t="shared" si="4"/>
        <v>31</v>
      </c>
      <c r="O132" s="23">
        <f t="shared" si="5"/>
        <v>1447</v>
      </c>
      <c r="P132" s="28">
        <f t="shared" si="6"/>
        <v>44865</v>
      </c>
      <c r="Q132" s="28">
        <f t="shared" si="7"/>
        <v>44965</v>
      </c>
    </row>
    <row r="133" spans="14:17" s="1" customFormat="1" x14ac:dyDescent="0.2">
      <c r="N133" s="22">
        <f t="shared" si="4"/>
        <v>1</v>
      </c>
      <c r="O133" s="23">
        <f t="shared" si="5"/>
        <v>44866</v>
      </c>
      <c r="P133" s="28">
        <f t="shared" si="6"/>
        <v>44866</v>
      </c>
      <c r="Q133" s="28">
        <f t="shared" si="7"/>
        <v>44966</v>
      </c>
    </row>
    <row r="134" spans="14:17" s="1" customFormat="1" x14ac:dyDescent="0.2">
      <c r="N134" s="22">
        <f t="shared" si="4"/>
        <v>2</v>
      </c>
      <c r="O134" s="23">
        <f t="shared" si="5"/>
        <v>22434</v>
      </c>
      <c r="P134" s="28">
        <f t="shared" si="6"/>
        <v>44867</v>
      </c>
      <c r="Q134" s="28">
        <f t="shared" si="7"/>
        <v>44967</v>
      </c>
    </row>
    <row r="135" spans="14:17" s="1" customFormat="1" x14ac:dyDescent="0.2">
      <c r="N135" s="22">
        <f t="shared" si="4"/>
        <v>3</v>
      </c>
      <c r="O135" s="23">
        <f t="shared" si="5"/>
        <v>14956</v>
      </c>
      <c r="P135" s="28">
        <f t="shared" si="6"/>
        <v>44868</v>
      </c>
      <c r="Q135" s="28">
        <f t="shared" si="7"/>
        <v>44968</v>
      </c>
    </row>
    <row r="136" spans="14:17" s="1" customFormat="1" x14ac:dyDescent="0.2">
      <c r="N136" s="22">
        <f t="shared" si="4"/>
        <v>4</v>
      </c>
      <c r="O136" s="23">
        <f t="shared" si="5"/>
        <v>11217</v>
      </c>
      <c r="P136" s="28">
        <f t="shared" si="6"/>
        <v>44869</v>
      </c>
      <c r="Q136" s="28">
        <f t="shared" si="7"/>
        <v>44969</v>
      </c>
    </row>
    <row r="137" spans="14:17" s="1" customFormat="1" x14ac:dyDescent="0.2">
      <c r="N137" s="22">
        <f t="shared" si="4"/>
        <v>5</v>
      </c>
      <c r="O137" s="23">
        <f t="shared" si="5"/>
        <v>8974</v>
      </c>
      <c r="P137" s="28">
        <f t="shared" si="6"/>
        <v>44870</v>
      </c>
      <c r="Q137" s="28">
        <f t="shared" si="7"/>
        <v>44970</v>
      </c>
    </row>
    <row r="138" spans="14:17" s="1" customFormat="1" x14ac:dyDescent="0.2">
      <c r="N138" s="22">
        <f t="shared" ref="N138:N201" si="8">DAY(P138)</f>
        <v>6</v>
      </c>
      <c r="O138" s="23">
        <f t="shared" ref="O138:O201" si="9">ROUND(P138/N138,0)</f>
        <v>7479</v>
      </c>
      <c r="P138" s="28">
        <f t="shared" si="6"/>
        <v>44871</v>
      </c>
      <c r="Q138" s="28">
        <f t="shared" si="7"/>
        <v>44971</v>
      </c>
    </row>
    <row r="139" spans="14:17" s="1" customFormat="1" x14ac:dyDescent="0.2">
      <c r="N139" s="22">
        <f t="shared" si="8"/>
        <v>7</v>
      </c>
      <c r="O139" s="23">
        <f t="shared" si="9"/>
        <v>6410</v>
      </c>
      <c r="P139" s="28">
        <f t="shared" ref="P139:P202" si="10">P138+1</f>
        <v>44872</v>
      </c>
      <c r="Q139" s="28">
        <f t="shared" ref="Q139:Q202" si="11">Q138+1</f>
        <v>44972</v>
      </c>
    </row>
    <row r="140" spans="14:17" s="1" customFormat="1" x14ac:dyDescent="0.2">
      <c r="N140" s="22">
        <f t="shared" si="8"/>
        <v>8</v>
      </c>
      <c r="O140" s="23">
        <f t="shared" si="9"/>
        <v>5609</v>
      </c>
      <c r="P140" s="28">
        <f t="shared" si="10"/>
        <v>44873</v>
      </c>
      <c r="Q140" s="28">
        <f t="shared" si="11"/>
        <v>44973</v>
      </c>
    </row>
    <row r="141" spans="14:17" s="1" customFormat="1" x14ac:dyDescent="0.2">
      <c r="N141" s="22">
        <f t="shared" si="8"/>
        <v>9</v>
      </c>
      <c r="O141" s="23">
        <f t="shared" si="9"/>
        <v>4986</v>
      </c>
      <c r="P141" s="28">
        <f t="shared" si="10"/>
        <v>44874</v>
      </c>
      <c r="Q141" s="28">
        <f t="shared" si="11"/>
        <v>44974</v>
      </c>
    </row>
    <row r="142" spans="14:17" s="1" customFormat="1" x14ac:dyDescent="0.2">
      <c r="N142" s="22">
        <f t="shared" si="8"/>
        <v>10</v>
      </c>
      <c r="O142" s="23">
        <f t="shared" si="9"/>
        <v>4488</v>
      </c>
      <c r="P142" s="28">
        <f t="shared" si="10"/>
        <v>44875</v>
      </c>
      <c r="Q142" s="28">
        <f t="shared" si="11"/>
        <v>44975</v>
      </c>
    </row>
    <row r="143" spans="14:17" s="1" customFormat="1" x14ac:dyDescent="0.2">
      <c r="N143" s="22">
        <f t="shared" si="8"/>
        <v>11</v>
      </c>
      <c r="O143" s="23">
        <f t="shared" si="9"/>
        <v>4080</v>
      </c>
      <c r="P143" s="28">
        <f t="shared" si="10"/>
        <v>44876</v>
      </c>
      <c r="Q143" s="28">
        <f t="shared" si="11"/>
        <v>44976</v>
      </c>
    </row>
    <row r="144" spans="14:17" s="1" customFormat="1" x14ac:dyDescent="0.2">
      <c r="N144" s="22">
        <f t="shared" si="8"/>
        <v>12</v>
      </c>
      <c r="O144" s="23">
        <f t="shared" si="9"/>
        <v>3740</v>
      </c>
      <c r="P144" s="28">
        <f t="shared" si="10"/>
        <v>44877</v>
      </c>
      <c r="Q144" s="28">
        <f t="shared" si="11"/>
        <v>44977</v>
      </c>
    </row>
    <row r="145" spans="14:17" s="1" customFormat="1" x14ac:dyDescent="0.2">
      <c r="N145" s="22">
        <f t="shared" si="8"/>
        <v>13</v>
      </c>
      <c r="O145" s="23">
        <f t="shared" si="9"/>
        <v>3452</v>
      </c>
      <c r="P145" s="28">
        <f t="shared" si="10"/>
        <v>44878</v>
      </c>
      <c r="Q145" s="28">
        <f t="shared" si="11"/>
        <v>44978</v>
      </c>
    </row>
    <row r="146" spans="14:17" s="1" customFormat="1" x14ac:dyDescent="0.2">
      <c r="N146" s="22">
        <f t="shared" si="8"/>
        <v>14</v>
      </c>
      <c r="O146" s="23">
        <f t="shared" si="9"/>
        <v>3206</v>
      </c>
      <c r="P146" s="28">
        <f t="shared" si="10"/>
        <v>44879</v>
      </c>
      <c r="Q146" s="28">
        <f t="shared" si="11"/>
        <v>44979</v>
      </c>
    </row>
    <row r="147" spans="14:17" s="1" customFormat="1" x14ac:dyDescent="0.2">
      <c r="N147" s="22">
        <f t="shared" si="8"/>
        <v>15</v>
      </c>
      <c r="O147" s="23">
        <f t="shared" si="9"/>
        <v>2992</v>
      </c>
      <c r="P147" s="28">
        <f t="shared" si="10"/>
        <v>44880</v>
      </c>
      <c r="Q147" s="28">
        <f t="shared" si="11"/>
        <v>44980</v>
      </c>
    </row>
    <row r="148" spans="14:17" s="1" customFormat="1" x14ac:dyDescent="0.2">
      <c r="N148" s="22">
        <f t="shared" si="8"/>
        <v>16</v>
      </c>
      <c r="O148" s="23">
        <f t="shared" si="9"/>
        <v>2805</v>
      </c>
      <c r="P148" s="28">
        <f t="shared" si="10"/>
        <v>44881</v>
      </c>
      <c r="Q148" s="28">
        <f t="shared" si="11"/>
        <v>44981</v>
      </c>
    </row>
    <row r="149" spans="14:17" s="1" customFormat="1" x14ac:dyDescent="0.2">
      <c r="N149" s="22">
        <f t="shared" si="8"/>
        <v>17</v>
      </c>
      <c r="O149" s="23">
        <f t="shared" si="9"/>
        <v>2640</v>
      </c>
      <c r="P149" s="28">
        <f t="shared" si="10"/>
        <v>44882</v>
      </c>
      <c r="Q149" s="28">
        <f t="shared" si="11"/>
        <v>44982</v>
      </c>
    </row>
    <row r="150" spans="14:17" s="1" customFormat="1" x14ac:dyDescent="0.2">
      <c r="N150" s="22">
        <f t="shared" si="8"/>
        <v>18</v>
      </c>
      <c r="O150" s="23">
        <f t="shared" si="9"/>
        <v>2494</v>
      </c>
      <c r="P150" s="28">
        <f t="shared" si="10"/>
        <v>44883</v>
      </c>
      <c r="Q150" s="28">
        <f t="shared" si="11"/>
        <v>44983</v>
      </c>
    </row>
    <row r="151" spans="14:17" s="1" customFormat="1" x14ac:dyDescent="0.2">
      <c r="N151" s="22">
        <f t="shared" si="8"/>
        <v>19</v>
      </c>
      <c r="O151" s="23">
        <f t="shared" si="9"/>
        <v>2362</v>
      </c>
      <c r="P151" s="28">
        <f t="shared" si="10"/>
        <v>44884</v>
      </c>
      <c r="Q151" s="28">
        <f t="shared" si="11"/>
        <v>44984</v>
      </c>
    </row>
    <row r="152" spans="14:17" s="1" customFormat="1" x14ac:dyDescent="0.2">
      <c r="N152" s="22">
        <f t="shared" si="8"/>
        <v>20</v>
      </c>
      <c r="O152" s="23">
        <f t="shared" si="9"/>
        <v>2244</v>
      </c>
      <c r="P152" s="28">
        <f t="shared" si="10"/>
        <v>44885</v>
      </c>
      <c r="Q152" s="28">
        <f t="shared" si="11"/>
        <v>44985</v>
      </c>
    </row>
    <row r="153" spans="14:17" s="1" customFormat="1" x14ac:dyDescent="0.2">
      <c r="N153" s="22">
        <f t="shared" si="8"/>
        <v>21</v>
      </c>
      <c r="O153" s="23">
        <f t="shared" si="9"/>
        <v>2137</v>
      </c>
      <c r="P153" s="28">
        <f t="shared" si="10"/>
        <v>44886</v>
      </c>
      <c r="Q153" s="28">
        <f t="shared" si="11"/>
        <v>44986</v>
      </c>
    </row>
    <row r="154" spans="14:17" s="1" customFormat="1" x14ac:dyDescent="0.2">
      <c r="N154" s="22">
        <f t="shared" si="8"/>
        <v>22</v>
      </c>
      <c r="O154" s="23">
        <f t="shared" si="9"/>
        <v>2040</v>
      </c>
      <c r="P154" s="28">
        <f t="shared" si="10"/>
        <v>44887</v>
      </c>
      <c r="Q154" s="28">
        <f t="shared" si="11"/>
        <v>44987</v>
      </c>
    </row>
    <row r="155" spans="14:17" s="1" customFormat="1" x14ac:dyDescent="0.2">
      <c r="N155" s="22">
        <f t="shared" si="8"/>
        <v>23</v>
      </c>
      <c r="O155" s="23">
        <f t="shared" si="9"/>
        <v>1952</v>
      </c>
      <c r="P155" s="28">
        <f t="shared" si="10"/>
        <v>44888</v>
      </c>
      <c r="Q155" s="28">
        <f t="shared" si="11"/>
        <v>44988</v>
      </c>
    </row>
    <row r="156" spans="14:17" s="1" customFormat="1" x14ac:dyDescent="0.2">
      <c r="N156" s="22">
        <f t="shared" si="8"/>
        <v>24</v>
      </c>
      <c r="O156" s="23">
        <f t="shared" si="9"/>
        <v>1870</v>
      </c>
      <c r="P156" s="28">
        <f t="shared" si="10"/>
        <v>44889</v>
      </c>
      <c r="Q156" s="28">
        <f t="shared" si="11"/>
        <v>44989</v>
      </c>
    </row>
    <row r="157" spans="14:17" s="1" customFormat="1" x14ac:dyDescent="0.2">
      <c r="N157" s="22">
        <f t="shared" si="8"/>
        <v>25</v>
      </c>
      <c r="O157" s="23">
        <f t="shared" si="9"/>
        <v>1796</v>
      </c>
      <c r="P157" s="28">
        <f t="shared" si="10"/>
        <v>44890</v>
      </c>
      <c r="Q157" s="28">
        <f t="shared" si="11"/>
        <v>44990</v>
      </c>
    </row>
    <row r="158" spans="14:17" s="1" customFormat="1" x14ac:dyDescent="0.2">
      <c r="N158" s="22">
        <f t="shared" si="8"/>
        <v>26</v>
      </c>
      <c r="O158" s="23">
        <f t="shared" si="9"/>
        <v>1727</v>
      </c>
      <c r="P158" s="28">
        <f t="shared" si="10"/>
        <v>44891</v>
      </c>
      <c r="Q158" s="28">
        <f t="shared" si="11"/>
        <v>44991</v>
      </c>
    </row>
    <row r="159" spans="14:17" s="1" customFormat="1" x14ac:dyDescent="0.2">
      <c r="N159" s="22">
        <f t="shared" si="8"/>
        <v>27</v>
      </c>
      <c r="O159" s="23">
        <f t="shared" si="9"/>
        <v>1663</v>
      </c>
      <c r="P159" s="28">
        <f t="shared" si="10"/>
        <v>44892</v>
      </c>
      <c r="Q159" s="28">
        <f t="shared" si="11"/>
        <v>44992</v>
      </c>
    </row>
    <row r="160" spans="14:17" s="1" customFormat="1" x14ac:dyDescent="0.2">
      <c r="N160" s="22">
        <f t="shared" si="8"/>
        <v>28</v>
      </c>
      <c r="O160" s="23">
        <f t="shared" si="9"/>
        <v>1603</v>
      </c>
      <c r="P160" s="28">
        <f t="shared" si="10"/>
        <v>44893</v>
      </c>
      <c r="Q160" s="28">
        <f t="shared" si="11"/>
        <v>44993</v>
      </c>
    </row>
    <row r="161" spans="14:17" s="1" customFormat="1" x14ac:dyDescent="0.2">
      <c r="N161" s="22">
        <f t="shared" si="8"/>
        <v>29</v>
      </c>
      <c r="O161" s="23">
        <f t="shared" si="9"/>
        <v>1548</v>
      </c>
      <c r="P161" s="28">
        <f t="shared" si="10"/>
        <v>44894</v>
      </c>
      <c r="Q161" s="28">
        <f t="shared" si="11"/>
        <v>44994</v>
      </c>
    </row>
    <row r="162" spans="14:17" s="1" customFormat="1" x14ac:dyDescent="0.2">
      <c r="N162" s="22">
        <f t="shared" si="8"/>
        <v>30</v>
      </c>
      <c r="O162" s="23">
        <f t="shared" si="9"/>
        <v>1497</v>
      </c>
      <c r="P162" s="28">
        <f t="shared" si="10"/>
        <v>44895</v>
      </c>
      <c r="Q162" s="28">
        <f t="shared" si="11"/>
        <v>44995</v>
      </c>
    </row>
    <row r="163" spans="14:17" s="1" customFormat="1" x14ac:dyDescent="0.2">
      <c r="N163" s="22">
        <f t="shared" si="8"/>
        <v>1</v>
      </c>
      <c r="O163" s="23">
        <f t="shared" si="9"/>
        <v>44896</v>
      </c>
      <c r="P163" s="28">
        <f t="shared" si="10"/>
        <v>44896</v>
      </c>
      <c r="Q163" s="28">
        <f t="shared" si="11"/>
        <v>44996</v>
      </c>
    </row>
    <row r="164" spans="14:17" s="1" customFormat="1" x14ac:dyDescent="0.2">
      <c r="N164" s="22">
        <f t="shared" si="8"/>
        <v>2</v>
      </c>
      <c r="O164" s="23">
        <f t="shared" si="9"/>
        <v>22449</v>
      </c>
      <c r="P164" s="28">
        <f t="shared" si="10"/>
        <v>44897</v>
      </c>
      <c r="Q164" s="28">
        <f t="shared" si="11"/>
        <v>44997</v>
      </c>
    </row>
    <row r="165" spans="14:17" s="1" customFormat="1" x14ac:dyDescent="0.2">
      <c r="N165" s="22">
        <f t="shared" si="8"/>
        <v>3</v>
      </c>
      <c r="O165" s="23">
        <f t="shared" si="9"/>
        <v>14966</v>
      </c>
      <c r="P165" s="28">
        <f t="shared" si="10"/>
        <v>44898</v>
      </c>
      <c r="Q165" s="28">
        <f t="shared" si="11"/>
        <v>44998</v>
      </c>
    </row>
    <row r="166" spans="14:17" s="1" customFormat="1" x14ac:dyDescent="0.2">
      <c r="N166" s="22">
        <f t="shared" si="8"/>
        <v>4</v>
      </c>
      <c r="O166" s="23">
        <f t="shared" si="9"/>
        <v>11225</v>
      </c>
      <c r="P166" s="28">
        <f t="shared" si="10"/>
        <v>44899</v>
      </c>
      <c r="Q166" s="28">
        <f t="shared" si="11"/>
        <v>44999</v>
      </c>
    </row>
    <row r="167" spans="14:17" s="1" customFormat="1" x14ac:dyDescent="0.2">
      <c r="N167" s="22">
        <f t="shared" si="8"/>
        <v>5</v>
      </c>
      <c r="O167" s="23">
        <f t="shared" si="9"/>
        <v>8980</v>
      </c>
      <c r="P167" s="28">
        <f t="shared" si="10"/>
        <v>44900</v>
      </c>
      <c r="Q167" s="28">
        <f t="shared" si="11"/>
        <v>45000</v>
      </c>
    </row>
    <row r="168" spans="14:17" s="1" customFormat="1" x14ac:dyDescent="0.2">
      <c r="N168" s="22">
        <f t="shared" si="8"/>
        <v>6</v>
      </c>
      <c r="O168" s="23">
        <f t="shared" si="9"/>
        <v>7484</v>
      </c>
      <c r="P168" s="28">
        <f t="shared" si="10"/>
        <v>44901</v>
      </c>
      <c r="Q168" s="28">
        <f t="shared" si="11"/>
        <v>45001</v>
      </c>
    </row>
    <row r="169" spans="14:17" s="1" customFormat="1" x14ac:dyDescent="0.2">
      <c r="N169" s="22">
        <f t="shared" si="8"/>
        <v>7</v>
      </c>
      <c r="O169" s="23">
        <f t="shared" si="9"/>
        <v>6415</v>
      </c>
      <c r="P169" s="28">
        <f t="shared" si="10"/>
        <v>44902</v>
      </c>
      <c r="Q169" s="28">
        <f t="shared" si="11"/>
        <v>45002</v>
      </c>
    </row>
    <row r="170" spans="14:17" s="1" customFormat="1" x14ac:dyDescent="0.2">
      <c r="N170" s="22">
        <f t="shared" si="8"/>
        <v>8</v>
      </c>
      <c r="O170" s="23">
        <f t="shared" si="9"/>
        <v>5613</v>
      </c>
      <c r="P170" s="28">
        <f t="shared" si="10"/>
        <v>44903</v>
      </c>
      <c r="Q170" s="28">
        <f t="shared" si="11"/>
        <v>45003</v>
      </c>
    </row>
    <row r="171" spans="14:17" s="1" customFormat="1" x14ac:dyDescent="0.2">
      <c r="N171" s="22">
        <f t="shared" si="8"/>
        <v>9</v>
      </c>
      <c r="O171" s="23">
        <f t="shared" si="9"/>
        <v>4989</v>
      </c>
      <c r="P171" s="28">
        <f t="shared" si="10"/>
        <v>44904</v>
      </c>
      <c r="Q171" s="28">
        <f t="shared" si="11"/>
        <v>45004</v>
      </c>
    </row>
    <row r="172" spans="14:17" s="1" customFormat="1" x14ac:dyDescent="0.2">
      <c r="N172" s="22">
        <f t="shared" si="8"/>
        <v>10</v>
      </c>
      <c r="O172" s="23">
        <f t="shared" si="9"/>
        <v>4491</v>
      </c>
      <c r="P172" s="28">
        <f t="shared" si="10"/>
        <v>44905</v>
      </c>
      <c r="Q172" s="28">
        <f t="shared" si="11"/>
        <v>45005</v>
      </c>
    </row>
    <row r="173" spans="14:17" s="1" customFormat="1" x14ac:dyDescent="0.2">
      <c r="N173" s="22">
        <f t="shared" si="8"/>
        <v>11</v>
      </c>
      <c r="O173" s="23">
        <f t="shared" si="9"/>
        <v>4082</v>
      </c>
      <c r="P173" s="28">
        <f t="shared" si="10"/>
        <v>44906</v>
      </c>
      <c r="Q173" s="28">
        <f t="shared" si="11"/>
        <v>45006</v>
      </c>
    </row>
    <row r="174" spans="14:17" s="1" customFormat="1" x14ac:dyDescent="0.2">
      <c r="N174" s="22">
        <f t="shared" si="8"/>
        <v>12</v>
      </c>
      <c r="O174" s="23">
        <f t="shared" si="9"/>
        <v>3742</v>
      </c>
      <c r="P174" s="28">
        <f t="shared" si="10"/>
        <v>44907</v>
      </c>
      <c r="Q174" s="28">
        <f t="shared" si="11"/>
        <v>45007</v>
      </c>
    </row>
    <row r="175" spans="14:17" s="1" customFormat="1" x14ac:dyDescent="0.2">
      <c r="N175" s="22">
        <f t="shared" si="8"/>
        <v>13</v>
      </c>
      <c r="O175" s="23">
        <f t="shared" si="9"/>
        <v>3454</v>
      </c>
      <c r="P175" s="28">
        <f t="shared" si="10"/>
        <v>44908</v>
      </c>
      <c r="Q175" s="28">
        <f t="shared" si="11"/>
        <v>45008</v>
      </c>
    </row>
    <row r="176" spans="14:17" s="1" customFormat="1" x14ac:dyDescent="0.2">
      <c r="N176" s="22">
        <f t="shared" si="8"/>
        <v>14</v>
      </c>
      <c r="O176" s="23">
        <f t="shared" si="9"/>
        <v>3208</v>
      </c>
      <c r="P176" s="28">
        <f t="shared" si="10"/>
        <v>44909</v>
      </c>
      <c r="Q176" s="28">
        <f t="shared" si="11"/>
        <v>45009</v>
      </c>
    </row>
    <row r="177" spans="14:17" s="1" customFormat="1" x14ac:dyDescent="0.2">
      <c r="N177" s="22">
        <f t="shared" si="8"/>
        <v>15</v>
      </c>
      <c r="O177" s="23">
        <f t="shared" si="9"/>
        <v>2994</v>
      </c>
      <c r="P177" s="28">
        <f t="shared" si="10"/>
        <v>44910</v>
      </c>
      <c r="Q177" s="28">
        <f t="shared" si="11"/>
        <v>45010</v>
      </c>
    </row>
    <row r="178" spans="14:17" s="1" customFormat="1" x14ac:dyDescent="0.2">
      <c r="N178" s="22">
        <f t="shared" si="8"/>
        <v>16</v>
      </c>
      <c r="O178" s="23">
        <f t="shared" si="9"/>
        <v>2807</v>
      </c>
      <c r="P178" s="28">
        <f t="shared" si="10"/>
        <v>44911</v>
      </c>
      <c r="Q178" s="28">
        <f t="shared" si="11"/>
        <v>45011</v>
      </c>
    </row>
    <row r="179" spans="14:17" s="1" customFormat="1" x14ac:dyDescent="0.2">
      <c r="N179" s="22">
        <f t="shared" si="8"/>
        <v>17</v>
      </c>
      <c r="O179" s="23">
        <f t="shared" si="9"/>
        <v>2642</v>
      </c>
      <c r="P179" s="28">
        <f t="shared" si="10"/>
        <v>44912</v>
      </c>
      <c r="Q179" s="28">
        <f t="shared" si="11"/>
        <v>45012</v>
      </c>
    </row>
    <row r="180" spans="14:17" s="1" customFormat="1" x14ac:dyDescent="0.2">
      <c r="N180" s="22">
        <f t="shared" si="8"/>
        <v>18</v>
      </c>
      <c r="O180" s="23">
        <f t="shared" si="9"/>
        <v>2495</v>
      </c>
      <c r="P180" s="28">
        <f t="shared" si="10"/>
        <v>44913</v>
      </c>
      <c r="Q180" s="28">
        <f t="shared" si="11"/>
        <v>45013</v>
      </c>
    </row>
    <row r="181" spans="14:17" s="1" customFormat="1" x14ac:dyDescent="0.2">
      <c r="N181" s="22">
        <f t="shared" si="8"/>
        <v>19</v>
      </c>
      <c r="O181" s="23">
        <f t="shared" si="9"/>
        <v>2364</v>
      </c>
      <c r="P181" s="28">
        <f t="shared" si="10"/>
        <v>44914</v>
      </c>
      <c r="Q181" s="28">
        <f t="shared" si="11"/>
        <v>45014</v>
      </c>
    </row>
    <row r="182" spans="14:17" s="1" customFormat="1" x14ac:dyDescent="0.2">
      <c r="N182" s="22">
        <f t="shared" si="8"/>
        <v>20</v>
      </c>
      <c r="O182" s="23">
        <f t="shared" si="9"/>
        <v>2246</v>
      </c>
      <c r="P182" s="28">
        <f t="shared" si="10"/>
        <v>44915</v>
      </c>
      <c r="Q182" s="28">
        <f t="shared" si="11"/>
        <v>45015</v>
      </c>
    </row>
    <row r="183" spans="14:17" s="1" customFormat="1" x14ac:dyDescent="0.2">
      <c r="N183" s="22">
        <f t="shared" si="8"/>
        <v>21</v>
      </c>
      <c r="O183" s="23">
        <f t="shared" si="9"/>
        <v>2139</v>
      </c>
      <c r="P183" s="28">
        <f t="shared" si="10"/>
        <v>44916</v>
      </c>
      <c r="Q183" s="28">
        <f t="shared" si="11"/>
        <v>45016</v>
      </c>
    </row>
    <row r="184" spans="14:17" s="1" customFormat="1" x14ac:dyDescent="0.2">
      <c r="N184" s="22">
        <f t="shared" si="8"/>
        <v>22</v>
      </c>
      <c r="O184" s="23">
        <f t="shared" si="9"/>
        <v>2042</v>
      </c>
      <c r="P184" s="28">
        <f t="shared" si="10"/>
        <v>44917</v>
      </c>
      <c r="Q184" s="28">
        <f t="shared" si="11"/>
        <v>45017</v>
      </c>
    </row>
    <row r="185" spans="14:17" s="1" customFormat="1" x14ac:dyDescent="0.2">
      <c r="N185" s="22">
        <f t="shared" si="8"/>
        <v>23</v>
      </c>
      <c r="O185" s="23">
        <f t="shared" si="9"/>
        <v>1953</v>
      </c>
      <c r="P185" s="28">
        <f t="shared" si="10"/>
        <v>44918</v>
      </c>
      <c r="Q185" s="28">
        <f t="shared" si="11"/>
        <v>45018</v>
      </c>
    </row>
    <row r="186" spans="14:17" s="1" customFormat="1" x14ac:dyDescent="0.2">
      <c r="N186" s="22">
        <f t="shared" si="8"/>
        <v>24</v>
      </c>
      <c r="O186" s="23">
        <f t="shared" si="9"/>
        <v>1872</v>
      </c>
      <c r="P186" s="28">
        <f t="shared" si="10"/>
        <v>44919</v>
      </c>
      <c r="Q186" s="28">
        <f t="shared" si="11"/>
        <v>45019</v>
      </c>
    </row>
    <row r="187" spans="14:17" s="1" customFormat="1" x14ac:dyDescent="0.2">
      <c r="N187" s="22">
        <f t="shared" si="8"/>
        <v>25</v>
      </c>
      <c r="O187" s="23">
        <f t="shared" si="9"/>
        <v>1797</v>
      </c>
      <c r="P187" s="28">
        <f t="shared" si="10"/>
        <v>44920</v>
      </c>
      <c r="Q187" s="28">
        <f t="shared" si="11"/>
        <v>45020</v>
      </c>
    </row>
    <row r="188" spans="14:17" s="1" customFormat="1" x14ac:dyDescent="0.2">
      <c r="N188" s="22">
        <f t="shared" si="8"/>
        <v>26</v>
      </c>
      <c r="O188" s="23">
        <f t="shared" si="9"/>
        <v>1728</v>
      </c>
      <c r="P188" s="28">
        <f t="shared" si="10"/>
        <v>44921</v>
      </c>
      <c r="Q188" s="28">
        <f t="shared" si="11"/>
        <v>45021</v>
      </c>
    </row>
    <row r="189" spans="14:17" s="1" customFormat="1" x14ac:dyDescent="0.2">
      <c r="N189" s="22">
        <f t="shared" si="8"/>
        <v>27</v>
      </c>
      <c r="O189" s="23">
        <f t="shared" si="9"/>
        <v>1664</v>
      </c>
      <c r="P189" s="28">
        <f t="shared" si="10"/>
        <v>44922</v>
      </c>
      <c r="Q189" s="28">
        <f t="shared" si="11"/>
        <v>45022</v>
      </c>
    </row>
    <row r="190" spans="14:17" s="1" customFormat="1" x14ac:dyDescent="0.2">
      <c r="N190" s="22">
        <f t="shared" si="8"/>
        <v>28</v>
      </c>
      <c r="O190" s="23">
        <f t="shared" si="9"/>
        <v>1604</v>
      </c>
      <c r="P190" s="28">
        <f t="shared" si="10"/>
        <v>44923</v>
      </c>
      <c r="Q190" s="28">
        <f t="shared" si="11"/>
        <v>45023</v>
      </c>
    </row>
    <row r="191" spans="14:17" s="1" customFormat="1" x14ac:dyDescent="0.2">
      <c r="N191" s="22">
        <f t="shared" si="8"/>
        <v>29</v>
      </c>
      <c r="O191" s="23">
        <f t="shared" si="9"/>
        <v>1549</v>
      </c>
      <c r="P191" s="28">
        <f t="shared" si="10"/>
        <v>44924</v>
      </c>
      <c r="Q191" s="28">
        <f t="shared" si="11"/>
        <v>45024</v>
      </c>
    </row>
    <row r="192" spans="14:17" s="1" customFormat="1" x14ac:dyDescent="0.2">
      <c r="N192" s="22">
        <f t="shared" si="8"/>
        <v>30</v>
      </c>
      <c r="O192" s="23">
        <f t="shared" si="9"/>
        <v>1498</v>
      </c>
      <c r="P192" s="28">
        <f t="shared" si="10"/>
        <v>44925</v>
      </c>
      <c r="Q192" s="28">
        <f t="shared" si="11"/>
        <v>45025</v>
      </c>
    </row>
    <row r="193" spans="14:17" s="1" customFormat="1" x14ac:dyDescent="0.2">
      <c r="N193" s="22">
        <f t="shared" si="8"/>
        <v>31</v>
      </c>
      <c r="O193" s="23">
        <f t="shared" si="9"/>
        <v>1449</v>
      </c>
      <c r="P193" s="28">
        <f t="shared" si="10"/>
        <v>44926</v>
      </c>
      <c r="Q193" s="28">
        <f t="shared" si="11"/>
        <v>45026</v>
      </c>
    </row>
    <row r="194" spans="14:17" s="1" customFormat="1" x14ac:dyDescent="0.2">
      <c r="N194" s="22">
        <f t="shared" si="8"/>
        <v>1</v>
      </c>
      <c r="O194" s="23">
        <f t="shared" si="9"/>
        <v>44927</v>
      </c>
      <c r="P194" s="28">
        <f t="shared" si="10"/>
        <v>44927</v>
      </c>
      <c r="Q194" s="28">
        <f t="shared" si="11"/>
        <v>45027</v>
      </c>
    </row>
    <row r="195" spans="14:17" s="1" customFormat="1" x14ac:dyDescent="0.2">
      <c r="N195" s="22">
        <f t="shared" si="8"/>
        <v>2</v>
      </c>
      <c r="O195" s="23">
        <f t="shared" si="9"/>
        <v>22464</v>
      </c>
      <c r="P195" s="28">
        <f t="shared" si="10"/>
        <v>44928</v>
      </c>
      <c r="Q195" s="28">
        <f t="shared" si="11"/>
        <v>45028</v>
      </c>
    </row>
    <row r="196" spans="14:17" s="1" customFormat="1" x14ac:dyDescent="0.2">
      <c r="N196" s="22">
        <f t="shared" si="8"/>
        <v>3</v>
      </c>
      <c r="O196" s="23">
        <f t="shared" si="9"/>
        <v>14976</v>
      </c>
      <c r="P196" s="28">
        <f t="shared" si="10"/>
        <v>44929</v>
      </c>
      <c r="Q196" s="28">
        <f t="shared" si="11"/>
        <v>45029</v>
      </c>
    </row>
    <row r="197" spans="14:17" s="1" customFormat="1" x14ac:dyDescent="0.2">
      <c r="N197" s="22">
        <f t="shared" si="8"/>
        <v>4</v>
      </c>
      <c r="O197" s="23">
        <f t="shared" si="9"/>
        <v>11233</v>
      </c>
      <c r="P197" s="28">
        <f t="shared" si="10"/>
        <v>44930</v>
      </c>
      <c r="Q197" s="28">
        <f t="shared" si="11"/>
        <v>45030</v>
      </c>
    </row>
    <row r="198" spans="14:17" s="1" customFormat="1" x14ac:dyDescent="0.2">
      <c r="N198" s="22">
        <f t="shared" si="8"/>
        <v>5</v>
      </c>
      <c r="O198" s="23">
        <f t="shared" si="9"/>
        <v>8986</v>
      </c>
      <c r="P198" s="28">
        <f t="shared" si="10"/>
        <v>44931</v>
      </c>
      <c r="Q198" s="28">
        <f t="shared" si="11"/>
        <v>45031</v>
      </c>
    </row>
    <row r="199" spans="14:17" s="1" customFormat="1" x14ac:dyDescent="0.2">
      <c r="N199" s="22">
        <f t="shared" si="8"/>
        <v>6</v>
      </c>
      <c r="O199" s="23">
        <f t="shared" si="9"/>
        <v>7489</v>
      </c>
      <c r="P199" s="28">
        <f t="shared" si="10"/>
        <v>44932</v>
      </c>
      <c r="Q199" s="28">
        <f t="shared" si="11"/>
        <v>45032</v>
      </c>
    </row>
    <row r="200" spans="14:17" s="1" customFormat="1" x14ac:dyDescent="0.2">
      <c r="N200" s="22">
        <f t="shared" si="8"/>
        <v>7</v>
      </c>
      <c r="O200" s="23">
        <f t="shared" si="9"/>
        <v>6419</v>
      </c>
      <c r="P200" s="28">
        <f t="shared" si="10"/>
        <v>44933</v>
      </c>
      <c r="Q200" s="28">
        <f t="shared" si="11"/>
        <v>45033</v>
      </c>
    </row>
    <row r="201" spans="14:17" s="1" customFormat="1" x14ac:dyDescent="0.2">
      <c r="N201" s="22">
        <f t="shared" si="8"/>
        <v>8</v>
      </c>
      <c r="O201" s="23">
        <f t="shared" si="9"/>
        <v>5617</v>
      </c>
      <c r="P201" s="28">
        <f t="shared" si="10"/>
        <v>44934</v>
      </c>
      <c r="Q201" s="28">
        <f t="shared" si="11"/>
        <v>45034</v>
      </c>
    </row>
    <row r="202" spans="14:17" s="1" customFormat="1" x14ac:dyDescent="0.2">
      <c r="N202" s="22">
        <f t="shared" ref="N202:N265" si="12">DAY(P202)</f>
        <v>9</v>
      </c>
      <c r="O202" s="23">
        <f t="shared" ref="O202:O265" si="13">ROUND(P202/N202,0)</f>
        <v>4993</v>
      </c>
      <c r="P202" s="28">
        <f t="shared" si="10"/>
        <v>44935</v>
      </c>
      <c r="Q202" s="28">
        <f t="shared" si="11"/>
        <v>45035</v>
      </c>
    </row>
    <row r="203" spans="14:17" s="1" customFormat="1" x14ac:dyDescent="0.2">
      <c r="N203" s="22">
        <f t="shared" si="12"/>
        <v>10</v>
      </c>
      <c r="O203" s="23">
        <f t="shared" si="13"/>
        <v>4494</v>
      </c>
      <c r="P203" s="28">
        <f t="shared" ref="P203:P266" si="14">P202+1</f>
        <v>44936</v>
      </c>
      <c r="Q203" s="28">
        <f t="shared" ref="Q203:Q266" si="15">Q202+1</f>
        <v>45036</v>
      </c>
    </row>
    <row r="204" spans="14:17" s="1" customFormat="1" x14ac:dyDescent="0.2">
      <c r="N204" s="22">
        <f t="shared" si="12"/>
        <v>11</v>
      </c>
      <c r="O204" s="23">
        <f t="shared" si="13"/>
        <v>4085</v>
      </c>
      <c r="P204" s="28">
        <f t="shared" si="14"/>
        <v>44937</v>
      </c>
      <c r="Q204" s="28">
        <f t="shared" si="15"/>
        <v>45037</v>
      </c>
    </row>
    <row r="205" spans="14:17" s="1" customFormat="1" x14ac:dyDescent="0.2">
      <c r="N205" s="22">
        <f t="shared" si="12"/>
        <v>12</v>
      </c>
      <c r="O205" s="23">
        <f t="shared" si="13"/>
        <v>3745</v>
      </c>
      <c r="P205" s="28">
        <f t="shared" si="14"/>
        <v>44938</v>
      </c>
      <c r="Q205" s="28">
        <f t="shared" si="15"/>
        <v>45038</v>
      </c>
    </row>
    <row r="206" spans="14:17" s="1" customFormat="1" x14ac:dyDescent="0.2">
      <c r="N206" s="22">
        <f t="shared" si="12"/>
        <v>13</v>
      </c>
      <c r="O206" s="23">
        <f t="shared" si="13"/>
        <v>3457</v>
      </c>
      <c r="P206" s="28">
        <f t="shared" si="14"/>
        <v>44939</v>
      </c>
      <c r="Q206" s="28">
        <f t="shared" si="15"/>
        <v>45039</v>
      </c>
    </row>
    <row r="207" spans="14:17" s="1" customFormat="1" x14ac:dyDescent="0.2">
      <c r="N207" s="22">
        <f t="shared" si="12"/>
        <v>14</v>
      </c>
      <c r="O207" s="23">
        <f t="shared" si="13"/>
        <v>3210</v>
      </c>
      <c r="P207" s="28">
        <f t="shared" si="14"/>
        <v>44940</v>
      </c>
      <c r="Q207" s="28">
        <f t="shared" si="15"/>
        <v>45040</v>
      </c>
    </row>
    <row r="208" spans="14:17" s="1" customFormat="1" x14ac:dyDescent="0.2">
      <c r="N208" s="22">
        <f t="shared" si="12"/>
        <v>15</v>
      </c>
      <c r="O208" s="23">
        <f t="shared" si="13"/>
        <v>2996</v>
      </c>
      <c r="P208" s="28">
        <f t="shared" si="14"/>
        <v>44941</v>
      </c>
      <c r="Q208" s="28">
        <f t="shared" si="15"/>
        <v>45041</v>
      </c>
    </row>
    <row r="209" spans="14:17" s="1" customFormat="1" x14ac:dyDescent="0.2">
      <c r="N209" s="22">
        <f t="shared" si="12"/>
        <v>16</v>
      </c>
      <c r="O209" s="23">
        <f t="shared" si="13"/>
        <v>2809</v>
      </c>
      <c r="P209" s="28">
        <f t="shared" si="14"/>
        <v>44942</v>
      </c>
      <c r="Q209" s="28">
        <f t="shared" si="15"/>
        <v>45042</v>
      </c>
    </row>
    <row r="210" spans="14:17" s="1" customFormat="1" x14ac:dyDescent="0.2">
      <c r="N210" s="22">
        <f t="shared" si="12"/>
        <v>17</v>
      </c>
      <c r="O210" s="23">
        <f t="shared" si="13"/>
        <v>2644</v>
      </c>
      <c r="P210" s="28">
        <f t="shared" si="14"/>
        <v>44943</v>
      </c>
      <c r="Q210" s="28">
        <f t="shared" si="15"/>
        <v>45043</v>
      </c>
    </row>
    <row r="211" spans="14:17" s="1" customFormat="1" x14ac:dyDescent="0.2">
      <c r="N211" s="22">
        <f t="shared" si="12"/>
        <v>18</v>
      </c>
      <c r="O211" s="23">
        <f t="shared" si="13"/>
        <v>2497</v>
      </c>
      <c r="P211" s="28">
        <f t="shared" si="14"/>
        <v>44944</v>
      </c>
      <c r="Q211" s="28">
        <f t="shared" si="15"/>
        <v>45044</v>
      </c>
    </row>
    <row r="212" spans="14:17" s="1" customFormat="1" x14ac:dyDescent="0.2">
      <c r="N212" s="22">
        <f t="shared" si="12"/>
        <v>19</v>
      </c>
      <c r="O212" s="23">
        <f t="shared" si="13"/>
        <v>2366</v>
      </c>
      <c r="P212" s="28">
        <f t="shared" si="14"/>
        <v>44945</v>
      </c>
      <c r="Q212" s="28">
        <f t="shared" si="15"/>
        <v>45045</v>
      </c>
    </row>
    <row r="213" spans="14:17" s="1" customFormat="1" x14ac:dyDescent="0.2">
      <c r="N213" s="22">
        <f t="shared" si="12"/>
        <v>20</v>
      </c>
      <c r="O213" s="23">
        <f t="shared" si="13"/>
        <v>2247</v>
      </c>
      <c r="P213" s="28">
        <f t="shared" si="14"/>
        <v>44946</v>
      </c>
      <c r="Q213" s="28">
        <f t="shared" si="15"/>
        <v>45046</v>
      </c>
    </row>
    <row r="214" spans="14:17" s="1" customFormat="1" x14ac:dyDescent="0.2">
      <c r="N214" s="22">
        <f t="shared" si="12"/>
        <v>21</v>
      </c>
      <c r="O214" s="23">
        <f t="shared" si="13"/>
        <v>2140</v>
      </c>
      <c r="P214" s="28">
        <f t="shared" si="14"/>
        <v>44947</v>
      </c>
      <c r="Q214" s="28">
        <f t="shared" si="15"/>
        <v>45047</v>
      </c>
    </row>
    <row r="215" spans="14:17" s="1" customFormat="1" x14ac:dyDescent="0.2">
      <c r="N215" s="22">
        <f t="shared" si="12"/>
        <v>22</v>
      </c>
      <c r="O215" s="23">
        <f t="shared" si="13"/>
        <v>2043</v>
      </c>
      <c r="P215" s="28">
        <f t="shared" si="14"/>
        <v>44948</v>
      </c>
      <c r="Q215" s="28">
        <f t="shared" si="15"/>
        <v>45048</v>
      </c>
    </row>
    <row r="216" spans="14:17" s="1" customFormat="1" x14ac:dyDescent="0.2">
      <c r="N216" s="22">
        <f t="shared" si="12"/>
        <v>23</v>
      </c>
      <c r="O216" s="23">
        <f t="shared" si="13"/>
        <v>1954</v>
      </c>
      <c r="P216" s="28">
        <f t="shared" si="14"/>
        <v>44949</v>
      </c>
      <c r="Q216" s="28">
        <f t="shared" si="15"/>
        <v>45049</v>
      </c>
    </row>
    <row r="217" spans="14:17" s="1" customFormat="1" x14ac:dyDescent="0.2">
      <c r="N217" s="22">
        <f t="shared" si="12"/>
        <v>24</v>
      </c>
      <c r="O217" s="23">
        <f t="shared" si="13"/>
        <v>1873</v>
      </c>
      <c r="P217" s="28">
        <f t="shared" si="14"/>
        <v>44950</v>
      </c>
      <c r="Q217" s="28">
        <f t="shared" si="15"/>
        <v>45050</v>
      </c>
    </row>
    <row r="218" spans="14:17" s="1" customFormat="1" x14ac:dyDescent="0.2">
      <c r="N218" s="22">
        <f t="shared" si="12"/>
        <v>25</v>
      </c>
      <c r="O218" s="23">
        <f t="shared" si="13"/>
        <v>1798</v>
      </c>
      <c r="P218" s="28">
        <f t="shared" si="14"/>
        <v>44951</v>
      </c>
      <c r="Q218" s="28">
        <f t="shared" si="15"/>
        <v>45051</v>
      </c>
    </row>
    <row r="219" spans="14:17" s="1" customFormat="1" x14ac:dyDescent="0.2">
      <c r="N219" s="22">
        <f t="shared" si="12"/>
        <v>26</v>
      </c>
      <c r="O219" s="23">
        <f t="shared" si="13"/>
        <v>1729</v>
      </c>
      <c r="P219" s="28">
        <f t="shared" si="14"/>
        <v>44952</v>
      </c>
      <c r="Q219" s="28">
        <f t="shared" si="15"/>
        <v>45052</v>
      </c>
    </row>
    <row r="220" spans="14:17" s="1" customFormat="1" x14ac:dyDescent="0.2">
      <c r="N220" s="22">
        <f t="shared" si="12"/>
        <v>27</v>
      </c>
      <c r="O220" s="23">
        <f t="shared" si="13"/>
        <v>1665</v>
      </c>
      <c r="P220" s="28">
        <f t="shared" si="14"/>
        <v>44953</v>
      </c>
      <c r="Q220" s="28">
        <f t="shared" si="15"/>
        <v>45053</v>
      </c>
    </row>
    <row r="221" spans="14:17" s="1" customFormat="1" x14ac:dyDescent="0.2">
      <c r="N221" s="22">
        <f t="shared" si="12"/>
        <v>28</v>
      </c>
      <c r="O221" s="23">
        <f t="shared" si="13"/>
        <v>1606</v>
      </c>
      <c r="P221" s="28">
        <f t="shared" si="14"/>
        <v>44954</v>
      </c>
      <c r="Q221" s="28">
        <f t="shared" si="15"/>
        <v>45054</v>
      </c>
    </row>
    <row r="222" spans="14:17" s="1" customFormat="1" x14ac:dyDescent="0.2">
      <c r="N222" s="22">
        <f t="shared" si="12"/>
        <v>29</v>
      </c>
      <c r="O222" s="23">
        <f t="shared" si="13"/>
        <v>1550</v>
      </c>
      <c r="P222" s="28">
        <f t="shared" si="14"/>
        <v>44955</v>
      </c>
      <c r="Q222" s="28">
        <f t="shared" si="15"/>
        <v>45055</v>
      </c>
    </row>
    <row r="223" spans="14:17" s="1" customFormat="1" x14ac:dyDescent="0.2">
      <c r="N223" s="22">
        <f t="shared" si="12"/>
        <v>30</v>
      </c>
      <c r="O223" s="23">
        <f t="shared" si="13"/>
        <v>1499</v>
      </c>
      <c r="P223" s="28">
        <f t="shared" si="14"/>
        <v>44956</v>
      </c>
      <c r="Q223" s="28">
        <f t="shared" si="15"/>
        <v>45056</v>
      </c>
    </row>
    <row r="224" spans="14:17" s="1" customFormat="1" x14ac:dyDescent="0.2">
      <c r="N224" s="22">
        <f t="shared" si="12"/>
        <v>31</v>
      </c>
      <c r="O224" s="23">
        <f t="shared" si="13"/>
        <v>1450</v>
      </c>
      <c r="P224" s="28">
        <f t="shared" si="14"/>
        <v>44957</v>
      </c>
      <c r="Q224" s="28">
        <f t="shared" si="15"/>
        <v>45057</v>
      </c>
    </row>
    <row r="225" spans="14:17" s="1" customFormat="1" x14ac:dyDescent="0.2">
      <c r="N225" s="22">
        <f t="shared" si="12"/>
        <v>1</v>
      </c>
      <c r="O225" s="23">
        <f t="shared" si="13"/>
        <v>44958</v>
      </c>
      <c r="P225" s="28">
        <f t="shared" si="14"/>
        <v>44958</v>
      </c>
      <c r="Q225" s="28">
        <f t="shared" si="15"/>
        <v>45058</v>
      </c>
    </row>
    <row r="226" spans="14:17" s="1" customFormat="1" x14ac:dyDescent="0.2">
      <c r="N226" s="22">
        <f t="shared" si="12"/>
        <v>2</v>
      </c>
      <c r="O226" s="23">
        <f t="shared" si="13"/>
        <v>22480</v>
      </c>
      <c r="P226" s="28">
        <f t="shared" si="14"/>
        <v>44959</v>
      </c>
      <c r="Q226" s="28">
        <f t="shared" si="15"/>
        <v>45059</v>
      </c>
    </row>
    <row r="227" spans="14:17" s="1" customFormat="1" x14ac:dyDescent="0.2">
      <c r="N227" s="22">
        <f t="shared" si="12"/>
        <v>3</v>
      </c>
      <c r="O227" s="23">
        <f t="shared" si="13"/>
        <v>14987</v>
      </c>
      <c r="P227" s="28">
        <f t="shared" si="14"/>
        <v>44960</v>
      </c>
      <c r="Q227" s="28">
        <f t="shared" si="15"/>
        <v>45060</v>
      </c>
    </row>
    <row r="228" spans="14:17" s="1" customFormat="1" x14ac:dyDescent="0.2">
      <c r="N228" s="22">
        <f t="shared" si="12"/>
        <v>4</v>
      </c>
      <c r="O228" s="23">
        <f t="shared" si="13"/>
        <v>11240</v>
      </c>
      <c r="P228" s="28">
        <f t="shared" si="14"/>
        <v>44961</v>
      </c>
      <c r="Q228" s="28">
        <f t="shared" si="15"/>
        <v>45061</v>
      </c>
    </row>
    <row r="229" spans="14:17" s="1" customFormat="1" x14ac:dyDescent="0.2">
      <c r="N229" s="22">
        <f t="shared" si="12"/>
        <v>5</v>
      </c>
      <c r="O229" s="23">
        <f t="shared" si="13"/>
        <v>8992</v>
      </c>
      <c r="P229" s="28">
        <f t="shared" si="14"/>
        <v>44962</v>
      </c>
      <c r="Q229" s="28">
        <f t="shared" si="15"/>
        <v>45062</v>
      </c>
    </row>
    <row r="230" spans="14:17" s="1" customFormat="1" x14ac:dyDescent="0.2">
      <c r="N230" s="22">
        <f t="shared" si="12"/>
        <v>6</v>
      </c>
      <c r="O230" s="23">
        <f t="shared" si="13"/>
        <v>7494</v>
      </c>
      <c r="P230" s="28">
        <f t="shared" si="14"/>
        <v>44963</v>
      </c>
      <c r="Q230" s="28">
        <f t="shared" si="15"/>
        <v>45063</v>
      </c>
    </row>
    <row r="231" spans="14:17" s="1" customFormat="1" x14ac:dyDescent="0.2">
      <c r="N231" s="22">
        <f t="shared" si="12"/>
        <v>7</v>
      </c>
      <c r="O231" s="23">
        <f t="shared" si="13"/>
        <v>6423</v>
      </c>
      <c r="P231" s="28">
        <f t="shared" si="14"/>
        <v>44964</v>
      </c>
      <c r="Q231" s="28">
        <f t="shared" si="15"/>
        <v>45064</v>
      </c>
    </row>
    <row r="232" spans="14:17" s="1" customFormat="1" x14ac:dyDescent="0.2">
      <c r="N232" s="22">
        <f t="shared" si="12"/>
        <v>8</v>
      </c>
      <c r="O232" s="23">
        <f t="shared" si="13"/>
        <v>5621</v>
      </c>
      <c r="P232" s="28">
        <f t="shared" si="14"/>
        <v>44965</v>
      </c>
      <c r="Q232" s="28">
        <f t="shared" si="15"/>
        <v>45065</v>
      </c>
    </row>
    <row r="233" spans="14:17" s="1" customFormat="1" x14ac:dyDescent="0.2">
      <c r="N233" s="22">
        <f t="shared" si="12"/>
        <v>9</v>
      </c>
      <c r="O233" s="23">
        <f t="shared" si="13"/>
        <v>4996</v>
      </c>
      <c r="P233" s="28">
        <f t="shared" si="14"/>
        <v>44966</v>
      </c>
      <c r="Q233" s="28">
        <f t="shared" si="15"/>
        <v>45066</v>
      </c>
    </row>
    <row r="234" spans="14:17" s="1" customFormat="1" x14ac:dyDescent="0.2">
      <c r="N234" s="22">
        <f t="shared" si="12"/>
        <v>10</v>
      </c>
      <c r="O234" s="23">
        <f t="shared" si="13"/>
        <v>4497</v>
      </c>
      <c r="P234" s="28">
        <f t="shared" si="14"/>
        <v>44967</v>
      </c>
      <c r="Q234" s="28">
        <f t="shared" si="15"/>
        <v>45067</v>
      </c>
    </row>
    <row r="235" spans="14:17" s="1" customFormat="1" x14ac:dyDescent="0.2">
      <c r="N235" s="22">
        <f t="shared" si="12"/>
        <v>11</v>
      </c>
      <c r="O235" s="23">
        <f t="shared" si="13"/>
        <v>4088</v>
      </c>
      <c r="P235" s="28">
        <f t="shared" si="14"/>
        <v>44968</v>
      </c>
      <c r="Q235" s="28">
        <f t="shared" si="15"/>
        <v>45068</v>
      </c>
    </row>
    <row r="236" spans="14:17" s="1" customFormat="1" x14ac:dyDescent="0.2">
      <c r="N236" s="22">
        <f t="shared" si="12"/>
        <v>12</v>
      </c>
      <c r="O236" s="23">
        <f t="shared" si="13"/>
        <v>3747</v>
      </c>
      <c r="P236" s="28">
        <f t="shared" si="14"/>
        <v>44969</v>
      </c>
      <c r="Q236" s="28">
        <f t="shared" si="15"/>
        <v>45069</v>
      </c>
    </row>
    <row r="237" spans="14:17" s="1" customFormat="1" x14ac:dyDescent="0.2">
      <c r="N237" s="22">
        <f t="shared" si="12"/>
        <v>13</v>
      </c>
      <c r="O237" s="23">
        <f t="shared" si="13"/>
        <v>3459</v>
      </c>
      <c r="P237" s="28">
        <f t="shared" si="14"/>
        <v>44970</v>
      </c>
      <c r="Q237" s="28">
        <f t="shared" si="15"/>
        <v>45070</v>
      </c>
    </row>
    <row r="238" spans="14:17" s="1" customFormat="1" x14ac:dyDescent="0.2">
      <c r="N238" s="22">
        <f t="shared" si="12"/>
        <v>14</v>
      </c>
      <c r="O238" s="23">
        <f t="shared" si="13"/>
        <v>3212</v>
      </c>
      <c r="P238" s="28">
        <f t="shared" si="14"/>
        <v>44971</v>
      </c>
      <c r="Q238" s="28">
        <f t="shared" si="15"/>
        <v>45071</v>
      </c>
    </row>
    <row r="239" spans="14:17" s="1" customFormat="1" x14ac:dyDescent="0.2">
      <c r="N239" s="22">
        <f t="shared" si="12"/>
        <v>15</v>
      </c>
      <c r="O239" s="23">
        <f t="shared" si="13"/>
        <v>2998</v>
      </c>
      <c r="P239" s="28">
        <f t="shared" si="14"/>
        <v>44972</v>
      </c>
      <c r="Q239" s="28">
        <f t="shared" si="15"/>
        <v>45072</v>
      </c>
    </row>
    <row r="240" spans="14:17" s="1" customFormat="1" x14ac:dyDescent="0.2">
      <c r="N240" s="22">
        <f t="shared" si="12"/>
        <v>16</v>
      </c>
      <c r="O240" s="23">
        <f t="shared" si="13"/>
        <v>2811</v>
      </c>
      <c r="P240" s="28">
        <f t="shared" si="14"/>
        <v>44973</v>
      </c>
      <c r="Q240" s="28">
        <f t="shared" si="15"/>
        <v>45073</v>
      </c>
    </row>
    <row r="241" spans="14:17" s="1" customFormat="1" x14ac:dyDescent="0.2">
      <c r="N241" s="22">
        <f t="shared" si="12"/>
        <v>17</v>
      </c>
      <c r="O241" s="23">
        <f t="shared" si="13"/>
        <v>2646</v>
      </c>
      <c r="P241" s="28">
        <f t="shared" si="14"/>
        <v>44974</v>
      </c>
      <c r="Q241" s="28">
        <f t="shared" si="15"/>
        <v>45074</v>
      </c>
    </row>
    <row r="242" spans="14:17" s="1" customFormat="1" x14ac:dyDescent="0.2">
      <c r="N242" s="22">
        <f t="shared" si="12"/>
        <v>18</v>
      </c>
      <c r="O242" s="23">
        <f t="shared" si="13"/>
        <v>2499</v>
      </c>
      <c r="P242" s="28">
        <f t="shared" si="14"/>
        <v>44975</v>
      </c>
      <c r="Q242" s="28">
        <f t="shared" si="15"/>
        <v>45075</v>
      </c>
    </row>
    <row r="243" spans="14:17" s="1" customFormat="1" x14ac:dyDescent="0.2">
      <c r="N243" s="22">
        <f t="shared" si="12"/>
        <v>19</v>
      </c>
      <c r="O243" s="23">
        <f t="shared" si="13"/>
        <v>2367</v>
      </c>
      <c r="P243" s="28">
        <f t="shared" si="14"/>
        <v>44976</v>
      </c>
      <c r="Q243" s="28">
        <f t="shared" si="15"/>
        <v>45076</v>
      </c>
    </row>
    <row r="244" spans="14:17" s="1" customFormat="1" x14ac:dyDescent="0.2">
      <c r="N244" s="22">
        <f t="shared" si="12"/>
        <v>20</v>
      </c>
      <c r="O244" s="23">
        <f t="shared" si="13"/>
        <v>2249</v>
      </c>
      <c r="P244" s="28">
        <f t="shared" si="14"/>
        <v>44977</v>
      </c>
      <c r="Q244" s="28">
        <f t="shared" si="15"/>
        <v>45077</v>
      </c>
    </row>
    <row r="245" spans="14:17" s="1" customFormat="1" x14ac:dyDescent="0.2">
      <c r="N245" s="22">
        <f t="shared" si="12"/>
        <v>21</v>
      </c>
      <c r="O245" s="23">
        <f t="shared" si="13"/>
        <v>2142</v>
      </c>
      <c r="P245" s="28">
        <f t="shared" si="14"/>
        <v>44978</v>
      </c>
      <c r="Q245" s="28">
        <f t="shared" si="15"/>
        <v>45078</v>
      </c>
    </row>
    <row r="246" spans="14:17" s="1" customFormat="1" x14ac:dyDescent="0.2">
      <c r="N246" s="22">
        <f t="shared" si="12"/>
        <v>22</v>
      </c>
      <c r="O246" s="23">
        <f t="shared" si="13"/>
        <v>2045</v>
      </c>
      <c r="P246" s="28">
        <f t="shared" si="14"/>
        <v>44979</v>
      </c>
      <c r="Q246" s="28">
        <f t="shared" si="15"/>
        <v>45079</v>
      </c>
    </row>
    <row r="247" spans="14:17" s="1" customFormat="1" x14ac:dyDescent="0.2">
      <c r="N247" s="22">
        <f t="shared" si="12"/>
        <v>23</v>
      </c>
      <c r="O247" s="23">
        <f t="shared" si="13"/>
        <v>1956</v>
      </c>
      <c r="P247" s="28">
        <f t="shared" si="14"/>
        <v>44980</v>
      </c>
      <c r="Q247" s="28">
        <f t="shared" si="15"/>
        <v>45080</v>
      </c>
    </row>
    <row r="248" spans="14:17" s="1" customFormat="1" x14ac:dyDescent="0.2">
      <c r="N248" s="22">
        <f t="shared" si="12"/>
        <v>24</v>
      </c>
      <c r="O248" s="23">
        <f t="shared" si="13"/>
        <v>1874</v>
      </c>
      <c r="P248" s="28">
        <f t="shared" si="14"/>
        <v>44981</v>
      </c>
      <c r="Q248" s="28">
        <f t="shared" si="15"/>
        <v>45081</v>
      </c>
    </row>
    <row r="249" spans="14:17" s="1" customFormat="1" x14ac:dyDescent="0.2">
      <c r="N249" s="22">
        <f t="shared" si="12"/>
        <v>25</v>
      </c>
      <c r="O249" s="23">
        <f t="shared" si="13"/>
        <v>1799</v>
      </c>
      <c r="P249" s="28">
        <f t="shared" si="14"/>
        <v>44982</v>
      </c>
      <c r="Q249" s="28">
        <f t="shared" si="15"/>
        <v>45082</v>
      </c>
    </row>
    <row r="250" spans="14:17" s="1" customFormat="1" x14ac:dyDescent="0.2">
      <c r="N250" s="22">
        <f t="shared" si="12"/>
        <v>26</v>
      </c>
      <c r="O250" s="23">
        <f t="shared" si="13"/>
        <v>1730</v>
      </c>
      <c r="P250" s="28">
        <f t="shared" si="14"/>
        <v>44983</v>
      </c>
      <c r="Q250" s="28">
        <f t="shared" si="15"/>
        <v>45083</v>
      </c>
    </row>
    <row r="251" spans="14:17" s="1" customFormat="1" x14ac:dyDescent="0.2">
      <c r="N251" s="22">
        <f t="shared" si="12"/>
        <v>27</v>
      </c>
      <c r="O251" s="23">
        <f t="shared" si="13"/>
        <v>1666</v>
      </c>
      <c r="P251" s="28">
        <f t="shared" si="14"/>
        <v>44984</v>
      </c>
      <c r="Q251" s="28">
        <f t="shared" si="15"/>
        <v>45084</v>
      </c>
    </row>
    <row r="252" spans="14:17" s="1" customFormat="1" x14ac:dyDescent="0.2">
      <c r="N252" s="22">
        <f t="shared" si="12"/>
        <v>28</v>
      </c>
      <c r="O252" s="23">
        <f t="shared" si="13"/>
        <v>1607</v>
      </c>
      <c r="P252" s="28">
        <f t="shared" si="14"/>
        <v>44985</v>
      </c>
      <c r="Q252" s="28">
        <f t="shared" si="15"/>
        <v>45085</v>
      </c>
    </row>
    <row r="253" spans="14:17" s="1" customFormat="1" x14ac:dyDescent="0.2">
      <c r="N253" s="22">
        <f t="shared" si="12"/>
        <v>1</v>
      </c>
      <c r="O253" s="23">
        <f t="shared" si="13"/>
        <v>44986</v>
      </c>
      <c r="P253" s="28">
        <f t="shared" si="14"/>
        <v>44986</v>
      </c>
      <c r="Q253" s="28">
        <f t="shared" si="15"/>
        <v>45086</v>
      </c>
    </row>
    <row r="254" spans="14:17" s="1" customFormat="1" x14ac:dyDescent="0.2">
      <c r="N254" s="22">
        <f t="shared" si="12"/>
        <v>2</v>
      </c>
      <c r="O254" s="23">
        <f t="shared" si="13"/>
        <v>22494</v>
      </c>
      <c r="P254" s="28">
        <f t="shared" si="14"/>
        <v>44987</v>
      </c>
      <c r="Q254" s="28">
        <f t="shared" si="15"/>
        <v>45087</v>
      </c>
    </row>
    <row r="255" spans="14:17" s="1" customFormat="1" x14ac:dyDescent="0.2">
      <c r="N255" s="22">
        <f t="shared" si="12"/>
        <v>3</v>
      </c>
      <c r="O255" s="23">
        <f t="shared" si="13"/>
        <v>14996</v>
      </c>
      <c r="P255" s="28">
        <f t="shared" si="14"/>
        <v>44988</v>
      </c>
      <c r="Q255" s="28">
        <f t="shared" si="15"/>
        <v>45088</v>
      </c>
    </row>
    <row r="256" spans="14:17" s="1" customFormat="1" x14ac:dyDescent="0.2">
      <c r="N256" s="22">
        <f t="shared" si="12"/>
        <v>4</v>
      </c>
      <c r="O256" s="23">
        <f t="shared" si="13"/>
        <v>11247</v>
      </c>
      <c r="P256" s="28">
        <f t="shared" si="14"/>
        <v>44989</v>
      </c>
      <c r="Q256" s="28">
        <f t="shared" si="15"/>
        <v>45089</v>
      </c>
    </row>
    <row r="257" spans="14:17" s="1" customFormat="1" x14ac:dyDescent="0.2">
      <c r="N257" s="22">
        <f t="shared" si="12"/>
        <v>5</v>
      </c>
      <c r="O257" s="23">
        <f t="shared" si="13"/>
        <v>8998</v>
      </c>
      <c r="P257" s="28">
        <f t="shared" si="14"/>
        <v>44990</v>
      </c>
      <c r="Q257" s="28">
        <f t="shared" si="15"/>
        <v>45090</v>
      </c>
    </row>
    <row r="258" spans="14:17" s="1" customFormat="1" x14ac:dyDescent="0.2">
      <c r="N258" s="22">
        <f t="shared" si="12"/>
        <v>6</v>
      </c>
      <c r="O258" s="23">
        <f t="shared" si="13"/>
        <v>7499</v>
      </c>
      <c r="P258" s="28">
        <f t="shared" si="14"/>
        <v>44991</v>
      </c>
      <c r="Q258" s="28">
        <f t="shared" si="15"/>
        <v>45091</v>
      </c>
    </row>
    <row r="259" spans="14:17" s="1" customFormat="1" x14ac:dyDescent="0.2">
      <c r="N259" s="22">
        <f t="shared" si="12"/>
        <v>7</v>
      </c>
      <c r="O259" s="23">
        <f t="shared" si="13"/>
        <v>6427</v>
      </c>
      <c r="P259" s="28">
        <f t="shared" si="14"/>
        <v>44992</v>
      </c>
      <c r="Q259" s="28">
        <f t="shared" si="15"/>
        <v>45092</v>
      </c>
    </row>
    <row r="260" spans="14:17" s="1" customFormat="1" x14ac:dyDescent="0.2">
      <c r="N260" s="22">
        <f t="shared" si="12"/>
        <v>8</v>
      </c>
      <c r="O260" s="23">
        <f t="shared" si="13"/>
        <v>5624</v>
      </c>
      <c r="P260" s="28">
        <f t="shared" si="14"/>
        <v>44993</v>
      </c>
      <c r="Q260" s="28">
        <f t="shared" si="15"/>
        <v>45093</v>
      </c>
    </row>
    <row r="261" spans="14:17" s="1" customFormat="1" x14ac:dyDescent="0.2">
      <c r="N261" s="22">
        <f t="shared" si="12"/>
        <v>9</v>
      </c>
      <c r="O261" s="23">
        <f t="shared" si="13"/>
        <v>4999</v>
      </c>
      <c r="P261" s="28">
        <f t="shared" si="14"/>
        <v>44994</v>
      </c>
      <c r="Q261" s="28">
        <f t="shared" si="15"/>
        <v>45094</v>
      </c>
    </row>
    <row r="262" spans="14:17" s="1" customFormat="1" x14ac:dyDescent="0.2">
      <c r="N262" s="22">
        <f t="shared" si="12"/>
        <v>10</v>
      </c>
      <c r="O262" s="23">
        <f t="shared" si="13"/>
        <v>4500</v>
      </c>
      <c r="P262" s="28">
        <f t="shared" si="14"/>
        <v>44995</v>
      </c>
      <c r="Q262" s="28">
        <f t="shared" si="15"/>
        <v>45095</v>
      </c>
    </row>
    <row r="263" spans="14:17" s="1" customFormat="1" x14ac:dyDescent="0.2">
      <c r="N263" s="22">
        <f t="shared" si="12"/>
        <v>11</v>
      </c>
      <c r="O263" s="23">
        <f t="shared" si="13"/>
        <v>4091</v>
      </c>
      <c r="P263" s="28">
        <f t="shared" si="14"/>
        <v>44996</v>
      </c>
      <c r="Q263" s="28">
        <f t="shared" si="15"/>
        <v>45096</v>
      </c>
    </row>
    <row r="264" spans="14:17" s="1" customFormat="1" x14ac:dyDescent="0.2">
      <c r="N264" s="22">
        <f t="shared" si="12"/>
        <v>12</v>
      </c>
      <c r="O264" s="23">
        <f t="shared" si="13"/>
        <v>3750</v>
      </c>
      <c r="P264" s="28">
        <f t="shared" si="14"/>
        <v>44997</v>
      </c>
      <c r="Q264" s="28">
        <f t="shared" si="15"/>
        <v>45097</v>
      </c>
    </row>
    <row r="265" spans="14:17" s="1" customFormat="1" x14ac:dyDescent="0.2">
      <c r="N265" s="22">
        <f t="shared" si="12"/>
        <v>13</v>
      </c>
      <c r="O265" s="23">
        <f t="shared" si="13"/>
        <v>3461</v>
      </c>
      <c r="P265" s="28">
        <f t="shared" si="14"/>
        <v>44998</v>
      </c>
      <c r="Q265" s="28">
        <f t="shared" si="15"/>
        <v>45098</v>
      </c>
    </row>
    <row r="266" spans="14:17" s="1" customFormat="1" x14ac:dyDescent="0.2">
      <c r="N266" s="22">
        <f t="shared" ref="N266:N329" si="16">DAY(P266)</f>
        <v>14</v>
      </c>
      <c r="O266" s="23">
        <f t="shared" ref="O266:O329" si="17">ROUND(P266/N266,0)</f>
        <v>3214</v>
      </c>
      <c r="P266" s="28">
        <f t="shared" si="14"/>
        <v>44999</v>
      </c>
      <c r="Q266" s="28">
        <f t="shared" si="15"/>
        <v>45099</v>
      </c>
    </row>
    <row r="267" spans="14:17" s="1" customFormat="1" x14ac:dyDescent="0.2">
      <c r="N267" s="22">
        <f t="shared" si="16"/>
        <v>15</v>
      </c>
      <c r="O267" s="23">
        <f t="shared" si="17"/>
        <v>3000</v>
      </c>
      <c r="P267" s="28">
        <f t="shared" ref="P267:P330" si="18">P266+1</f>
        <v>45000</v>
      </c>
      <c r="Q267" s="28">
        <f t="shared" ref="Q267:Q330" si="19">Q266+1</f>
        <v>45100</v>
      </c>
    </row>
    <row r="268" spans="14:17" s="1" customFormat="1" x14ac:dyDescent="0.2">
      <c r="N268" s="22">
        <f t="shared" si="16"/>
        <v>16</v>
      </c>
      <c r="O268" s="23">
        <f t="shared" si="17"/>
        <v>2813</v>
      </c>
      <c r="P268" s="28">
        <f t="shared" si="18"/>
        <v>45001</v>
      </c>
      <c r="Q268" s="28">
        <f t="shared" si="19"/>
        <v>45101</v>
      </c>
    </row>
    <row r="269" spans="14:17" s="1" customFormat="1" x14ac:dyDescent="0.2">
      <c r="N269" s="22">
        <f t="shared" si="16"/>
        <v>17</v>
      </c>
      <c r="O269" s="23">
        <f t="shared" si="17"/>
        <v>2647</v>
      </c>
      <c r="P269" s="28">
        <f t="shared" si="18"/>
        <v>45002</v>
      </c>
      <c r="Q269" s="28">
        <f t="shared" si="19"/>
        <v>45102</v>
      </c>
    </row>
    <row r="270" spans="14:17" s="1" customFormat="1" x14ac:dyDescent="0.2">
      <c r="N270" s="22">
        <f t="shared" si="16"/>
        <v>18</v>
      </c>
      <c r="O270" s="23">
        <f t="shared" si="17"/>
        <v>2500</v>
      </c>
      <c r="P270" s="28">
        <f t="shared" si="18"/>
        <v>45003</v>
      </c>
      <c r="Q270" s="28">
        <f t="shared" si="19"/>
        <v>45103</v>
      </c>
    </row>
    <row r="271" spans="14:17" s="1" customFormat="1" x14ac:dyDescent="0.2">
      <c r="N271" s="22">
        <f t="shared" si="16"/>
        <v>19</v>
      </c>
      <c r="O271" s="23">
        <f t="shared" si="17"/>
        <v>2369</v>
      </c>
      <c r="P271" s="28">
        <f t="shared" si="18"/>
        <v>45004</v>
      </c>
      <c r="Q271" s="28">
        <f t="shared" si="19"/>
        <v>45104</v>
      </c>
    </row>
    <row r="272" spans="14:17" s="1" customFormat="1" x14ac:dyDescent="0.2">
      <c r="N272" s="22">
        <f t="shared" si="16"/>
        <v>20</v>
      </c>
      <c r="O272" s="23">
        <f t="shared" si="17"/>
        <v>2250</v>
      </c>
      <c r="P272" s="28">
        <f t="shared" si="18"/>
        <v>45005</v>
      </c>
      <c r="Q272" s="28">
        <f t="shared" si="19"/>
        <v>45105</v>
      </c>
    </row>
    <row r="273" spans="14:17" s="1" customFormat="1" x14ac:dyDescent="0.2">
      <c r="N273" s="22">
        <f t="shared" si="16"/>
        <v>21</v>
      </c>
      <c r="O273" s="23">
        <f t="shared" si="17"/>
        <v>2143</v>
      </c>
      <c r="P273" s="28">
        <f t="shared" si="18"/>
        <v>45006</v>
      </c>
      <c r="Q273" s="28">
        <f t="shared" si="19"/>
        <v>45106</v>
      </c>
    </row>
    <row r="274" spans="14:17" s="1" customFormat="1" x14ac:dyDescent="0.2">
      <c r="N274" s="22">
        <f t="shared" si="16"/>
        <v>22</v>
      </c>
      <c r="O274" s="23">
        <f t="shared" si="17"/>
        <v>2046</v>
      </c>
      <c r="P274" s="28">
        <f t="shared" si="18"/>
        <v>45007</v>
      </c>
      <c r="Q274" s="28">
        <f t="shared" si="19"/>
        <v>45107</v>
      </c>
    </row>
    <row r="275" spans="14:17" s="1" customFormat="1" x14ac:dyDescent="0.2">
      <c r="N275" s="22">
        <f t="shared" si="16"/>
        <v>23</v>
      </c>
      <c r="O275" s="23">
        <f t="shared" si="17"/>
        <v>1957</v>
      </c>
      <c r="P275" s="28">
        <f t="shared" si="18"/>
        <v>45008</v>
      </c>
      <c r="Q275" s="28">
        <f t="shared" si="19"/>
        <v>45108</v>
      </c>
    </row>
    <row r="276" spans="14:17" s="1" customFormat="1" x14ac:dyDescent="0.2">
      <c r="N276" s="22">
        <f t="shared" si="16"/>
        <v>24</v>
      </c>
      <c r="O276" s="23">
        <f t="shared" si="17"/>
        <v>1875</v>
      </c>
      <c r="P276" s="28">
        <f t="shared" si="18"/>
        <v>45009</v>
      </c>
      <c r="Q276" s="28">
        <f t="shared" si="19"/>
        <v>45109</v>
      </c>
    </row>
    <row r="277" spans="14:17" s="1" customFormat="1" x14ac:dyDescent="0.2">
      <c r="N277" s="22">
        <f t="shared" si="16"/>
        <v>25</v>
      </c>
      <c r="O277" s="23">
        <f t="shared" si="17"/>
        <v>1800</v>
      </c>
      <c r="P277" s="28">
        <f t="shared" si="18"/>
        <v>45010</v>
      </c>
      <c r="Q277" s="28">
        <f t="shared" si="19"/>
        <v>45110</v>
      </c>
    </row>
    <row r="278" spans="14:17" s="1" customFormat="1" x14ac:dyDescent="0.2">
      <c r="N278" s="22">
        <f t="shared" si="16"/>
        <v>26</v>
      </c>
      <c r="O278" s="23">
        <f t="shared" si="17"/>
        <v>1731</v>
      </c>
      <c r="P278" s="28">
        <f t="shared" si="18"/>
        <v>45011</v>
      </c>
      <c r="Q278" s="28">
        <f t="shared" si="19"/>
        <v>45111</v>
      </c>
    </row>
    <row r="279" spans="14:17" s="1" customFormat="1" x14ac:dyDescent="0.2">
      <c r="N279" s="22">
        <f t="shared" si="16"/>
        <v>27</v>
      </c>
      <c r="O279" s="23">
        <f t="shared" si="17"/>
        <v>1667</v>
      </c>
      <c r="P279" s="28">
        <f t="shared" si="18"/>
        <v>45012</v>
      </c>
      <c r="Q279" s="28">
        <f t="shared" si="19"/>
        <v>45112</v>
      </c>
    </row>
    <row r="280" spans="14:17" s="1" customFormat="1" x14ac:dyDescent="0.2">
      <c r="N280" s="22">
        <f t="shared" si="16"/>
        <v>28</v>
      </c>
      <c r="O280" s="23">
        <f t="shared" si="17"/>
        <v>1608</v>
      </c>
      <c r="P280" s="28">
        <f t="shared" si="18"/>
        <v>45013</v>
      </c>
      <c r="Q280" s="28">
        <f t="shared" si="19"/>
        <v>45113</v>
      </c>
    </row>
    <row r="281" spans="14:17" s="1" customFormat="1" x14ac:dyDescent="0.2">
      <c r="N281" s="22">
        <f t="shared" si="16"/>
        <v>29</v>
      </c>
      <c r="O281" s="23">
        <f t="shared" si="17"/>
        <v>1552</v>
      </c>
      <c r="P281" s="28">
        <f t="shared" si="18"/>
        <v>45014</v>
      </c>
      <c r="Q281" s="28">
        <f t="shared" si="19"/>
        <v>45114</v>
      </c>
    </row>
    <row r="282" spans="14:17" s="1" customFormat="1" x14ac:dyDescent="0.2">
      <c r="N282" s="22">
        <f t="shared" si="16"/>
        <v>30</v>
      </c>
      <c r="O282" s="23">
        <f t="shared" si="17"/>
        <v>1501</v>
      </c>
      <c r="P282" s="28">
        <f t="shared" si="18"/>
        <v>45015</v>
      </c>
      <c r="Q282" s="28">
        <f t="shared" si="19"/>
        <v>45115</v>
      </c>
    </row>
    <row r="283" spans="14:17" s="1" customFormat="1" x14ac:dyDescent="0.2">
      <c r="N283" s="22">
        <f t="shared" si="16"/>
        <v>31</v>
      </c>
      <c r="O283" s="23">
        <f t="shared" si="17"/>
        <v>1452</v>
      </c>
      <c r="P283" s="28">
        <f t="shared" si="18"/>
        <v>45016</v>
      </c>
      <c r="Q283" s="28">
        <f t="shared" si="19"/>
        <v>45116</v>
      </c>
    </row>
    <row r="284" spans="14:17" s="1" customFormat="1" x14ac:dyDescent="0.2">
      <c r="N284" s="22">
        <f t="shared" si="16"/>
        <v>1</v>
      </c>
      <c r="O284" s="23">
        <f t="shared" si="17"/>
        <v>45017</v>
      </c>
      <c r="P284" s="28">
        <f t="shared" si="18"/>
        <v>45017</v>
      </c>
      <c r="Q284" s="28">
        <f t="shared" si="19"/>
        <v>45117</v>
      </c>
    </row>
    <row r="285" spans="14:17" s="1" customFormat="1" x14ac:dyDescent="0.2">
      <c r="N285" s="22">
        <f t="shared" si="16"/>
        <v>2</v>
      </c>
      <c r="O285" s="23">
        <f t="shared" si="17"/>
        <v>22509</v>
      </c>
      <c r="P285" s="28">
        <f t="shared" si="18"/>
        <v>45018</v>
      </c>
      <c r="Q285" s="28">
        <f t="shared" si="19"/>
        <v>45118</v>
      </c>
    </row>
    <row r="286" spans="14:17" s="1" customFormat="1" x14ac:dyDescent="0.2">
      <c r="N286" s="22">
        <f t="shared" si="16"/>
        <v>3</v>
      </c>
      <c r="O286" s="23">
        <f t="shared" si="17"/>
        <v>15006</v>
      </c>
      <c r="P286" s="28">
        <f t="shared" si="18"/>
        <v>45019</v>
      </c>
      <c r="Q286" s="28">
        <f t="shared" si="19"/>
        <v>45119</v>
      </c>
    </row>
    <row r="287" spans="14:17" s="1" customFormat="1" x14ac:dyDescent="0.2">
      <c r="N287" s="22">
        <f t="shared" si="16"/>
        <v>4</v>
      </c>
      <c r="O287" s="23">
        <f t="shared" si="17"/>
        <v>11255</v>
      </c>
      <c r="P287" s="28">
        <f t="shared" si="18"/>
        <v>45020</v>
      </c>
      <c r="Q287" s="28">
        <f t="shared" si="19"/>
        <v>45120</v>
      </c>
    </row>
    <row r="288" spans="14:17" s="1" customFormat="1" x14ac:dyDescent="0.2">
      <c r="N288" s="22">
        <f t="shared" si="16"/>
        <v>5</v>
      </c>
      <c r="O288" s="23">
        <f t="shared" si="17"/>
        <v>9004</v>
      </c>
      <c r="P288" s="28">
        <f t="shared" si="18"/>
        <v>45021</v>
      </c>
      <c r="Q288" s="28">
        <f t="shared" si="19"/>
        <v>45121</v>
      </c>
    </row>
    <row r="289" spans="14:17" s="1" customFormat="1" x14ac:dyDescent="0.2">
      <c r="N289" s="22">
        <f t="shared" si="16"/>
        <v>6</v>
      </c>
      <c r="O289" s="23">
        <f t="shared" si="17"/>
        <v>7504</v>
      </c>
      <c r="P289" s="28">
        <f t="shared" si="18"/>
        <v>45022</v>
      </c>
      <c r="Q289" s="28">
        <f t="shared" si="19"/>
        <v>45122</v>
      </c>
    </row>
    <row r="290" spans="14:17" s="1" customFormat="1" x14ac:dyDescent="0.2">
      <c r="N290" s="22">
        <f t="shared" si="16"/>
        <v>7</v>
      </c>
      <c r="O290" s="23">
        <f t="shared" si="17"/>
        <v>6432</v>
      </c>
      <c r="P290" s="28">
        <f t="shared" si="18"/>
        <v>45023</v>
      </c>
      <c r="Q290" s="28">
        <f t="shared" si="19"/>
        <v>45123</v>
      </c>
    </row>
    <row r="291" spans="14:17" s="1" customFormat="1" x14ac:dyDescent="0.2">
      <c r="N291" s="22">
        <f t="shared" si="16"/>
        <v>8</v>
      </c>
      <c r="O291" s="23">
        <f t="shared" si="17"/>
        <v>5628</v>
      </c>
      <c r="P291" s="28">
        <f t="shared" si="18"/>
        <v>45024</v>
      </c>
      <c r="Q291" s="28">
        <f t="shared" si="19"/>
        <v>45124</v>
      </c>
    </row>
    <row r="292" spans="14:17" s="1" customFormat="1" x14ac:dyDescent="0.2">
      <c r="N292" s="22">
        <f t="shared" si="16"/>
        <v>9</v>
      </c>
      <c r="O292" s="23">
        <f t="shared" si="17"/>
        <v>5003</v>
      </c>
      <c r="P292" s="28">
        <f t="shared" si="18"/>
        <v>45025</v>
      </c>
      <c r="Q292" s="28">
        <f t="shared" si="19"/>
        <v>45125</v>
      </c>
    </row>
    <row r="293" spans="14:17" s="1" customFormat="1" x14ac:dyDescent="0.2">
      <c r="N293" s="22">
        <f t="shared" si="16"/>
        <v>10</v>
      </c>
      <c r="O293" s="23">
        <f t="shared" si="17"/>
        <v>4503</v>
      </c>
      <c r="P293" s="28">
        <f t="shared" si="18"/>
        <v>45026</v>
      </c>
      <c r="Q293" s="28">
        <f t="shared" si="19"/>
        <v>45126</v>
      </c>
    </row>
    <row r="294" spans="14:17" s="1" customFormat="1" x14ac:dyDescent="0.2">
      <c r="N294" s="22">
        <f t="shared" si="16"/>
        <v>11</v>
      </c>
      <c r="O294" s="23">
        <f t="shared" si="17"/>
        <v>4093</v>
      </c>
      <c r="P294" s="28">
        <f t="shared" si="18"/>
        <v>45027</v>
      </c>
      <c r="Q294" s="28">
        <f t="shared" si="19"/>
        <v>45127</v>
      </c>
    </row>
    <row r="295" spans="14:17" s="1" customFormat="1" x14ac:dyDescent="0.2">
      <c r="N295" s="22">
        <f t="shared" si="16"/>
        <v>12</v>
      </c>
      <c r="O295" s="23">
        <f t="shared" si="17"/>
        <v>3752</v>
      </c>
      <c r="P295" s="28">
        <f t="shared" si="18"/>
        <v>45028</v>
      </c>
      <c r="Q295" s="28">
        <f t="shared" si="19"/>
        <v>45128</v>
      </c>
    </row>
    <row r="296" spans="14:17" s="1" customFormat="1" x14ac:dyDescent="0.2">
      <c r="N296" s="22">
        <f t="shared" si="16"/>
        <v>13</v>
      </c>
      <c r="O296" s="23">
        <f t="shared" si="17"/>
        <v>3464</v>
      </c>
      <c r="P296" s="28">
        <f t="shared" si="18"/>
        <v>45029</v>
      </c>
      <c r="Q296" s="28">
        <f t="shared" si="19"/>
        <v>45129</v>
      </c>
    </row>
    <row r="297" spans="14:17" s="1" customFormat="1" x14ac:dyDescent="0.2">
      <c r="N297" s="22">
        <f t="shared" si="16"/>
        <v>14</v>
      </c>
      <c r="O297" s="23">
        <f t="shared" si="17"/>
        <v>3216</v>
      </c>
      <c r="P297" s="28">
        <f t="shared" si="18"/>
        <v>45030</v>
      </c>
      <c r="Q297" s="28">
        <f t="shared" si="19"/>
        <v>45130</v>
      </c>
    </row>
    <row r="298" spans="14:17" s="1" customFormat="1" x14ac:dyDescent="0.2">
      <c r="N298" s="22">
        <f t="shared" si="16"/>
        <v>15</v>
      </c>
      <c r="O298" s="23">
        <f t="shared" si="17"/>
        <v>3002</v>
      </c>
      <c r="P298" s="28">
        <f t="shared" si="18"/>
        <v>45031</v>
      </c>
      <c r="Q298" s="28">
        <f t="shared" si="19"/>
        <v>45131</v>
      </c>
    </row>
    <row r="299" spans="14:17" s="1" customFormat="1" x14ac:dyDescent="0.2">
      <c r="N299" s="22">
        <f t="shared" si="16"/>
        <v>16</v>
      </c>
      <c r="O299" s="23">
        <f t="shared" si="17"/>
        <v>2815</v>
      </c>
      <c r="P299" s="28">
        <f t="shared" si="18"/>
        <v>45032</v>
      </c>
      <c r="Q299" s="28">
        <f t="shared" si="19"/>
        <v>45132</v>
      </c>
    </row>
    <row r="300" spans="14:17" s="1" customFormat="1" x14ac:dyDescent="0.2">
      <c r="N300" s="22">
        <f t="shared" si="16"/>
        <v>17</v>
      </c>
      <c r="O300" s="23">
        <f t="shared" si="17"/>
        <v>2649</v>
      </c>
      <c r="P300" s="28">
        <f t="shared" si="18"/>
        <v>45033</v>
      </c>
      <c r="Q300" s="28">
        <f t="shared" si="19"/>
        <v>45133</v>
      </c>
    </row>
    <row r="301" spans="14:17" s="1" customFormat="1" x14ac:dyDescent="0.2">
      <c r="N301" s="22">
        <f t="shared" si="16"/>
        <v>18</v>
      </c>
      <c r="O301" s="23">
        <f t="shared" si="17"/>
        <v>2502</v>
      </c>
      <c r="P301" s="28">
        <f t="shared" si="18"/>
        <v>45034</v>
      </c>
      <c r="Q301" s="28">
        <f t="shared" si="19"/>
        <v>45134</v>
      </c>
    </row>
    <row r="302" spans="14:17" s="1" customFormat="1" x14ac:dyDescent="0.2">
      <c r="N302" s="22">
        <f t="shared" si="16"/>
        <v>19</v>
      </c>
      <c r="O302" s="23">
        <f t="shared" si="17"/>
        <v>2370</v>
      </c>
      <c r="P302" s="28">
        <f t="shared" si="18"/>
        <v>45035</v>
      </c>
      <c r="Q302" s="28">
        <f t="shared" si="19"/>
        <v>45135</v>
      </c>
    </row>
    <row r="303" spans="14:17" s="1" customFormat="1" x14ac:dyDescent="0.2">
      <c r="N303" s="22">
        <f t="shared" si="16"/>
        <v>20</v>
      </c>
      <c r="O303" s="23">
        <f t="shared" si="17"/>
        <v>2252</v>
      </c>
      <c r="P303" s="28">
        <f t="shared" si="18"/>
        <v>45036</v>
      </c>
      <c r="Q303" s="28">
        <f t="shared" si="19"/>
        <v>45136</v>
      </c>
    </row>
    <row r="304" spans="14:17" s="1" customFormat="1" x14ac:dyDescent="0.2">
      <c r="N304" s="22">
        <f t="shared" si="16"/>
        <v>21</v>
      </c>
      <c r="O304" s="23">
        <f t="shared" si="17"/>
        <v>2145</v>
      </c>
      <c r="P304" s="28">
        <f t="shared" si="18"/>
        <v>45037</v>
      </c>
      <c r="Q304" s="28">
        <f t="shared" si="19"/>
        <v>45137</v>
      </c>
    </row>
    <row r="305" spans="14:17" s="1" customFormat="1" x14ac:dyDescent="0.2">
      <c r="N305" s="22">
        <f t="shared" si="16"/>
        <v>22</v>
      </c>
      <c r="O305" s="23">
        <f t="shared" si="17"/>
        <v>2047</v>
      </c>
      <c r="P305" s="28">
        <f t="shared" si="18"/>
        <v>45038</v>
      </c>
      <c r="Q305" s="28">
        <f t="shared" si="19"/>
        <v>45138</v>
      </c>
    </row>
    <row r="306" spans="14:17" s="1" customFormat="1" x14ac:dyDescent="0.2">
      <c r="N306" s="22">
        <f t="shared" si="16"/>
        <v>23</v>
      </c>
      <c r="O306" s="23">
        <f t="shared" si="17"/>
        <v>1958</v>
      </c>
      <c r="P306" s="28">
        <f t="shared" si="18"/>
        <v>45039</v>
      </c>
      <c r="Q306" s="28">
        <f t="shared" si="19"/>
        <v>45139</v>
      </c>
    </row>
    <row r="307" spans="14:17" s="1" customFormat="1" x14ac:dyDescent="0.2">
      <c r="N307" s="22">
        <f t="shared" si="16"/>
        <v>24</v>
      </c>
      <c r="O307" s="23">
        <f t="shared" si="17"/>
        <v>1877</v>
      </c>
      <c r="P307" s="28">
        <f t="shared" si="18"/>
        <v>45040</v>
      </c>
      <c r="Q307" s="28">
        <f t="shared" si="19"/>
        <v>45140</v>
      </c>
    </row>
    <row r="308" spans="14:17" s="1" customFormat="1" x14ac:dyDescent="0.2">
      <c r="N308" s="22">
        <f t="shared" si="16"/>
        <v>25</v>
      </c>
      <c r="O308" s="23">
        <f t="shared" si="17"/>
        <v>1802</v>
      </c>
      <c r="P308" s="28">
        <f t="shared" si="18"/>
        <v>45041</v>
      </c>
      <c r="Q308" s="28">
        <f t="shared" si="19"/>
        <v>45141</v>
      </c>
    </row>
    <row r="309" spans="14:17" s="1" customFormat="1" x14ac:dyDescent="0.2">
      <c r="N309" s="22">
        <f t="shared" si="16"/>
        <v>26</v>
      </c>
      <c r="O309" s="23">
        <f t="shared" si="17"/>
        <v>1732</v>
      </c>
      <c r="P309" s="28">
        <f t="shared" si="18"/>
        <v>45042</v>
      </c>
      <c r="Q309" s="28">
        <f t="shared" si="19"/>
        <v>45142</v>
      </c>
    </row>
    <row r="310" spans="14:17" s="1" customFormat="1" x14ac:dyDescent="0.2">
      <c r="N310" s="22">
        <f t="shared" si="16"/>
        <v>27</v>
      </c>
      <c r="O310" s="23">
        <f t="shared" si="17"/>
        <v>1668</v>
      </c>
      <c r="P310" s="28">
        <f t="shared" si="18"/>
        <v>45043</v>
      </c>
      <c r="Q310" s="28">
        <f t="shared" si="19"/>
        <v>45143</v>
      </c>
    </row>
    <row r="311" spans="14:17" s="1" customFormat="1" x14ac:dyDescent="0.2">
      <c r="N311" s="22">
        <f t="shared" si="16"/>
        <v>28</v>
      </c>
      <c r="O311" s="23">
        <f t="shared" si="17"/>
        <v>1609</v>
      </c>
      <c r="P311" s="28">
        <f t="shared" si="18"/>
        <v>45044</v>
      </c>
      <c r="Q311" s="28">
        <f t="shared" si="19"/>
        <v>45144</v>
      </c>
    </row>
    <row r="312" spans="14:17" s="1" customFormat="1" x14ac:dyDescent="0.2">
      <c r="N312" s="22">
        <f t="shared" si="16"/>
        <v>29</v>
      </c>
      <c r="O312" s="23">
        <f t="shared" si="17"/>
        <v>1553</v>
      </c>
      <c r="P312" s="28">
        <f t="shared" si="18"/>
        <v>45045</v>
      </c>
      <c r="Q312" s="28">
        <f t="shared" si="19"/>
        <v>45145</v>
      </c>
    </row>
    <row r="313" spans="14:17" s="1" customFormat="1" x14ac:dyDescent="0.2">
      <c r="N313" s="22">
        <f t="shared" si="16"/>
        <v>30</v>
      </c>
      <c r="O313" s="23">
        <f t="shared" si="17"/>
        <v>1502</v>
      </c>
      <c r="P313" s="28">
        <f t="shared" si="18"/>
        <v>45046</v>
      </c>
      <c r="Q313" s="28">
        <f t="shared" si="19"/>
        <v>45146</v>
      </c>
    </row>
    <row r="314" spans="14:17" s="1" customFormat="1" x14ac:dyDescent="0.2">
      <c r="N314" s="22">
        <f t="shared" si="16"/>
        <v>1</v>
      </c>
      <c r="O314" s="23">
        <f t="shared" si="17"/>
        <v>45047</v>
      </c>
      <c r="P314" s="28">
        <f t="shared" si="18"/>
        <v>45047</v>
      </c>
      <c r="Q314" s="28">
        <f t="shared" si="19"/>
        <v>45147</v>
      </c>
    </row>
    <row r="315" spans="14:17" s="1" customFormat="1" x14ac:dyDescent="0.2">
      <c r="N315" s="22">
        <f t="shared" si="16"/>
        <v>2</v>
      </c>
      <c r="O315" s="23">
        <f t="shared" si="17"/>
        <v>22524</v>
      </c>
      <c r="P315" s="28">
        <f t="shared" si="18"/>
        <v>45048</v>
      </c>
      <c r="Q315" s="28">
        <f t="shared" si="19"/>
        <v>45148</v>
      </c>
    </row>
    <row r="316" spans="14:17" s="1" customFormat="1" x14ac:dyDescent="0.2">
      <c r="N316" s="22">
        <f t="shared" si="16"/>
        <v>3</v>
      </c>
      <c r="O316" s="23">
        <f t="shared" si="17"/>
        <v>15016</v>
      </c>
      <c r="P316" s="28">
        <f t="shared" si="18"/>
        <v>45049</v>
      </c>
      <c r="Q316" s="28">
        <f t="shared" si="19"/>
        <v>45149</v>
      </c>
    </row>
    <row r="317" spans="14:17" s="1" customFormat="1" x14ac:dyDescent="0.2">
      <c r="N317" s="22">
        <f t="shared" si="16"/>
        <v>4</v>
      </c>
      <c r="O317" s="23">
        <f t="shared" si="17"/>
        <v>11263</v>
      </c>
      <c r="P317" s="28">
        <f t="shared" si="18"/>
        <v>45050</v>
      </c>
      <c r="Q317" s="28">
        <f t="shared" si="19"/>
        <v>45150</v>
      </c>
    </row>
    <row r="318" spans="14:17" s="1" customFormat="1" x14ac:dyDescent="0.2">
      <c r="N318" s="22">
        <f t="shared" si="16"/>
        <v>5</v>
      </c>
      <c r="O318" s="23">
        <f t="shared" si="17"/>
        <v>9010</v>
      </c>
      <c r="P318" s="28">
        <f t="shared" si="18"/>
        <v>45051</v>
      </c>
      <c r="Q318" s="28">
        <f t="shared" si="19"/>
        <v>45151</v>
      </c>
    </row>
    <row r="319" spans="14:17" s="1" customFormat="1" x14ac:dyDescent="0.2">
      <c r="N319" s="22">
        <f t="shared" si="16"/>
        <v>6</v>
      </c>
      <c r="O319" s="23">
        <f t="shared" si="17"/>
        <v>7509</v>
      </c>
      <c r="P319" s="28">
        <f t="shared" si="18"/>
        <v>45052</v>
      </c>
      <c r="Q319" s="28">
        <f t="shared" si="19"/>
        <v>45152</v>
      </c>
    </row>
    <row r="320" spans="14:17" s="1" customFormat="1" x14ac:dyDescent="0.2">
      <c r="N320" s="22">
        <f t="shared" si="16"/>
        <v>7</v>
      </c>
      <c r="O320" s="23">
        <f t="shared" si="17"/>
        <v>6436</v>
      </c>
      <c r="P320" s="28">
        <f t="shared" si="18"/>
        <v>45053</v>
      </c>
      <c r="Q320" s="28">
        <f t="shared" si="19"/>
        <v>45153</v>
      </c>
    </row>
    <row r="321" spans="14:17" s="1" customFormat="1" x14ac:dyDescent="0.2">
      <c r="N321" s="22">
        <f t="shared" si="16"/>
        <v>8</v>
      </c>
      <c r="O321" s="23">
        <f t="shared" si="17"/>
        <v>5632</v>
      </c>
      <c r="P321" s="28">
        <f t="shared" si="18"/>
        <v>45054</v>
      </c>
      <c r="Q321" s="28">
        <f t="shared" si="19"/>
        <v>45154</v>
      </c>
    </row>
    <row r="322" spans="14:17" s="1" customFormat="1" x14ac:dyDescent="0.2">
      <c r="N322" s="22">
        <f t="shared" si="16"/>
        <v>9</v>
      </c>
      <c r="O322" s="23">
        <f t="shared" si="17"/>
        <v>5006</v>
      </c>
      <c r="P322" s="28">
        <f t="shared" si="18"/>
        <v>45055</v>
      </c>
      <c r="Q322" s="28">
        <f t="shared" si="19"/>
        <v>45155</v>
      </c>
    </row>
    <row r="323" spans="14:17" s="1" customFormat="1" x14ac:dyDescent="0.2">
      <c r="N323" s="22">
        <f t="shared" si="16"/>
        <v>10</v>
      </c>
      <c r="O323" s="23">
        <f t="shared" si="17"/>
        <v>4506</v>
      </c>
      <c r="P323" s="28">
        <f t="shared" si="18"/>
        <v>45056</v>
      </c>
      <c r="Q323" s="28">
        <f t="shared" si="19"/>
        <v>45156</v>
      </c>
    </row>
    <row r="324" spans="14:17" s="1" customFormat="1" x14ac:dyDescent="0.2">
      <c r="N324" s="22">
        <f t="shared" si="16"/>
        <v>11</v>
      </c>
      <c r="O324" s="23">
        <f t="shared" si="17"/>
        <v>4096</v>
      </c>
      <c r="P324" s="28">
        <f t="shared" si="18"/>
        <v>45057</v>
      </c>
      <c r="Q324" s="28">
        <f t="shared" si="19"/>
        <v>45157</v>
      </c>
    </row>
    <row r="325" spans="14:17" s="1" customFormat="1" x14ac:dyDescent="0.2">
      <c r="N325" s="22">
        <f t="shared" si="16"/>
        <v>12</v>
      </c>
      <c r="O325" s="23">
        <f t="shared" si="17"/>
        <v>3755</v>
      </c>
      <c r="P325" s="28">
        <f t="shared" si="18"/>
        <v>45058</v>
      </c>
      <c r="Q325" s="28">
        <f t="shared" si="19"/>
        <v>45158</v>
      </c>
    </row>
    <row r="326" spans="14:17" s="1" customFormat="1" x14ac:dyDescent="0.2">
      <c r="N326" s="22">
        <f t="shared" si="16"/>
        <v>13</v>
      </c>
      <c r="O326" s="23">
        <f t="shared" si="17"/>
        <v>3466</v>
      </c>
      <c r="P326" s="28">
        <f t="shared" si="18"/>
        <v>45059</v>
      </c>
      <c r="Q326" s="28">
        <f t="shared" si="19"/>
        <v>45159</v>
      </c>
    </row>
    <row r="327" spans="14:17" s="1" customFormat="1" x14ac:dyDescent="0.2">
      <c r="N327" s="22">
        <f t="shared" si="16"/>
        <v>14</v>
      </c>
      <c r="O327" s="23">
        <f t="shared" si="17"/>
        <v>3219</v>
      </c>
      <c r="P327" s="28">
        <f t="shared" si="18"/>
        <v>45060</v>
      </c>
      <c r="Q327" s="28">
        <f t="shared" si="19"/>
        <v>45160</v>
      </c>
    </row>
    <row r="328" spans="14:17" s="1" customFormat="1" x14ac:dyDescent="0.2">
      <c r="N328" s="22">
        <f t="shared" si="16"/>
        <v>15</v>
      </c>
      <c r="O328" s="23">
        <f t="shared" si="17"/>
        <v>3004</v>
      </c>
      <c r="P328" s="28">
        <f t="shared" si="18"/>
        <v>45061</v>
      </c>
      <c r="Q328" s="28">
        <f t="shared" si="19"/>
        <v>45161</v>
      </c>
    </row>
    <row r="329" spans="14:17" s="1" customFormat="1" x14ac:dyDescent="0.2">
      <c r="N329" s="22">
        <f t="shared" si="16"/>
        <v>16</v>
      </c>
      <c r="O329" s="23">
        <f t="shared" si="17"/>
        <v>2816</v>
      </c>
      <c r="P329" s="28">
        <f t="shared" si="18"/>
        <v>45062</v>
      </c>
      <c r="Q329" s="28">
        <f t="shared" si="19"/>
        <v>45162</v>
      </c>
    </row>
    <row r="330" spans="14:17" s="1" customFormat="1" x14ac:dyDescent="0.2">
      <c r="N330" s="22">
        <f t="shared" ref="N330:N393" si="20">DAY(P330)</f>
        <v>17</v>
      </c>
      <c r="O330" s="23">
        <f t="shared" ref="O330:O393" si="21">ROUND(P330/N330,0)</f>
        <v>2651</v>
      </c>
      <c r="P330" s="28">
        <f t="shared" si="18"/>
        <v>45063</v>
      </c>
      <c r="Q330" s="28">
        <f t="shared" si="19"/>
        <v>45163</v>
      </c>
    </row>
    <row r="331" spans="14:17" s="1" customFormat="1" x14ac:dyDescent="0.2">
      <c r="N331" s="22">
        <f t="shared" si="20"/>
        <v>18</v>
      </c>
      <c r="O331" s="23">
        <f t="shared" si="21"/>
        <v>2504</v>
      </c>
      <c r="P331" s="28">
        <f t="shared" ref="P331:P394" si="22">P330+1</f>
        <v>45064</v>
      </c>
      <c r="Q331" s="28">
        <f t="shared" ref="Q331:Q394" si="23">Q330+1</f>
        <v>45164</v>
      </c>
    </row>
    <row r="332" spans="14:17" s="1" customFormat="1" x14ac:dyDescent="0.2">
      <c r="N332" s="22">
        <f t="shared" si="20"/>
        <v>19</v>
      </c>
      <c r="O332" s="23">
        <f t="shared" si="21"/>
        <v>2372</v>
      </c>
      <c r="P332" s="28">
        <f t="shared" si="22"/>
        <v>45065</v>
      </c>
      <c r="Q332" s="28">
        <f t="shared" si="23"/>
        <v>45165</v>
      </c>
    </row>
    <row r="333" spans="14:17" s="1" customFormat="1" x14ac:dyDescent="0.2">
      <c r="N333" s="22">
        <f t="shared" si="20"/>
        <v>20</v>
      </c>
      <c r="O333" s="23">
        <f t="shared" si="21"/>
        <v>2253</v>
      </c>
      <c r="P333" s="28">
        <f t="shared" si="22"/>
        <v>45066</v>
      </c>
      <c r="Q333" s="28">
        <f t="shared" si="23"/>
        <v>45166</v>
      </c>
    </row>
    <row r="334" spans="14:17" s="1" customFormat="1" x14ac:dyDescent="0.2">
      <c r="N334" s="22">
        <f t="shared" si="20"/>
        <v>21</v>
      </c>
      <c r="O334" s="23">
        <f t="shared" si="21"/>
        <v>2146</v>
      </c>
      <c r="P334" s="28">
        <f t="shared" si="22"/>
        <v>45067</v>
      </c>
      <c r="Q334" s="28">
        <f t="shared" si="23"/>
        <v>45167</v>
      </c>
    </row>
    <row r="335" spans="14:17" s="1" customFormat="1" x14ac:dyDescent="0.2">
      <c r="N335" s="22">
        <f t="shared" si="20"/>
        <v>22</v>
      </c>
      <c r="O335" s="23">
        <f t="shared" si="21"/>
        <v>2049</v>
      </c>
      <c r="P335" s="28">
        <f t="shared" si="22"/>
        <v>45068</v>
      </c>
      <c r="Q335" s="28">
        <f t="shared" si="23"/>
        <v>45168</v>
      </c>
    </row>
    <row r="336" spans="14:17" s="1" customFormat="1" x14ac:dyDescent="0.2">
      <c r="N336" s="22">
        <f t="shared" si="20"/>
        <v>23</v>
      </c>
      <c r="O336" s="23">
        <f t="shared" si="21"/>
        <v>1960</v>
      </c>
      <c r="P336" s="28">
        <f t="shared" si="22"/>
        <v>45069</v>
      </c>
      <c r="Q336" s="28">
        <f t="shared" si="23"/>
        <v>45169</v>
      </c>
    </row>
    <row r="337" spans="14:17" s="1" customFormat="1" x14ac:dyDescent="0.2">
      <c r="N337" s="22">
        <f t="shared" si="20"/>
        <v>24</v>
      </c>
      <c r="O337" s="23">
        <f t="shared" si="21"/>
        <v>1878</v>
      </c>
      <c r="P337" s="28">
        <f t="shared" si="22"/>
        <v>45070</v>
      </c>
      <c r="Q337" s="28">
        <f t="shared" si="23"/>
        <v>45170</v>
      </c>
    </row>
    <row r="338" spans="14:17" s="1" customFormat="1" x14ac:dyDescent="0.2">
      <c r="N338" s="22">
        <f t="shared" si="20"/>
        <v>25</v>
      </c>
      <c r="O338" s="23">
        <f t="shared" si="21"/>
        <v>1803</v>
      </c>
      <c r="P338" s="28">
        <f t="shared" si="22"/>
        <v>45071</v>
      </c>
      <c r="Q338" s="28">
        <f t="shared" si="23"/>
        <v>45171</v>
      </c>
    </row>
    <row r="339" spans="14:17" s="1" customFormat="1" x14ac:dyDescent="0.2">
      <c r="N339" s="22">
        <f t="shared" si="20"/>
        <v>26</v>
      </c>
      <c r="O339" s="23">
        <f t="shared" si="21"/>
        <v>1734</v>
      </c>
      <c r="P339" s="28">
        <f t="shared" si="22"/>
        <v>45072</v>
      </c>
      <c r="Q339" s="28">
        <f t="shared" si="23"/>
        <v>45172</v>
      </c>
    </row>
    <row r="340" spans="14:17" s="1" customFormat="1" x14ac:dyDescent="0.2">
      <c r="N340" s="22">
        <f t="shared" si="20"/>
        <v>27</v>
      </c>
      <c r="O340" s="23">
        <f t="shared" si="21"/>
        <v>1669</v>
      </c>
      <c r="P340" s="28">
        <f t="shared" si="22"/>
        <v>45073</v>
      </c>
      <c r="Q340" s="28">
        <f t="shared" si="23"/>
        <v>45173</v>
      </c>
    </row>
    <row r="341" spans="14:17" s="1" customFormat="1" x14ac:dyDescent="0.2">
      <c r="N341" s="22">
        <f t="shared" si="20"/>
        <v>28</v>
      </c>
      <c r="O341" s="23">
        <f t="shared" si="21"/>
        <v>1610</v>
      </c>
      <c r="P341" s="28">
        <f t="shared" si="22"/>
        <v>45074</v>
      </c>
      <c r="Q341" s="28">
        <f t="shared" si="23"/>
        <v>45174</v>
      </c>
    </row>
    <row r="342" spans="14:17" s="1" customFormat="1" x14ac:dyDescent="0.2">
      <c r="N342" s="22">
        <f t="shared" si="20"/>
        <v>29</v>
      </c>
      <c r="O342" s="23">
        <f t="shared" si="21"/>
        <v>1554</v>
      </c>
      <c r="P342" s="28">
        <f t="shared" si="22"/>
        <v>45075</v>
      </c>
      <c r="Q342" s="28">
        <f t="shared" si="23"/>
        <v>45175</v>
      </c>
    </row>
    <row r="343" spans="14:17" s="1" customFormat="1" x14ac:dyDescent="0.2">
      <c r="N343" s="22">
        <f t="shared" si="20"/>
        <v>30</v>
      </c>
      <c r="O343" s="23">
        <f t="shared" si="21"/>
        <v>1503</v>
      </c>
      <c r="P343" s="28">
        <f t="shared" si="22"/>
        <v>45076</v>
      </c>
      <c r="Q343" s="28">
        <f t="shared" si="23"/>
        <v>45176</v>
      </c>
    </row>
    <row r="344" spans="14:17" s="1" customFormat="1" x14ac:dyDescent="0.2">
      <c r="N344" s="22">
        <f t="shared" si="20"/>
        <v>31</v>
      </c>
      <c r="O344" s="23">
        <f t="shared" si="21"/>
        <v>1454</v>
      </c>
      <c r="P344" s="28">
        <f t="shared" si="22"/>
        <v>45077</v>
      </c>
      <c r="Q344" s="28">
        <f t="shared" si="23"/>
        <v>45177</v>
      </c>
    </row>
    <row r="345" spans="14:17" s="1" customFormat="1" x14ac:dyDescent="0.2">
      <c r="N345" s="22">
        <f t="shared" si="20"/>
        <v>1</v>
      </c>
      <c r="O345" s="23">
        <f t="shared" si="21"/>
        <v>45078</v>
      </c>
      <c r="P345" s="28">
        <f t="shared" si="22"/>
        <v>45078</v>
      </c>
      <c r="Q345" s="28">
        <f t="shared" si="23"/>
        <v>45178</v>
      </c>
    </row>
    <row r="346" spans="14:17" s="1" customFormat="1" x14ac:dyDescent="0.2">
      <c r="N346" s="22">
        <f t="shared" si="20"/>
        <v>2</v>
      </c>
      <c r="O346" s="23">
        <f t="shared" si="21"/>
        <v>22540</v>
      </c>
      <c r="P346" s="28">
        <f t="shared" si="22"/>
        <v>45079</v>
      </c>
      <c r="Q346" s="28">
        <f t="shared" si="23"/>
        <v>45179</v>
      </c>
    </row>
    <row r="347" spans="14:17" s="1" customFormat="1" x14ac:dyDescent="0.2">
      <c r="N347" s="22">
        <f t="shared" si="20"/>
        <v>3</v>
      </c>
      <c r="O347" s="23">
        <f t="shared" si="21"/>
        <v>15027</v>
      </c>
      <c r="P347" s="28">
        <f t="shared" si="22"/>
        <v>45080</v>
      </c>
      <c r="Q347" s="28">
        <f t="shared" si="23"/>
        <v>45180</v>
      </c>
    </row>
    <row r="348" spans="14:17" s="1" customFormat="1" x14ac:dyDescent="0.2">
      <c r="N348" s="22">
        <f t="shared" si="20"/>
        <v>4</v>
      </c>
      <c r="O348" s="23">
        <f t="shared" si="21"/>
        <v>11270</v>
      </c>
      <c r="P348" s="28">
        <f t="shared" si="22"/>
        <v>45081</v>
      </c>
      <c r="Q348" s="28">
        <f t="shared" si="23"/>
        <v>45181</v>
      </c>
    </row>
    <row r="349" spans="14:17" s="1" customFormat="1" x14ac:dyDescent="0.2">
      <c r="N349" s="22">
        <f t="shared" si="20"/>
        <v>5</v>
      </c>
      <c r="O349" s="23">
        <f t="shared" si="21"/>
        <v>9016</v>
      </c>
      <c r="P349" s="28">
        <f t="shared" si="22"/>
        <v>45082</v>
      </c>
      <c r="Q349" s="28">
        <f t="shared" si="23"/>
        <v>45182</v>
      </c>
    </row>
    <row r="350" spans="14:17" s="1" customFormat="1" x14ac:dyDescent="0.2">
      <c r="N350" s="22">
        <f t="shared" si="20"/>
        <v>6</v>
      </c>
      <c r="O350" s="23">
        <f t="shared" si="21"/>
        <v>7514</v>
      </c>
      <c r="P350" s="28">
        <f t="shared" si="22"/>
        <v>45083</v>
      </c>
      <c r="Q350" s="28">
        <f t="shared" si="23"/>
        <v>45183</v>
      </c>
    </row>
    <row r="351" spans="14:17" s="1" customFormat="1" x14ac:dyDescent="0.2">
      <c r="N351" s="22">
        <f t="shared" si="20"/>
        <v>7</v>
      </c>
      <c r="O351" s="23">
        <f t="shared" si="21"/>
        <v>6441</v>
      </c>
      <c r="P351" s="28">
        <f t="shared" si="22"/>
        <v>45084</v>
      </c>
      <c r="Q351" s="28">
        <f t="shared" si="23"/>
        <v>45184</v>
      </c>
    </row>
    <row r="352" spans="14:17" s="1" customFormat="1" x14ac:dyDescent="0.2">
      <c r="N352" s="22">
        <f t="shared" si="20"/>
        <v>8</v>
      </c>
      <c r="O352" s="23">
        <f t="shared" si="21"/>
        <v>5636</v>
      </c>
      <c r="P352" s="28">
        <f t="shared" si="22"/>
        <v>45085</v>
      </c>
      <c r="Q352" s="28">
        <f t="shared" si="23"/>
        <v>45185</v>
      </c>
    </row>
    <row r="353" spans="14:17" s="1" customFormat="1" x14ac:dyDescent="0.2">
      <c r="N353" s="22">
        <f t="shared" si="20"/>
        <v>9</v>
      </c>
      <c r="O353" s="23">
        <f t="shared" si="21"/>
        <v>5010</v>
      </c>
      <c r="P353" s="28">
        <f t="shared" si="22"/>
        <v>45086</v>
      </c>
      <c r="Q353" s="28">
        <f t="shared" si="23"/>
        <v>45186</v>
      </c>
    </row>
    <row r="354" spans="14:17" s="1" customFormat="1" x14ac:dyDescent="0.2">
      <c r="N354" s="22">
        <f t="shared" si="20"/>
        <v>10</v>
      </c>
      <c r="O354" s="23">
        <f t="shared" si="21"/>
        <v>4509</v>
      </c>
      <c r="P354" s="28">
        <f t="shared" si="22"/>
        <v>45087</v>
      </c>
      <c r="Q354" s="28">
        <f t="shared" si="23"/>
        <v>45187</v>
      </c>
    </row>
    <row r="355" spans="14:17" s="1" customFormat="1" x14ac:dyDescent="0.2">
      <c r="N355" s="22">
        <f t="shared" si="20"/>
        <v>11</v>
      </c>
      <c r="O355" s="23">
        <f t="shared" si="21"/>
        <v>4099</v>
      </c>
      <c r="P355" s="28">
        <f t="shared" si="22"/>
        <v>45088</v>
      </c>
      <c r="Q355" s="28">
        <f t="shared" si="23"/>
        <v>45188</v>
      </c>
    </row>
    <row r="356" spans="14:17" s="1" customFormat="1" x14ac:dyDescent="0.2">
      <c r="N356" s="22">
        <f t="shared" si="20"/>
        <v>12</v>
      </c>
      <c r="O356" s="23">
        <f t="shared" si="21"/>
        <v>3757</v>
      </c>
      <c r="P356" s="28">
        <f t="shared" si="22"/>
        <v>45089</v>
      </c>
      <c r="Q356" s="28">
        <f t="shared" si="23"/>
        <v>45189</v>
      </c>
    </row>
    <row r="357" spans="14:17" s="1" customFormat="1" x14ac:dyDescent="0.2">
      <c r="N357" s="22">
        <f t="shared" si="20"/>
        <v>13</v>
      </c>
      <c r="O357" s="23">
        <f t="shared" si="21"/>
        <v>3468</v>
      </c>
      <c r="P357" s="28">
        <f t="shared" si="22"/>
        <v>45090</v>
      </c>
      <c r="Q357" s="28">
        <f t="shared" si="23"/>
        <v>45190</v>
      </c>
    </row>
    <row r="358" spans="14:17" s="1" customFormat="1" x14ac:dyDescent="0.2">
      <c r="N358" s="22">
        <f t="shared" si="20"/>
        <v>14</v>
      </c>
      <c r="O358" s="23">
        <f t="shared" si="21"/>
        <v>3221</v>
      </c>
      <c r="P358" s="28">
        <f t="shared" si="22"/>
        <v>45091</v>
      </c>
      <c r="Q358" s="28">
        <f t="shared" si="23"/>
        <v>45191</v>
      </c>
    </row>
    <row r="359" spans="14:17" s="1" customFormat="1" x14ac:dyDescent="0.2">
      <c r="N359" s="22">
        <f t="shared" si="20"/>
        <v>15</v>
      </c>
      <c r="O359" s="23">
        <f t="shared" si="21"/>
        <v>3006</v>
      </c>
      <c r="P359" s="28">
        <f t="shared" si="22"/>
        <v>45092</v>
      </c>
      <c r="Q359" s="28">
        <f t="shared" si="23"/>
        <v>45192</v>
      </c>
    </row>
    <row r="360" spans="14:17" s="1" customFormat="1" x14ac:dyDescent="0.2">
      <c r="N360" s="22">
        <f t="shared" si="20"/>
        <v>16</v>
      </c>
      <c r="O360" s="23">
        <f t="shared" si="21"/>
        <v>2818</v>
      </c>
      <c r="P360" s="28">
        <f t="shared" si="22"/>
        <v>45093</v>
      </c>
      <c r="Q360" s="28">
        <f t="shared" si="23"/>
        <v>45193</v>
      </c>
    </row>
    <row r="361" spans="14:17" s="1" customFormat="1" x14ac:dyDescent="0.2">
      <c r="N361" s="22">
        <f t="shared" si="20"/>
        <v>17</v>
      </c>
      <c r="O361" s="23">
        <f t="shared" si="21"/>
        <v>2653</v>
      </c>
      <c r="P361" s="28">
        <f t="shared" si="22"/>
        <v>45094</v>
      </c>
      <c r="Q361" s="28">
        <f t="shared" si="23"/>
        <v>45194</v>
      </c>
    </row>
    <row r="362" spans="14:17" s="1" customFormat="1" x14ac:dyDescent="0.2">
      <c r="N362" s="22">
        <f t="shared" si="20"/>
        <v>18</v>
      </c>
      <c r="O362" s="23">
        <f t="shared" si="21"/>
        <v>2505</v>
      </c>
      <c r="P362" s="28">
        <f t="shared" si="22"/>
        <v>45095</v>
      </c>
      <c r="Q362" s="28">
        <f t="shared" si="23"/>
        <v>45195</v>
      </c>
    </row>
    <row r="363" spans="14:17" s="1" customFormat="1" x14ac:dyDescent="0.2">
      <c r="N363" s="22">
        <f t="shared" si="20"/>
        <v>19</v>
      </c>
      <c r="O363" s="23">
        <f t="shared" si="21"/>
        <v>2373</v>
      </c>
      <c r="P363" s="28">
        <f t="shared" si="22"/>
        <v>45096</v>
      </c>
      <c r="Q363" s="28">
        <f t="shared" si="23"/>
        <v>45196</v>
      </c>
    </row>
    <row r="364" spans="14:17" s="1" customFormat="1" x14ac:dyDescent="0.2">
      <c r="N364" s="22">
        <f t="shared" si="20"/>
        <v>20</v>
      </c>
      <c r="O364" s="23">
        <f t="shared" si="21"/>
        <v>2255</v>
      </c>
      <c r="P364" s="28">
        <f t="shared" si="22"/>
        <v>45097</v>
      </c>
      <c r="Q364" s="28">
        <f t="shared" si="23"/>
        <v>45197</v>
      </c>
    </row>
    <row r="365" spans="14:17" s="1" customFormat="1" x14ac:dyDescent="0.2">
      <c r="N365" s="22">
        <f t="shared" si="20"/>
        <v>21</v>
      </c>
      <c r="O365" s="23">
        <f t="shared" si="21"/>
        <v>2148</v>
      </c>
      <c r="P365" s="28">
        <f t="shared" si="22"/>
        <v>45098</v>
      </c>
      <c r="Q365" s="28">
        <f t="shared" si="23"/>
        <v>45198</v>
      </c>
    </row>
    <row r="366" spans="14:17" s="1" customFormat="1" x14ac:dyDescent="0.2">
      <c r="N366" s="22">
        <f t="shared" si="20"/>
        <v>22</v>
      </c>
      <c r="O366" s="23">
        <f t="shared" si="21"/>
        <v>2050</v>
      </c>
      <c r="P366" s="28">
        <f t="shared" si="22"/>
        <v>45099</v>
      </c>
      <c r="Q366" s="28">
        <f t="shared" si="23"/>
        <v>45199</v>
      </c>
    </row>
    <row r="367" spans="14:17" s="1" customFormat="1" x14ac:dyDescent="0.2">
      <c r="N367" s="22">
        <f t="shared" si="20"/>
        <v>23</v>
      </c>
      <c r="O367" s="23">
        <f t="shared" si="21"/>
        <v>1961</v>
      </c>
      <c r="P367" s="28">
        <f t="shared" si="22"/>
        <v>45100</v>
      </c>
      <c r="Q367" s="28">
        <f t="shared" si="23"/>
        <v>45200</v>
      </c>
    </row>
    <row r="368" spans="14:17" s="1" customFormat="1" x14ac:dyDescent="0.2">
      <c r="N368" s="22">
        <f t="shared" si="20"/>
        <v>24</v>
      </c>
      <c r="O368" s="23">
        <f t="shared" si="21"/>
        <v>1879</v>
      </c>
      <c r="P368" s="28">
        <f t="shared" si="22"/>
        <v>45101</v>
      </c>
      <c r="Q368" s="28">
        <f t="shared" si="23"/>
        <v>45201</v>
      </c>
    </row>
    <row r="369" spans="14:17" s="1" customFormat="1" x14ac:dyDescent="0.2">
      <c r="N369" s="22">
        <f t="shared" si="20"/>
        <v>25</v>
      </c>
      <c r="O369" s="23">
        <f t="shared" si="21"/>
        <v>1804</v>
      </c>
      <c r="P369" s="28">
        <f t="shared" si="22"/>
        <v>45102</v>
      </c>
      <c r="Q369" s="28">
        <f t="shared" si="23"/>
        <v>45202</v>
      </c>
    </row>
    <row r="370" spans="14:17" s="1" customFormat="1" x14ac:dyDescent="0.2">
      <c r="N370" s="22">
        <f t="shared" si="20"/>
        <v>26</v>
      </c>
      <c r="O370" s="23">
        <f t="shared" si="21"/>
        <v>1735</v>
      </c>
      <c r="P370" s="28">
        <f t="shared" si="22"/>
        <v>45103</v>
      </c>
      <c r="Q370" s="28">
        <f t="shared" si="23"/>
        <v>45203</v>
      </c>
    </row>
    <row r="371" spans="14:17" s="1" customFormat="1" x14ac:dyDescent="0.2">
      <c r="N371" s="22">
        <f t="shared" si="20"/>
        <v>27</v>
      </c>
      <c r="O371" s="23">
        <f t="shared" si="21"/>
        <v>1671</v>
      </c>
      <c r="P371" s="28">
        <f t="shared" si="22"/>
        <v>45104</v>
      </c>
      <c r="Q371" s="28">
        <f t="shared" si="23"/>
        <v>45204</v>
      </c>
    </row>
    <row r="372" spans="14:17" s="1" customFormat="1" x14ac:dyDescent="0.2">
      <c r="N372" s="22">
        <f t="shared" si="20"/>
        <v>28</v>
      </c>
      <c r="O372" s="23">
        <f t="shared" si="21"/>
        <v>1611</v>
      </c>
      <c r="P372" s="28">
        <f t="shared" si="22"/>
        <v>45105</v>
      </c>
      <c r="Q372" s="28">
        <f t="shared" si="23"/>
        <v>45205</v>
      </c>
    </row>
    <row r="373" spans="14:17" s="1" customFormat="1" x14ac:dyDescent="0.2">
      <c r="N373" s="22">
        <f t="shared" si="20"/>
        <v>29</v>
      </c>
      <c r="O373" s="23">
        <f t="shared" si="21"/>
        <v>1555</v>
      </c>
      <c r="P373" s="28">
        <f t="shared" si="22"/>
        <v>45106</v>
      </c>
      <c r="Q373" s="28">
        <f t="shared" si="23"/>
        <v>45206</v>
      </c>
    </row>
    <row r="374" spans="14:17" s="1" customFormat="1" x14ac:dyDescent="0.2">
      <c r="N374" s="22">
        <f t="shared" si="20"/>
        <v>30</v>
      </c>
      <c r="O374" s="23">
        <f t="shared" si="21"/>
        <v>1504</v>
      </c>
      <c r="P374" s="28">
        <f t="shared" si="22"/>
        <v>45107</v>
      </c>
      <c r="Q374" s="28">
        <f t="shared" si="23"/>
        <v>45207</v>
      </c>
    </row>
    <row r="375" spans="14:17" s="1" customFormat="1" x14ac:dyDescent="0.2">
      <c r="N375" s="22">
        <f t="shared" si="20"/>
        <v>1</v>
      </c>
      <c r="O375" s="23">
        <f t="shared" si="21"/>
        <v>45108</v>
      </c>
      <c r="P375" s="28">
        <f t="shared" si="22"/>
        <v>45108</v>
      </c>
      <c r="Q375" s="28">
        <f t="shared" si="23"/>
        <v>45208</v>
      </c>
    </row>
    <row r="376" spans="14:17" s="1" customFormat="1" x14ac:dyDescent="0.2">
      <c r="N376" s="22">
        <f t="shared" si="20"/>
        <v>2</v>
      </c>
      <c r="O376" s="23">
        <f t="shared" si="21"/>
        <v>22555</v>
      </c>
      <c r="P376" s="28">
        <f t="shared" si="22"/>
        <v>45109</v>
      </c>
      <c r="Q376" s="28">
        <f t="shared" si="23"/>
        <v>45209</v>
      </c>
    </row>
    <row r="377" spans="14:17" s="1" customFormat="1" x14ac:dyDescent="0.2">
      <c r="N377" s="22">
        <f t="shared" si="20"/>
        <v>3</v>
      </c>
      <c r="O377" s="23">
        <f t="shared" si="21"/>
        <v>15037</v>
      </c>
      <c r="P377" s="28">
        <f t="shared" si="22"/>
        <v>45110</v>
      </c>
      <c r="Q377" s="28">
        <f t="shared" si="23"/>
        <v>45210</v>
      </c>
    </row>
    <row r="378" spans="14:17" s="1" customFormat="1" x14ac:dyDescent="0.2">
      <c r="N378" s="22">
        <f t="shared" si="20"/>
        <v>4</v>
      </c>
      <c r="O378" s="23">
        <f t="shared" si="21"/>
        <v>11278</v>
      </c>
      <c r="P378" s="28">
        <f t="shared" si="22"/>
        <v>45111</v>
      </c>
      <c r="Q378" s="28">
        <f t="shared" si="23"/>
        <v>45211</v>
      </c>
    </row>
    <row r="379" spans="14:17" s="1" customFormat="1" x14ac:dyDescent="0.2">
      <c r="N379" s="22">
        <f t="shared" si="20"/>
        <v>5</v>
      </c>
      <c r="O379" s="23">
        <f t="shared" si="21"/>
        <v>9022</v>
      </c>
      <c r="P379" s="28">
        <f t="shared" si="22"/>
        <v>45112</v>
      </c>
      <c r="Q379" s="28">
        <f t="shared" si="23"/>
        <v>45212</v>
      </c>
    </row>
    <row r="380" spans="14:17" s="1" customFormat="1" x14ac:dyDescent="0.2">
      <c r="N380" s="22">
        <f t="shared" si="20"/>
        <v>6</v>
      </c>
      <c r="O380" s="23">
        <f t="shared" si="21"/>
        <v>7519</v>
      </c>
      <c r="P380" s="28">
        <f t="shared" si="22"/>
        <v>45113</v>
      </c>
      <c r="Q380" s="28">
        <f t="shared" si="23"/>
        <v>45213</v>
      </c>
    </row>
    <row r="381" spans="14:17" s="1" customFormat="1" x14ac:dyDescent="0.2">
      <c r="N381" s="22">
        <f t="shared" si="20"/>
        <v>7</v>
      </c>
      <c r="O381" s="23">
        <f t="shared" si="21"/>
        <v>6445</v>
      </c>
      <c r="P381" s="28">
        <f t="shared" si="22"/>
        <v>45114</v>
      </c>
      <c r="Q381" s="28">
        <f t="shared" si="23"/>
        <v>45214</v>
      </c>
    </row>
    <row r="382" spans="14:17" s="1" customFormat="1" x14ac:dyDescent="0.2">
      <c r="N382" s="22">
        <f t="shared" si="20"/>
        <v>8</v>
      </c>
      <c r="O382" s="23">
        <f t="shared" si="21"/>
        <v>5639</v>
      </c>
      <c r="P382" s="28">
        <f t="shared" si="22"/>
        <v>45115</v>
      </c>
      <c r="Q382" s="28">
        <f t="shared" si="23"/>
        <v>45215</v>
      </c>
    </row>
    <row r="383" spans="14:17" s="1" customFormat="1" x14ac:dyDescent="0.2">
      <c r="N383" s="22">
        <f t="shared" si="20"/>
        <v>9</v>
      </c>
      <c r="O383" s="23">
        <f t="shared" si="21"/>
        <v>5013</v>
      </c>
      <c r="P383" s="28">
        <f t="shared" si="22"/>
        <v>45116</v>
      </c>
      <c r="Q383" s="28">
        <f t="shared" si="23"/>
        <v>45216</v>
      </c>
    </row>
    <row r="384" spans="14:17" s="1" customFormat="1" x14ac:dyDescent="0.2">
      <c r="N384" s="22">
        <f t="shared" si="20"/>
        <v>10</v>
      </c>
      <c r="O384" s="23">
        <f t="shared" si="21"/>
        <v>4512</v>
      </c>
      <c r="P384" s="28">
        <f t="shared" si="22"/>
        <v>45117</v>
      </c>
      <c r="Q384" s="28">
        <f t="shared" si="23"/>
        <v>45217</v>
      </c>
    </row>
    <row r="385" spans="14:17" s="1" customFormat="1" x14ac:dyDescent="0.2">
      <c r="N385" s="22">
        <f t="shared" si="20"/>
        <v>11</v>
      </c>
      <c r="O385" s="23">
        <f t="shared" si="21"/>
        <v>4102</v>
      </c>
      <c r="P385" s="28">
        <f t="shared" si="22"/>
        <v>45118</v>
      </c>
      <c r="Q385" s="28">
        <f t="shared" si="23"/>
        <v>45218</v>
      </c>
    </row>
    <row r="386" spans="14:17" s="1" customFormat="1" x14ac:dyDescent="0.2">
      <c r="N386" s="22">
        <f t="shared" si="20"/>
        <v>12</v>
      </c>
      <c r="O386" s="23">
        <f t="shared" si="21"/>
        <v>3760</v>
      </c>
      <c r="P386" s="28">
        <f t="shared" si="22"/>
        <v>45119</v>
      </c>
      <c r="Q386" s="28">
        <f t="shared" si="23"/>
        <v>45219</v>
      </c>
    </row>
    <row r="387" spans="14:17" s="1" customFormat="1" x14ac:dyDescent="0.2">
      <c r="N387" s="22">
        <f t="shared" si="20"/>
        <v>13</v>
      </c>
      <c r="O387" s="23">
        <f t="shared" si="21"/>
        <v>3471</v>
      </c>
      <c r="P387" s="28">
        <f t="shared" si="22"/>
        <v>45120</v>
      </c>
      <c r="Q387" s="28">
        <f t="shared" si="23"/>
        <v>45220</v>
      </c>
    </row>
    <row r="388" spans="14:17" s="1" customFormat="1" x14ac:dyDescent="0.2">
      <c r="N388" s="22">
        <f t="shared" si="20"/>
        <v>14</v>
      </c>
      <c r="O388" s="23">
        <f t="shared" si="21"/>
        <v>3223</v>
      </c>
      <c r="P388" s="28">
        <f t="shared" si="22"/>
        <v>45121</v>
      </c>
      <c r="Q388" s="28">
        <f t="shared" si="23"/>
        <v>45221</v>
      </c>
    </row>
    <row r="389" spans="14:17" s="1" customFormat="1" x14ac:dyDescent="0.2">
      <c r="N389" s="22">
        <f t="shared" si="20"/>
        <v>15</v>
      </c>
      <c r="O389" s="23">
        <f t="shared" si="21"/>
        <v>3008</v>
      </c>
      <c r="P389" s="28">
        <f t="shared" si="22"/>
        <v>45122</v>
      </c>
      <c r="Q389" s="28">
        <f t="shared" si="23"/>
        <v>45222</v>
      </c>
    </row>
    <row r="390" spans="14:17" s="1" customFormat="1" x14ac:dyDescent="0.2">
      <c r="N390" s="22">
        <f t="shared" si="20"/>
        <v>16</v>
      </c>
      <c r="O390" s="23">
        <f t="shared" si="21"/>
        <v>2820</v>
      </c>
      <c r="P390" s="28">
        <f t="shared" si="22"/>
        <v>45123</v>
      </c>
      <c r="Q390" s="28">
        <f t="shared" si="23"/>
        <v>45223</v>
      </c>
    </row>
    <row r="391" spans="14:17" s="1" customFormat="1" x14ac:dyDescent="0.2">
      <c r="N391" s="22">
        <f t="shared" si="20"/>
        <v>17</v>
      </c>
      <c r="O391" s="23">
        <f t="shared" si="21"/>
        <v>2654</v>
      </c>
      <c r="P391" s="28">
        <f t="shared" si="22"/>
        <v>45124</v>
      </c>
      <c r="Q391" s="28">
        <f t="shared" si="23"/>
        <v>45224</v>
      </c>
    </row>
    <row r="392" spans="14:17" s="1" customFormat="1" x14ac:dyDescent="0.2">
      <c r="N392" s="22">
        <f t="shared" si="20"/>
        <v>18</v>
      </c>
      <c r="O392" s="23">
        <f t="shared" si="21"/>
        <v>2507</v>
      </c>
      <c r="P392" s="28">
        <f t="shared" si="22"/>
        <v>45125</v>
      </c>
      <c r="Q392" s="28">
        <f t="shared" si="23"/>
        <v>45225</v>
      </c>
    </row>
    <row r="393" spans="14:17" s="1" customFormat="1" x14ac:dyDescent="0.2">
      <c r="N393" s="22">
        <f t="shared" si="20"/>
        <v>19</v>
      </c>
      <c r="O393" s="23">
        <f t="shared" si="21"/>
        <v>2375</v>
      </c>
      <c r="P393" s="28">
        <f t="shared" si="22"/>
        <v>45126</v>
      </c>
      <c r="Q393" s="28">
        <f t="shared" si="23"/>
        <v>45226</v>
      </c>
    </row>
    <row r="394" spans="14:17" s="1" customFormat="1" x14ac:dyDescent="0.2">
      <c r="N394" s="22">
        <f t="shared" ref="N394:N457" si="24">DAY(P394)</f>
        <v>20</v>
      </c>
      <c r="O394" s="23">
        <f t="shared" ref="O394:O457" si="25">ROUND(P394/N394,0)</f>
        <v>2256</v>
      </c>
      <c r="P394" s="28">
        <f t="shared" si="22"/>
        <v>45127</v>
      </c>
      <c r="Q394" s="28">
        <f t="shared" si="23"/>
        <v>45227</v>
      </c>
    </row>
    <row r="395" spans="14:17" s="1" customFormat="1" x14ac:dyDescent="0.2">
      <c r="N395" s="22">
        <f t="shared" si="24"/>
        <v>21</v>
      </c>
      <c r="O395" s="23">
        <f t="shared" si="25"/>
        <v>2149</v>
      </c>
      <c r="P395" s="28">
        <f t="shared" ref="P395:P458" si="26">P394+1</f>
        <v>45128</v>
      </c>
      <c r="Q395" s="28">
        <f t="shared" ref="Q395:Q458" si="27">Q394+1</f>
        <v>45228</v>
      </c>
    </row>
    <row r="396" spans="14:17" s="1" customFormat="1" x14ac:dyDescent="0.2">
      <c r="N396" s="22">
        <f t="shared" si="24"/>
        <v>22</v>
      </c>
      <c r="O396" s="23">
        <f t="shared" si="25"/>
        <v>2051</v>
      </c>
      <c r="P396" s="28">
        <f t="shared" si="26"/>
        <v>45129</v>
      </c>
      <c r="Q396" s="28">
        <f t="shared" si="27"/>
        <v>45229</v>
      </c>
    </row>
    <row r="397" spans="14:17" s="1" customFormat="1" x14ac:dyDescent="0.2">
      <c r="N397" s="22">
        <f t="shared" si="24"/>
        <v>23</v>
      </c>
      <c r="O397" s="23">
        <f t="shared" si="25"/>
        <v>1962</v>
      </c>
      <c r="P397" s="28">
        <f t="shared" si="26"/>
        <v>45130</v>
      </c>
      <c r="Q397" s="28">
        <f t="shared" si="27"/>
        <v>45230</v>
      </c>
    </row>
    <row r="398" spans="14:17" s="1" customFormat="1" x14ac:dyDescent="0.2">
      <c r="N398" s="22">
        <f t="shared" si="24"/>
        <v>24</v>
      </c>
      <c r="O398" s="23">
        <f t="shared" si="25"/>
        <v>1880</v>
      </c>
      <c r="P398" s="28">
        <f t="shared" si="26"/>
        <v>45131</v>
      </c>
      <c r="Q398" s="28">
        <f t="shared" si="27"/>
        <v>45231</v>
      </c>
    </row>
    <row r="399" spans="14:17" s="1" customFormat="1" x14ac:dyDescent="0.2">
      <c r="N399" s="22">
        <f t="shared" si="24"/>
        <v>25</v>
      </c>
      <c r="O399" s="23">
        <f t="shared" si="25"/>
        <v>1805</v>
      </c>
      <c r="P399" s="28">
        <f t="shared" si="26"/>
        <v>45132</v>
      </c>
      <c r="Q399" s="28">
        <f t="shared" si="27"/>
        <v>45232</v>
      </c>
    </row>
    <row r="400" spans="14:17" s="1" customFormat="1" x14ac:dyDescent="0.2">
      <c r="N400" s="22">
        <f t="shared" si="24"/>
        <v>26</v>
      </c>
      <c r="O400" s="23">
        <f t="shared" si="25"/>
        <v>1736</v>
      </c>
      <c r="P400" s="28">
        <f t="shared" si="26"/>
        <v>45133</v>
      </c>
      <c r="Q400" s="28">
        <f t="shared" si="27"/>
        <v>45233</v>
      </c>
    </row>
    <row r="401" spans="14:17" s="1" customFormat="1" x14ac:dyDescent="0.2">
      <c r="N401" s="22">
        <f t="shared" si="24"/>
        <v>27</v>
      </c>
      <c r="O401" s="23">
        <f t="shared" si="25"/>
        <v>1672</v>
      </c>
      <c r="P401" s="28">
        <f t="shared" si="26"/>
        <v>45134</v>
      </c>
      <c r="Q401" s="28">
        <f t="shared" si="27"/>
        <v>45234</v>
      </c>
    </row>
    <row r="402" spans="14:17" s="1" customFormat="1" x14ac:dyDescent="0.2">
      <c r="N402" s="22">
        <f t="shared" si="24"/>
        <v>28</v>
      </c>
      <c r="O402" s="23">
        <f t="shared" si="25"/>
        <v>1612</v>
      </c>
      <c r="P402" s="28">
        <f t="shared" si="26"/>
        <v>45135</v>
      </c>
      <c r="Q402" s="28">
        <f t="shared" si="27"/>
        <v>45235</v>
      </c>
    </row>
    <row r="403" spans="14:17" s="1" customFormat="1" x14ac:dyDescent="0.2">
      <c r="N403" s="22">
        <f t="shared" si="24"/>
        <v>29</v>
      </c>
      <c r="O403" s="23">
        <f t="shared" si="25"/>
        <v>1556</v>
      </c>
      <c r="P403" s="28">
        <f t="shared" si="26"/>
        <v>45136</v>
      </c>
      <c r="Q403" s="28">
        <f t="shared" si="27"/>
        <v>45236</v>
      </c>
    </row>
    <row r="404" spans="14:17" s="1" customFormat="1" x14ac:dyDescent="0.2">
      <c r="N404" s="22">
        <f t="shared" si="24"/>
        <v>30</v>
      </c>
      <c r="O404" s="23">
        <f t="shared" si="25"/>
        <v>1505</v>
      </c>
      <c r="P404" s="28">
        <f t="shared" si="26"/>
        <v>45137</v>
      </c>
      <c r="Q404" s="28">
        <f t="shared" si="27"/>
        <v>45237</v>
      </c>
    </row>
    <row r="405" spans="14:17" s="1" customFormat="1" x14ac:dyDescent="0.2">
      <c r="N405" s="22">
        <f t="shared" si="24"/>
        <v>31</v>
      </c>
      <c r="O405" s="23">
        <f t="shared" si="25"/>
        <v>1456</v>
      </c>
      <c r="P405" s="28">
        <f t="shared" si="26"/>
        <v>45138</v>
      </c>
      <c r="Q405" s="28">
        <f t="shared" si="27"/>
        <v>45238</v>
      </c>
    </row>
    <row r="406" spans="14:17" s="1" customFormat="1" x14ac:dyDescent="0.2">
      <c r="N406" s="22">
        <f t="shared" si="24"/>
        <v>1</v>
      </c>
      <c r="O406" s="23">
        <f t="shared" si="25"/>
        <v>45139</v>
      </c>
      <c r="P406" s="28">
        <f t="shared" si="26"/>
        <v>45139</v>
      </c>
      <c r="Q406" s="28">
        <f t="shared" si="27"/>
        <v>45239</v>
      </c>
    </row>
    <row r="407" spans="14:17" s="1" customFormat="1" x14ac:dyDescent="0.2">
      <c r="N407" s="22">
        <f t="shared" si="24"/>
        <v>2</v>
      </c>
      <c r="O407" s="23">
        <f t="shared" si="25"/>
        <v>22570</v>
      </c>
      <c r="P407" s="28">
        <f t="shared" si="26"/>
        <v>45140</v>
      </c>
      <c r="Q407" s="28">
        <f t="shared" si="27"/>
        <v>45240</v>
      </c>
    </row>
    <row r="408" spans="14:17" s="1" customFormat="1" x14ac:dyDescent="0.2">
      <c r="N408" s="22">
        <f t="shared" si="24"/>
        <v>3</v>
      </c>
      <c r="O408" s="23">
        <f t="shared" si="25"/>
        <v>15047</v>
      </c>
      <c r="P408" s="28">
        <f t="shared" si="26"/>
        <v>45141</v>
      </c>
      <c r="Q408" s="28">
        <f t="shared" si="27"/>
        <v>45241</v>
      </c>
    </row>
    <row r="409" spans="14:17" s="1" customFormat="1" x14ac:dyDescent="0.2">
      <c r="N409" s="22">
        <f t="shared" si="24"/>
        <v>4</v>
      </c>
      <c r="O409" s="23">
        <f t="shared" si="25"/>
        <v>11286</v>
      </c>
      <c r="P409" s="28">
        <f t="shared" si="26"/>
        <v>45142</v>
      </c>
      <c r="Q409" s="28">
        <f t="shared" si="27"/>
        <v>45242</v>
      </c>
    </row>
    <row r="410" spans="14:17" s="1" customFormat="1" x14ac:dyDescent="0.2">
      <c r="N410" s="22">
        <f t="shared" si="24"/>
        <v>5</v>
      </c>
      <c r="O410" s="23">
        <f t="shared" si="25"/>
        <v>9029</v>
      </c>
      <c r="P410" s="28">
        <f t="shared" si="26"/>
        <v>45143</v>
      </c>
      <c r="Q410" s="28">
        <f t="shared" si="27"/>
        <v>45243</v>
      </c>
    </row>
    <row r="411" spans="14:17" s="1" customFormat="1" x14ac:dyDescent="0.2">
      <c r="N411" s="22">
        <f t="shared" si="24"/>
        <v>6</v>
      </c>
      <c r="O411" s="23">
        <f t="shared" si="25"/>
        <v>7524</v>
      </c>
      <c r="P411" s="28">
        <f t="shared" si="26"/>
        <v>45144</v>
      </c>
      <c r="Q411" s="28">
        <f t="shared" si="27"/>
        <v>45244</v>
      </c>
    </row>
    <row r="412" spans="14:17" s="1" customFormat="1" x14ac:dyDescent="0.2">
      <c r="N412" s="22">
        <f t="shared" si="24"/>
        <v>7</v>
      </c>
      <c r="O412" s="23">
        <f t="shared" si="25"/>
        <v>6449</v>
      </c>
      <c r="P412" s="28">
        <f t="shared" si="26"/>
        <v>45145</v>
      </c>
      <c r="Q412" s="28">
        <f t="shared" si="27"/>
        <v>45245</v>
      </c>
    </row>
    <row r="413" spans="14:17" s="1" customFormat="1" x14ac:dyDescent="0.2">
      <c r="N413" s="22">
        <f t="shared" si="24"/>
        <v>8</v>
      </c>
      <c r="O413" s="23">
        <f t="shared" si="25"/>
        <v>5643</v>
      </c>
      <c r="P413" s="28">
        <f t="shared" si="26"/>
        <v>45146</v>
      </c>
      <c r="Q413" s="28">
        <f t="shared" si="27"/>
        <v>45246</v>
      </c>
    </row>
    <row r="414" spans="14:17" s="1" customFormat="1" x14ac:dyDescent="0.2">
      <c r="N414" s="22">
        <f t="shared" si="24"/>
        <v>9</v>
      </c>
      <c r="O414" s="23">
        <f t="shared" si="25"/>
        <v>5016</v>
      </c>
      <c r="P414" s="28">
        <f t="shared" si="26"/>
        <v>45147</v>
      </c>
      <c r="Q414" s="28">
        <f t="shared" si="27"/>
        <v>45247</v>
      </c>
    </row>
    <row r="415" spans="14:17" s="1" customFormat="1" x14ac:dyDescent="0.2">
      <c r="N415" s="22">
        <f t="shared" si="24"/>
        <v>10</v>
      </c>
      <c r="O415" s="23">
        <f t="shared" si="25"/>
        <v>4515</v>
      </c>
      <c r="P415" s="28">
        <f t="shared" si="26"/>
        <v>45148</v>
      </c>
      <c r="Q415" s="28">
        <f t="shared" si="27"/>
        <v>45248</v>
      </c>
    </row>
    <row r="416" spans="14:17" s="1" customFormat="1" x14ac:dyDescent="0.2">
      <c r="N416" s="22">
        <f t="shared" si="24"/>
        <v>11</v>
      </c>
      <c r="O416" s="23">
        <f t="shared" si="25"/>
        <v>4104</v>
      </c>
      <c r="P416" s="28">
        <f t="shared" si="26"/>
        <v>45149</v>
      </c>
      <c r="Q416" s="28">
        <f t="shared" si="27"/>
        <v>45249</v>
      </c>
    </row>
    <row r="417" spans="14:17" s="1" customFormat="1" x14ac:dyDescent="0.2">
      <c r="N417" s="22">
        <f t="shared" si="24"/>
        <v>12</v>
      </c>
      <c r="O417" s="23">
        <f t="shared" si="25"/>
        <v>3763</v>
      </c>
      <c r="P417" s="28">
        <f t="shared" si="26"/>
        <v>45150</v>
      </c>
      <c r="Q417" s="28">
        <f t="shared" si="27"/>
        <v>45250</v>
      </c>
    </row>
    <row r="418" spans="14:17" s="1" customFormat="1" x14ac:dyDescent="0.2">
      <c r="N418" s="22">
        <f t="shared" si="24"/>
        <v>13</v>
      </c>
      <c r="O418" s="23">
        <f t="shared" si="25"/>
        <v>3473</v>
      </c>
      <c r="P418" s="28">
        <f t="shared" si="26"/>
        <v>45151</v>
      </c>
      <c r="Q418" s="28">
        <f t="shared" si="27"/>
        <v>45251</v>
      </c>
    </row>
    <row r="419" spans="14:17" s="1" customFormat="1" x14ac:dyDescent="0.2">
      <c r="N419" s="22">
        <f t="shared" si="24"/>
        <v>14</v>
      </c>
      <c r="O419" s="23">
        <f t="shared" si="25"/>
        <v>3225</v>
      </c>
      <c r="P419" s="28">
        <f t="shared" si="26"/>
        <v>45152</v>
      </c>
      <c r="Q419" s="28">
        <f t="shared" si="27"/>
        <v>45252</v>
      </c>
    </row>
    <row r="420" spans="14:17" s="1" customFormat="1" x14ac:dyDescent="0.2">
      <c r="N420" s="22">
        <f t="shared" si="24"/>
        <v>15</v>
      </c>
      <c r="O420" s="23">
        <f t="shared" si="25"/>
        <v>3010</v>
      </c>
      <c r="P420" s="28">
        <f t="shared" si="26"/>
        <v>45153</v>
      </c>
      <c r="Q420" s="28">
        <f t="shared" si="27"/>
        <v>45253</v>
      </c>
    </row>
    <row r="421" spans="14:17" s="1" customFormat="1" x14ac:dyDescent="0.2">
      <c r="N421" s="22">
        <f t="shared" si="24"/>
        <v>16</v>
      </c>
      <c r="O421" s="23">
        <f t="shared" si="25"/>
        <v>2822</v>
      </c>
      <c r="P421" s="28">
        <f t="shared" si="26"/>
        <v>45154</v>
      </c>
      <c r="Q421" s="28">
        <f t="shared" si="27"/>
        <v>45254</v>
      </c>
    </row>
    <row r="422" spans="14:17" s="1" customFormat="1" x14ac:dyDescent="0.2">
      <c r="N422" s="22">
        <f t="shared" si="24"/>
        <v>17</v>
      </c>
      <c r="O422" s="23">
        <f t="shared" si="25"/>
        <v>2656</v>
      </c>
      <c r="P422" s="28">
        <f t="shared" si="26"/>
        <v>45155</v>
      </c>
      <c r="Q422" s="28">
        <f t="shared" si="27"/>
        <v>45255</v>
      </c>
    </row>
    <row r="423" spans="14:17" s="1" customFormat="1" x14ac:dyDescent="0.2">
      <c r="N423" s="22">
        <f t="shared" si="24"/>
        <v>18</v>
      </c>
      <c r="O423" s="23">
        <f t="shared" si="25"/>
        <v>2509</v>
      </c>
      <c r="P423" s="28">
        <f t="shared" si="26"/>
        <v>45156</v>
      </c>
      <c r="Q423" s="28">
        <f t="shared" si="27"/>
        <v>45256</v>
      </c>
    </row>
    <row r="424" spans="14:17" s="1" customFormat="1" x14ac:dyDescent="0.2">
      <c r="N424" s="22">
        <f t="shared" si="24"/>
        <v>19</v>
      </c>
      <c r="O424" s="23">
        <f t="shared" si="25"/>
        <v>2377</v>
      </c>
      <c r="P424" s="28">
        <f t="shared" si="26"/>
        <v>45157</v>
      </c>
      <c r="Q424" s="28">
        <f t="shared" si="27"/>
        <v>45257</v>
      </c>
    </row>
    <row r="425" spans="14:17" s="1" customFormat="1" x14ac:dyDescent="0.2">
      <c r="N425" s="22">
        <f t="shared" si="24"/>
        <v>20</v>
      </c>
      <c r="O425" s="23">
        <f t="shared" si="25"/>
        <v>2258</v>
      </c>
      <c r="P425" s="28">
        <f t="shared" si="26"/>
        <v>45158</v>
      </c>
      <c r="Q425" s="28">
        <f t="shared" si="27"/>
        <v>45258</v>
      </c>
    </row>
    <row r="426" spans="14:17" s="1" customFormat="1" x14ac:dyDescent="0.2">
      <c r="N426" s="22">
        <f t="shared" si="24"/>
        <v>21</v>
      </c>
      <c r="O426" s="23">
        <f t="shared" si="25"/>
        <v>2150</v>
      </c>
      <c r="P426" s="28">
        <f t="shared" si="26"/>
        <v>45159</v>
      </c>
      <c r="Q426" s="28">
        <f t="shared" si="27"/>
        <v>45259</v>
      </c>
    </row>
    <row r="427" spans="14:17" s="1" customFormat="1" x14ac:dyDescent="0.2">
      <c r="N427" s="22">
        <f t="shared" si="24"/>
        <v>22</v>
      </c>
      <c r="O427" s="23">
        <f t="shared" si="25"/>
        <v>2053</v>
      </c>
      <c r="P427" s="28">
        <f t="shared" si="26"/>
        <v>45160</v>
      </c>
      <c r="Q427" s="28">
        <f t="shared" si="27"/>
        <v>45260</v>
      </c>
    </row>
    <row r="428" spans="14:17" s="1" customFormat="1" x14ac:dyDescent="0.2">
      <c r="N428" s="22">
        <f t="shared" si="24"/>
        <v>23</v>
      </c>
      <c r="O428" s="23">
        <f t="shared" si="25"/>
        <v>1964</v>
      </c>
      <c r="P428" s="28">
        <f t="shared" si="26"/>
        <v>45161</v>
      </c>
      <c r="Q428" s="28">
        <f t="shared" si="27"/>
        <v>45261</v>
      </c>
    </row>
    <row r="429" spans="14:17" s="1" customFormat="1" x14ac:dyDescent="0.2">
      <c r="N429" s="22">
        <f t="shared" si="24"/>
        <v>24</v>
      </c>
      <c r="O429" s="23">
        <f t="shared" si="25"/>
        <v>1882</v>
      </c>
      <c r="P429" s="28">
        <f t="shared" si="26"/>
        <v>45162</v>
      </c>
      <c r="Q429" s="28">
        <f t="shared" si="27"/>
        <v>45262</v>
      </c>
    </row>
    <row r="430" spans="14:17" s="1" customFormat="1" x14ac:dyDescent="0.2">
      <c r="N430" s="22">
        <f t="shared" si="24"/>
        <v>25</v>
      </c>
      <c r="O430" s="23">
        <f t="shared" si="25"/>
        <v>1807</v>
      </c>
      <c r="P430" s="28">
        <f t="shared" si="26"/>
        <v>45163</v>
      </c>
      <c r="Q430" s="28">
        <f t="shared" si="27"/>
        <v>45263</v>
      </c>
    </row>
    <row r="431" spans="14:17" s="1" customFormat="1" x14ac:dyDescent="0.2">
      <c r="N431" s="22">
        <f t="shared" si="24"/>
        <v>26</v>
      </c>
      <c r="O431" s="23">
        <f t="shared" si="25"/>
        <v>1737</v>
      </c>
      <c r="P431" s="28">
        <f t="shared" si="26"/>
        <v>45164</v>
      </c>
      <c r="Q431" s="28">
        <f t="shared" si="27"/>
        <v>45264</v>
      </c>
    </row>
    <row r="432" spans="14:17" s="1" customFormat="1" x14ac:dyDescent="0.2">
      <c r="N432" s="22">
        <f t="shared" si="24"/>
        <v>27</v>
      </c>
      <c r="O432" s="23">
        <f t="shared" si="25"/>
        <v>1673</v>
      </c>
      <c r="P432" s="28">
        <f t="shared" si="26"/>
        <v>45165</v>
      </c>
      <c r="Q432" s="28">
        <f t="shared" si="27"/>
        <v>45265</v>
      </c>
    </row>
    <row r="433" spans="14:17" s="1" customFormat="1" x14ac:dyDescent="0.2">
      <c r="N433" s="22">
        <f t="shared" si="24"/>
        <v>28</v>
      </c>
      <c r="O433" s="23">
        <f t="shared" si="25"/>
        <v>1613</v>
      </c>
      <c r="P433" s="28">
        <f t="shared" si="26"/>
        <v>45166</v>
      </c>
      <c r="Q433" s="28">
        <f t="shared" si="27"/>
        <v>45266</v>
      </c>
    </row>
    <row r="434" spans="14:17" s="1" customFormat="1" x14ac:dyDescent="0.2">
      <c r="N434" s="22">
        <f t="shared" si="24"/>
        <v>29</v>
      </c>
      <c r="O434" s="23">
        <f t="shared" si="25"/>
        <v>1557</v>
      </c>
      <c r="P434" s="28">
        <f t="shared" si="26"/>
        <v>45167</v>
      </c>
      <c r="Q434" s="28">
        <f t="shared" si="27"/>
        <v>45267</v>
      </c>
    </row>
    <row r="435" spans="14:17" s="1" customFormat="1" x14ac:dyDescent="0.2">
      <c r="N435" s="22">
        <f t="shared" si="24"/>
        <v>30</v>
      </c>
      <c r="O435" s="23">
        <f t="shared" si="25"/>
        <v>1506</v>
      </c>
      <c r="P435" s="28">
        <f t="shared" si="26"/>
        <v>45168</v>
      </c>
      <c r="Q435" s="28">
        <f t="shared" si="27"/>
        <v>45268</v>
      </c>
    </row>
    <row r="436" spans="14:17" s="1" customFormat="1" x14ac:dyDescent="0.2">
      <c r="N436" s="22">
        <f t="shared" si="24"/>
        <v>31</v>
      </c>
      <c r="O436" s="23">
        <f t="shared" si="25"/>
        <v>1457</v>
      </c>
      <c r="P436" s="28">
        <f t="shared" si="26"/>
        <v>45169</v>
      </c>
      <c r="Q436" s="28">
        <f t="shared" si="27"/>
        <v>45269</v>
      </c>
    </row>
    <row r="437" spans="14:17" s="1" customFormat="1" x14ac:dyDescent="0.2">
      <c r="N437" s="22">
        <f t="shared" si="24"/>
        <v>1</v>
      </c>
      <c r="O437" s="23">
        <f t="shared" si="25"/>
        <v>45170</v>
      </c>
      <c r="P437" s="28">
        <f t="shared" si="26"/>
        <v>45170</v>
      </c>
      <c r="Q437" s="28">
        <f t="shared" si="27"/>
        <v>45270</v>
      </c>
    </row>
    <row r="438" spans="14:17" s="1" customFormat="1" x14ac:dyDescent="0.2">
      <c r="N438" s="22">
        <f t="shared" si="24"/>
        <v>2</v>
      </c>
      <c r="O438" s="23">
        <f t="shared" si="25"/>
        <v>22586</v>
      </c>
      <c r="P438" s="28">
        <f t="shared" si="26"/>
        <v>45171</v>
      </c>
      <c r="Q438" s="28">
        <f t="shared" si="27"/>
        <v>45271</v>
      </c>
    </row>
    <row r="439" spans="14:17" s="1" customFormat="1" x14ac:dyDescent="0.2">
      <c r="N439" s="22">
        <f t="shared" si="24"/>
        <v>3</v>
      </c>
      <c r="O439" s="23">
        <f t="shared" si="25"/>
        <v>15057</v>
      </c>
      <c r="P439" s="28">
        <f t="shared" si="26"/>
        <v>45172</v>
      </c>
      <c r="Q439" s="28">
        <f t="shared" si="27"/>
        <v>45272</v>
      </c>
    </row>
    <row r="440" spans="14:17" s="1" customFormat="1" x14ac:dyDescent="0.2">
      <c r="N440" s="22">
        <f t="shared" si="24"/>
        <v>4</v>
      </c>
      <c r="O440" s="23">
        <f t="shared" si="25"/>
        <v>11293</v>
      </c>
      <c r="P440" s="28">
        <f t="shared" si="26"/>
        <v>45173</v>
      </c>
      <c r="Q440" s="28">
        <f t="shared" si="27"/>
        <v>45273</v>
      </c>
    </row>
    <row r="441" spans="14:17" s="1" customFormat="1" x14ac:dyDescent="0.2">
      <c r="N441" s="22">
        <f t="shared" si="24"/>
        <v>5</v>
      </c>
      <c r="O441" s="23">
        <f t="shared" si="25"/>
        <v>9035</v>
      </c>
      <c r="P441" s="28">
        <f t="shared" si="26"/>
        <v>45174</v>
      </c>
      <c r="Q441" s="28">
        <f t="shared" si="27"/>
        <v>45274</v>
      </c>
    </row>
    <row r="442" spans="14:17" s="1" customFormat="1" x14ac:dyDescent="0.2">
      <c r="N442" s="22">
        <f t="shared" si="24"/>
        <v>6</v>
      </c>
      <c r="O442" s="23">
        <f t="shared" si="25"/>
        <v>7529</v>
      </c>
      <c r="P442" s="28">
        <f t="shared" si="26"/>
        <v>45175</v>
      </c>
      <c r="Q442" s="28">
        <f t="shared" si="27"/>
        <v>45275</v>
      </c>
    </row>
    <row r="443" spans="14:17" s="1" customFormat="1" x14ac:dyDescent="0.2">
      <c r="N443" s="22">
        <f t="shared" si="24"/>
        <v>7</v>
      </c>
      <c r="O443" s="23">
        <f t="shared" si="25"/>
        <v>6454</v>
      </c>
      <c r="P443" s="28">
        <f t="shared" si="26"/>
        <v>45176</v>
      </c>
      <c r="Q443" s="28">
        <f t="shared" si="27"/>
        <v>45276</v>
      </c>
    </row>
    <row r="444" spans="14:17" s="1" customFormat="1" x14ac:dyDescent="0.2">
      <c r="N444" s="22">
        <f t="shared" si="24"/>
        <v>8</v>
      </c>
      <c r="O444" s="23">
        <f t="shared" si="25"/>
        <v>5647</v>
      </c>
      <c r="P444" s="28">
        <f t="shared" si="26"/>
        <v>45177</v>
      </c>
      <c r="Q444" s="28">
        <f t="shared" si="27"/>
        <v>45277</v>
      </c>
    </row>
    <row r="445" spans="14:17" s="1" customFormat="1" x14ac:dyDescent="0.2">
      <c r="N445" s="22">
        <f t="shared" si="24"/>
        <v>9</v>
      </c>
      <c r="O445" s="23">
        <f t="shared" si="25"/>
        <v>5020</v>
      </c>
      <c r="P445" s="28">
        <f t="shared" si="26"/>
        <v>45178</v>
      </c>
      <c r="Q445" s="28">
        <f t="shared" si="27"/>
        <v>45278</v>
      </c>
    </row>
    <row r="446" spans="14:17" s="1" customFormat="1" x14ac:dyDescent="0.2">
      <c r="N446" s="22">
        <f t="shared" si="24"/>
        <v>10</v>
      </c>
      <c r="O446" s="23">
        <f t="shared" si="25"/>
        <v>4518</v>
      </c>
      <c r="P446" s="28">
        <f t="shared" si="26"/>
        <v>45179</v>
      </c>
      <c r="Q446" s="28">
        <f t="shared" si="27"/>
        <v>45279</v>
      </c>
    </row>
    <row r="447" spans="14:17" s="1" customFormat="1" x14ac:dyDescent="0.2">
      <c r="N447" s="22">
        <f t="shared" si="24"/>
        <v>11</v>
      </c>
      <c r="O447" s="23">
        <f t="shared" si="25"/>
        <v>4107</v>
      </c>
      <c r="P447" s="28">
        <f t="shared" si="26"/>
        <v>45180</v>
      </c>
      <c r="Q447" s="28">
        <f t="shared" si="27"/>
        <v>45280</v>
      </c>
    </row>
    <row r="448" spans="14:17" s="1" customFormat="1" x14ac:dyDescent="0.2">
      <c r="N448" s="22">
        <f t="shared" si="24"/>
        <v>12</v>
      </c>
      <c r="O448" s="23">
        <f t="shared" si="25"/>
        <v>3765</v>
      </c>
      <c r="P448" s="28">
        <f t="shared" si="26"/>
        <v>45181</v>
      </c>
      <c r="Q448" s="28">
        <f t="shared" si="27"/>
        <v>45281</v>
      </c>
    </row>
    <row r="449" spans="14:17" s="1" customFormat="1" x14ac:dyDescent="0.2">
      <c r="N449" s="22">
        <f t="shared" si="24"/>
        <v>13</v>
      </c>
      <c r="O449" s="23">
        <f t="shared" si="25"/>
        <v>3476</v>
      </c>
      <c r="P449" s="28">
        <f t="shared" si="26"/>
        <v>45182</v>
      </c>
      <c r="Q449" s="28">
        <f t="shared" si="27"/>
        <v>45282</v>
      </c>
    </row>
    <row r="450" spans="14:17" s="1" customFormat="1" x14ac:dyDescent="0.2">
      <c r="N450" s="22">
        <f t="shared" si="24"/>
        <v>14</v>
      </c>
      <c r="O450" s="23">
        <f t="shared" si="25"/>
        <v>3227</v>
      </c>
      <c r="P450" s="28">
        <f t="shared" si="26"/>
        <v>45183</v>
      </c>
      <c r="Q450" s="28">
        <f t="shared" si="27"/>
        <v>45283</v>
      </c>
    </row>
    <row r="451" spans="14:17" s="1" customFormat="1" x14ac:dyDescent="0.2">
      <c r="N451" s="22">
        <f t="shared" si="24"/>
        <v>15</v>
      </c>
      <c r="O451" s="23">
        <f t="shared" si="25"/>
        <v>3012</v>
      </c>
      <c r="P451" s="28">
        <f t="shared" si="26"/>
        <v>45184</v>
      </c>
      <c r="Q451" s="28">
        <f t="shared" si="27"/>
        <v>45284</v>
      </c>
    </row>
    <row r="452" spans="14:17" s="1" customFormat="1" x14ac:dyDescent="0.2">
      <c r="N452" s="22">
        <f t="shared" si="24"/>
        <v>16</v>
      </c>
      <c r="O452" s="23">
        <f t="shared" si="25"/>
        <v>2824</v>
      </c>
      <c r="P452" s="28">
        <f t="shared" si="26"/>
        <v>45185</v>
      </c>
      <c r="Q452" s="28">
        <f t="shared" si="27"/>
        <v>45285</v>
      </c>
    </row>
    <row r="453" spans="14:17" s="1" customFormat="1" x14ac:dyDescent="0.2">
      <c r="N453" s="22">
        <f t="shared" si="24"/>
        <v>17</v>
      </c>
      <c r="O453" s="23">
        <f t="shared" si="25"/>
        <v>2658</v>
      </c>
      <c r="P453" s="28">
        <f t="shared" si="26"/>
        <v>45186</v>
      </c>
      <c r="Q453" s="28">
        <f t="shared" si="27"/>
        <v>45286</v>
      </c>
    </row>
    <row r="454" spans="14:17" s="1" customFormat="1" x14ac:dyDescent="0.2">
      <c r="N454" s="22">
        <f t="shared" si="24"/>
        <v>18</v>
      </c>
      <c r="O454" s="23">
        <f t="shared" si="25"/>
        <v>2510</v>
      </c>
      <c r="P454" s="28">
        <f t="shared" si="26"/>
        <v>45187</v>
      </c>
      <c r="Q454" s="28">
        <f t="shared" si="27"/>
        <v>45287</v>
      </c>
    </row>
    <row r="455" spans="14:17" s="1" customFormat="1" x14ac:dyDescent="0.2">
      <c r="N455" s="22">
        <f t="shared" si="24"/>
        <v>19</v>
      </c>
      <c r="O455" s="23">
        <f t="shared" si="25"/>
        <v>2378</v>
      </c>
      <c r="P455" s="28">
        <f t="shared" si="26"/>
        <v>45188</v>
      </c>
      <c r="Q455" s="28">
        <f t="shared" si="27"/>
        <v>45288</v>
      </c>
    </row>
    <row r="456" spans="14:17" s="1" customFormat="1" x14ac:dyDescent="0.2">
      <c r="N456" s="22">
        <f t="shared" si="24"/>
        <v>20</v>
      </c>
      <c r="O456" s="23">
        <f t="shared" si="25"/>
        <v>2259</v>
      </c>
      <c r="P456" s="28">
        <f t="shared" si="26"/>
        <v>45189</v>
      </c>
      <c r="Q456" s="28">
        <f t="shared" si="27"/>
        <v>45289</v>
      </c>
    </row>
    <row r="457" spans="14:17" s="1" customFormat="1" x14ac:dyDescent="0.2">
      <c r="N457" s="22">
        <f t="shared" si="24"/>
        <v>21</v>
      </c>
      <c r="O457" s="23">
        <f t="shared" si="25"/>
        <v>2152</v>
      </c>
      <c r="P457" s="28">
        <f t="shared" si="26"/>
        <v>45190</v>
      </c>
      <c r="Q457" s="28">
        <f t="shared" si="27"/>
        <v>45290</v>
      </c>
    </row>
    <row r="458" spans="14:17" s="1" customFormat="1" x14ac:dyDescent="0.2">
      <c r="N458" s="22">
        <f t="shared" ref="N458:N521" si="28">DAY(P458)</f>
        <v>22</v>
      </c>
      <c r="O458" s="23">
        <f t="shared" ref="O458:O521" si="29">ROUND(P458/N458,0)</f>
        <v>2054</v>
      </c>
      <c r="P458" s="28">
        <f t="shared" si="26"/>
        <v>45191</v>
      </c>
      <c r="Q458" s="28">
        <f t="shared" si="27"/>
        <v>45291</v>
      </c>
    </row>
    <row r="459" spans="14:17" s="1" customFormat="1" x14ac:dyDescent="0.2">
      <c r="N459" s="22">
        <f t="shared" si="28"/>
        <v>23</v>
      </c>
      <c r="O459" s="23">
        <f t="shared" si="29"/>
        <v>1965</v>
      </c>
      <c r="P459" s="28">
        <f t="shared" ref="P459:P522" si="30">P458+1</f>
        <v>45192</v>
      </c>
      <c r="Q459" s="28">
        <f t="shared" ref="Q459:Q522" si="31">Q458+1</f>
        <v>45292</v>
      </c>
    </row>
    <row r="460" spans="14:17" s="1" customFormat="1" x14ac:dyDescent="0.2">
      <c r="N460" s="22">
        <f t="shared" si="28"/>
        <v>24</v>
      </c>
      <c r="O460" s="23">
        <f t="shared" si="29"/>
        <v>1883</v>
      </c>
      <c r="P460" s="28">
        <f t="shared" si="30"/>
        <v>45193</v>
      </c>
      <c r="Q460" s="28">
        <f t="shared" si="31"/>
        <v>45293</v>
      </c>
    </row>
    <row r="461" spans="14:17" s="1" customFormat="1" x14ac:dyDescent="0.2">
      <c r="N461" s="22">
        <f t="shared" si="28"/>
        <v>25</v>
      </c>
      <c r="O461" s="23">
        <f t="shared" si="29"/>
        <v>1808</v>
      </c>
      <c r="P461" s="28">
        <f t="shared" si="30"/>
        <v>45194</v>
      </c>
      <c r="Q461" s="28">
        <f t="shared" si="31"/>
        <v>45294</v>
      </c>
    </row>
    <row r="462" spans="14:17" s="1" customFormat="1" x14ac:dyDescent="0.2">
      <c r="N462" s="22">
        <f t="shared" si="28"/>
        <v>26</v>
      </c>
      <c r="O462" s="23">
        <f t="shared" si="29"/>
        <v>1738</v>
      </c>
      <c r="P462" s="28">
        <f t="shared" si="30"/>
        <v>45195</v>
      </c>
      <c r="Q462" s="28">
        <f t="shared" si="31"/>
        <v>45295</v>
      </c>
    </row>
    <row r="463" spans="14:17" s="1" customFormat="1" x14ac:dyDescent="0.2">
      <c r="N463" s="22">
        <f t="shared" si="28"/>
        <v>27</v>
      </c>
      <c r="O463" s="23">
        <f t="shared" si="29"/>
        <v>1674</v>
      </c>
      <c r="P463" s="28">
        <f t="shared" si="30"/>
        <v>45196</v>
      </c>
      <c r="Q463" s="28">
        <f t="shared" si="31"/>
        <v>45296</v>
      </c>
    </row>
    <row r="464" spans="14:17" s="1" customFormat="1" x14ac:dyDescent="0.2">
      <c r="N464" s="22">
        <f t="shared" si="28"/>
        <v>28</v>
      </c>
      <c r="O464" s="23">
        <f t="shared" si="29"/>
        <v>1614</v>
      </c>
      <c r="P464" s="28">
        <f t="shared" si="30"/>
        <v>45197</v>
      </c>
      <c r="Q464" s="28">
        <f t="shared" si="31"/>
        <v>45297</v>
      </c>
    </row>
    <row r="465" spans="14:17" s="1" customFormat="1" x14ac:dyDescent="0.2">
      <c r="N465" s="22">
        <f t="shared" si="28"/>
        <v>29</v>
      </c>
      <c r="O465" s="23">
        <f t="shared" si="29"/>
        <v>1559</v>
      </c>
      <c r="P465" s="28">
        <f t="shared" si="30"/>
        <v>45198</v>
      </c>
      <c r="Q465" s="28">
        <f t="shared" si="31"/>
        <v>45298</v>
      </c>
    </row>
    <row r="466" spans="14:17" s="1" customFormat="1" x14ac:dyDescent="0.2">
      <c r="N466" s="22">
        <f t="shared" si="28"/>
        <v>30</v>
      </c>
      <c r="O466" s="23">
        <f t="shared" si="29"/>
        <v>1507</v>
      </c>
      <c r="P466" s="28">
        <f t="shared" si="30"/>
        <v>45199</v>
      </c>
      <c r="Q466" s="28">
        <f t="shared" si="31"/>
        <v>45299</v>
      </c>
    </row>
    <row r="467" spans="14:17" s="1" customFormat="1" x14ac:dyDescent="0.2">
      <c r="N467" s="22">
        <f t="shared" si="28"/>
        <v>1</v>
      </c>
      <c r="O467" s="23">
        <f t="shared" si="29"/>
        <v>45200</v>
      </c>
      <c r="P467" s="28">
        <f t="shared" si="30"/>
        <v>45200</v>
      </c>
      <c r="Q467" s="28">
        <f t="shared" si="31"/>
        <v>45300</v>
      </c>
    </row>
    <row r="468" spans="14:17" s="1" customFormat="1" x14ac:dyDescent="0.2">
      <c r="N468" s="22">
        <f t="shared" si="28"/>
        <v>2</v>
      </c>
      <c r="O468" s="23">
        <f t="shared" si="29"/>
        <v>22601</v>
      </c>
      <c r="P468" s="28">
        <f t="shared" si="30"/>
        <v>45201</v>
      </c>
      <c r="Q468" s="28">
        <f t="shared" si="31"/>
        <v>45301</v>
      </c>
    </row>
    <row r="469" spans="14:17" s="1" customFormat="1" x14ac:dyDescent="0.2">
      <c r="N469" s="22">
        <f t="shared" si="28"/>
        <v>3</v>
      </c>
      <c r="O469" s="23">
        <f t="shared" si="29"/>
        <v>15067</v>
      </c>
      <c r="P469" s="28">
        <f t="shared" si="30"/>
        <v>45202</v>
      </c>
      <c r="Q469" s="28">
        <f t="shared" si="31"/>
        <v>45302</v>
      </c>
    </row>
    <row r="470" spans="14:17" s="1" customFormat="1" x14ac:dyDescent="0.2">
      <c r="N470" s="22">
        <f t="shared" si="28"/>
        <v>4</v>
      </c>
      <c r="O470" s="23">
        <f t="shared" si="29"/>
        <v>11301</v>
      </c>
      <c r="P470" s="28">
        <f t="shared" si="30"/>
        <v>45203</v>
      </c>
      <c r="Q470" s="28">
        <f t="shared" si="31"/>
        <v>45303</v>
      </c>
    </row>
    <row r="471" spans="14:17" s="1" customFormat="1" x14ac:dyDescent="0.2">
      <c r="N471" s="22">
        <f t="shared" si="28"/>
        <v>5</v>
      </c>
      <c r="O471" s="23">
        <f t="shared" si="29"/>
        <v>9041</v>
      </c>
      <c r="P471" s="28">
        <f t="shared" si="30"/>
        <v>45204</v>
      </c>
      <c r="Q471" s="28">
        <f t="shared" si="31"/>
        <v>45304</v>
      </c>
    </row>
    <row r="472" spans="14:17" s="1" customFormat="1" x14ac:dyDescent="0.2">
      <c r="N472" s="22">
        <f t="shared" si="28"/>
        <v>6</v>
      </c>
      <c r="O472" s="23">
        <f t="shared" si="29"/>
        <v>7534</v>
      </c>
      <c r="P472" s="28">
        <f t="shared" si="30"/>
        <v>45205</v>
      </c>
      <c r="Q472" s="28">
        <f t="shared" si="31"/>
        <v>45305</v>
      </c>
    </row>
    <row r="473" spans="14:17" s="1" customFormat="1" x14ac:dyDescent="0.2">
      <c r="N473" s="22">
        <f t="shared" si="28"/>
        <v>7</v>
      </c>
      <c r="O473" s="23">
        <f t="shared" si="29"/>
        <v>6458</v>
      </c>
      <c r="P473" s="28">
        <f t="shared" si="30"/>
        <v>45206</v>
      </c>
      <c r="Q473" s="28">
        <f t="shared" si="31"/>
        <v>45306</v>
      </c>
    </row>
    <row r="474" spans="14:17" s="1" customFormat="1" x14ac:dyDescent="0.2">
      <c r="N474" s="22">
        <f t="shared" si="28"/>
        <v>8</v>
      </c>
      <c r="O474" s="23">
        <f t="shared" si="29"/>
        <v>5651</v>
      </c>
      <c r="P474" s="28">
        <f t="shared" si="30"/>
        <v>45207</v>
      </c>
      <c r="Q474" s="28">
        <f t="shared" si="31"/>
        <v>45307</v>
      </c>
    </row>
    <row r="475" spans="14:17" s="1" customFormat="1" x14ac:dyDescent="0.2">
      <c r="N475" s="22">
        <f t="shared" si="28"/>
        <v>9</v>
      </c>
      <c r="O475" s="23">
        <f t="shared" si="29"/>
        <v>5023</v>
      </c>
      <c r="P475" s="28">
        <f t="shared" si="30"/>
        <v>45208</v>
      </c>
      <c r="Q475" s="28">
        <f t="shared" si="31"/>
        <v>45308</v>
      </c>
    </row>
    <row r="476" spans="14:17" s="1" customFormat="1" x14ac:dyDescent="0.2">
      <c r="N476" s="22">
        <f t="shared" si="28"/>
        <v>10</v>
      </c>
      <c r="O476" s="23">
        <f t="shared" si="29"/>
        <v>4521</v>
      </c>
      <c r="P476" s="28">
        <f t="shared" si="30"/>
        <v>45209</v>
      </c>
      <c r="Q476" s="28">
        <f t="shared" si="31"/>
        <v>45309</v>
      </c>
    </row>
    <row r="477" spans="14:17" s="1" customFormat="1" x14ac:dyDescent="0.2">
      <c r="N477" s="22">
        <f t="shared" si="28"/>
        <v>11</v>
      </c>
      <c r="O477" s="23">
        <f t="shared" si="29"/>
        <v>4110</v>
      </c>
      <c r="P477" s="28">
        <f t="shared" si="30"/>
        <v>45210</v>
      </c>
      <c r="Q477" s="28">
        <f t="shared" si="31"/>
        <v>45310</v>
      </c>
    </row>
    <row r="478" spans="14:17" s="1" customFormat="1" x14ac:dyDescent="0.2">
      <c r="N478" s="22">
        <f t="shared" si="28"/>
        <v>12</v>
      </c>
      <c r="O478" s="23">
        <f t="shared" si="29"/>
        <v>3768</v>
      </c>
      <c r="P478" s="28">
        <f t="shared" si="30"/>
        <v>45211</v>
      </c>
      <c r="Q478" s="28">
        <f t="shared" si="31"/>
        <v>45311</v>
      </c>
    </row>
    <row r="479" spans="14:17" s="1" customFormat="1" x14ac:dyDescent="0.2">
      <c r="N479" s="22">
        <f t="shared" si="28"/>
        <v>13</v>
      </c>
      <c r="O479" s="23">
        <f t="shared" si="29"/>
        <v>3478</v>
      </c>
      <c r="P479" s="28">
        <f t="shared" si="30"/>
        <v>45212</v>
      </c>
      <c r="Q479" s="28">
        <f t="shared" si="31"/>
        <v>45312</v>
      </c>
    </row>
    <row r="480" spans="14:17" s="1" customFormat="1" x14ac:dyDescent="0.2">
      <c r="N480" s="22">
        <f t="shared" si="28"/>
        <v>14</v>
      </c>
      <c r="O480" s="23">
        <f t="shared" si="29"/>
        <v>3230</v>
      </c>
      <c r="P480" s="28">
        <f t="shared" si="30"/>
        <v>45213</v>
      </c>
      <c r="Q480" s="28">
        <f t="shared" si="31"/>
        <v>45313</v>
      </c>
    </row>
    <row r="481" spans="14:17" s="1" customFormat="1" x14ac:dyDescent="0.2">
      <c r="N481" s="22">
        <f t="shared" si="28"/>
        <v>15</v>
      </c>
      <c r="O481" s="23">
        <f t="shared" si="29"/>
        <v>3014</v>
      </c>
      <c r="P481" s="28">
        <f t="shared" si="30"/>
        <v>45214</v>
      </c>
      <c r="Q481" s="28">
        <f t="shared" si="31"/>
        <v>45314</v>
      </c>
    </row>
    <row r="482" spans="14:17" s="1" customFormat="1" x14ac:dyDescent="0.2">
      <c r="N482" s="22">
        <f t="shared" si="28"/>
        <v>16</v>
      </c>
      <c r="O482" s="23">
        <f t="shared" si="29"/>
        <v>2826</v>
      </c>
      <c r="P482" s="28">
        <f t="shared" si="30"/>
        <v>45215</v>
      </c>
      <c r="Q482" s="28">
        <f t="shared" si="31"/>
        <v>45315</v>
      </c>
    </row>
    <row r="483" spans="14:17" s="1" customFormat="1" x14ac:dyDescent="0.2">
      <c r="N483" s="22">
        <f t="shared" si="28"/>
        <v>17</v>
      </c>
      <c r="O483" s="23">
        <f t="shared" si="29"/>
        <v>2660</v>
      </c>
      <c r="P483" s="28">
        <f t="shared" si="30"/>
        <v>45216</v>
      </c>
      <c r="Q483" s="28">
        <f t="shared" si="31"/>
        <v>45316</v>
      </c>
    </row>
    <row r="484" spans="14:17" s="1" customFormat="1" x14ac:dyDescent="0.2">
      <c r="N484" s="22">
        <f t="shared" si="28"/>
        <v>18</v>
      </c>
      <c r="O484" s="23">
        <f t="shared" si="29"/>
        <v>2512</v>
      </c>
      <c r="P484" s="28">
        <f t="shared" si="30"/>
        <v>45217</v>
      </c>
      <c r="Q484" s="28">
        <f t="shared" si="31"/>
        <v>45317</v>
      </c>
    </row>
    <row r="485" spans="14:17" s="1" customFormat="1" x14ac:dyDescent="0.2">
      <c r="N485" s="22">
        <f t="shared" si="28"/>
        <v>19</v>
      </c>
      <c r="O485" s="23">
        <f t="shared" si="29"/>
        <v>2380</v>
      </c>
      <c r="P485" s="28">
        <f t="shared" si="30"/>
        <v>45218</v>
      </c>
      <c r="Q485" s="28">
        <f t="shared" si="31"/>
        <v>45318</v>
      </c>
    </row>
    <row r="486" spans="14:17" s="1" customFormat="1" x14ac:dyDescent="0.2">
      <c r="N486" s="22">
        <f t="shared" si="28"/>
        <v>20</v>
      </c>
      <c r="O486" s="23">
        <f t="shared" si="29"/>
        <v>2261</v>
      </c>
      <c r="P486" s="28">
        <f t="shared" si="30"/>
        <v>45219</v>
      </c>
      <c r="Q486" s="28">
        <f t="shared" si="31"/>
        <v>45319</v>
      </c>
    </row>
    <row r="487" spans="14:17" s="1" customFormat="1" x14ac:dyDescent="0.2">
      <c r="N487" s="22">
        <f t="shared" si="28"/>
        <v>21</v>
      </c>
      <c r="O487" s="23">
        <f t="shared" si="29"/>
        <v>2153</v>
      </c>
      <c r="P487" s="28">
        <f t="shared" si="30"/>
        <v>45220</v>
      </c>
      <c r="Q487" s="28">
        <f t="shared" si="31"/>
        <v>45320</v>
      </c>
    </row>
    <row r="488" spans="14:17" s="1" customFormat="1" x14ac:dyDescent="0.2">
      <c r="N488" s="22">
        <f t="shared" si="28"/>
        <v>22</v>
      </c>
      <c r="O488" s="23">
        <f t="shared" si="29"/>
        <v>2056</v>
      </c>
      <c r="P488" s="28">
        <f t="shared" si="30"/>
        <v>45221</v>
      </c>
      <c r="Q488" s="28">
        <f t="shared" si="31"/>
        <v>45321</v>
      </c>
    </row>
    <row r="489" spans="14:17" s="1" customFormat="1" x14ac:dyDescent="0.2">
      <c r="N489" s="22">
        <f t="shared" si="28"/>
        <v>23</v>
      </c>
      <c r="O489" s="23">
        <f t="shared" si="29"/>
        <v>1966</v>
      </c>
      <c r="P489" s="28">
        <f t="shared" si="30"/>
        <v>45222</v>
      </c>
      <c r="Q489" s="28">
        <f t="shared" si="31"/>
        <v>45322</v>
      </c>
    </row>
    <row r="490" spans="14:17" s="1" customFormat="1" x14ac:dyDescent="0.2">
      <c r="N490" s="22">
        <f t="shared" si="28"/>
        <v>24</v>
      </c>
      <c r="O490" s="23">
        <f t="shared" si="29"/>
        <v>1884</v>
      </c>
      <c r="P490" s="28">
        <f t="shared" si="30"/>
        <v>45223</v>
      </c>
      <c r="Q490" s="28">
        <f t="shared" si="31"/>
        <v>45323</v>
      </c>
    </row>
    <row r="491" spans="14:17" s="1" customFormat="1" x14ac:dyDescent="0.2">
      <c r="N491" s="22">
        <f t="shared" si="28"/>
        <v>25</v>
      </c>
      <c r="O491" s="23">
        <f t="shared" si="29"/>
        <v>1809</v>
      </c>
      <c r="P491" s="28">
        <f t="shared" si="30"/>
        <v>45224</v>
      </c>
      <c r="Q491" s="28">
        <f t="shared" si="31"/>
        <v>45324</v>
      </c>
    </row>
    <row r="492" spans="14:17" s="1" customFormat="1" x14ac:dyDescent="0.2">
      <c r="N492" s="22">
        <f t="shared" si="28"/>
        <v>26</v>
      </c>
      <c r="O492" s="23">
        <f t="shared" si="29"/>
        <v>1739</v>
      </c>
      <c r="P492" s="28">
        <f t="shared" si="30"/>
        <v>45225</v>
      </c>
      <c r="Q492" s="28">
        <f t="shared" si="31"/>
        <v>45325</v>
      </c>
    </row>
    <row r="493" spans="14:17" s="1" customFormat="1" x14ac:dyDescent="0.2">
      <c r="N493" s="22">
        <f t="shared" si="28"/>
        <v>27</v>
      </c>
      <c r="O493" s="23">
        <f t="shared" si="29"/>
        <v>1675</v>
      </c>
      <c r="P493" s="28">
        <f t="shared" si="30"/>
        <v>45226</v>
      </c>
      <c r="Q493" s="28">
        <f t="shared" si="31"/>
        <v>45326</v>
      </c>
    </row>
    <row r="494" spans="14:17" s="1" customFormat="1" x14ac:dyDescent="0.2">
      <c r="N494" s="22">
        <f t="shared" si="28"/>
        <v>28</v>
      </c>
      <c r="O494" s="23">
        <f t="shared" si="29"/>
        <v>1615</v>
      </c>
      <c r="P494" s="28">
        <f t="shared" si="30"/>
        <v>45227</v>
      </c>
      <c r="Q494" s="28">
        <f t="shared" si="31"/>
        <v>45327</v>
      </c>
    </row>
    <row r="495" spans="14:17" s="1" customFormat="1" x14ac:dyDescent="0.2">
      <c r="N495" s="22">
        <f t="shared" si="28"/>
        <v>29</v>
      </c>
      <c r="O495" s="23">
        <f t="shared" si="29"/>
        <v>1560</v>
      </c>
      <c r="P495" s="28">
        <f t="shared" si="30"/>
        <v>45228</v>
      </c>
      <c r="Q495" s="28">
        <f t="shared" si="31"/>
        <v>45328</v>
      </c>
    </row>
    <row r="496" spans="14:17" s="1" customFormat="1" x14ac:dyDescent="0.2">
      <c r="N496" s="22">
        <f t="shared" si="28"/>
        <v>30</v>
      </c>
      <c r="O496" s="23">
        <f t="shared" si="29"/>
        <v>1508</v>
      </c>
      <c r="P496" s="28">
        <f t="shared" si="30"/>
        <v>45229</v>
      </c>
      <c r="Q496" s="28">
        <f t="shared" si="31"/>
        <v>45329</v>
      </c>
    </row>
    <row r="497" spans="14:17" s="1" customFormat="1" x14ac:dyDescent="0.2">
      <c r="N497" s="22">
        <f t="shared" si="28"/>
        <v>31</v>
      </c>
      <c r="O497" s="23">
        <f t="shared" si="29"/>
        <v>1459</v>
      </c>
      <c r="P497" s="28">
        <f t="shared" si="30"/>
        <v>45230</v>
      </c>
      <c r="Q497" s="28">
        <f t="shared" si="31"/>
        <v>45330</v>
      </c>
    </row>
    <row r="498" spans="14:17" s="1" customFormat="1" x14ac:dyDescent="0.2">
      <c r="N498" s="22">
        <f t="shared" si="28"/>
        <v>1</v>
      </c>
      <c r="O498" s="23">
        <f t="shared" si="29"/>
        <v>45231</v>
      </c>
      <c r="P498" s="28">
        <f t="shared" si="30"/>
        <v>45231</v>
      </c>
      <c r="Q498" s="28">
        <f t="shared" si="31"/>
        <v>45331</v>
      </c>
    </row>
    <row r="499" spans="14:17" s="1" customFormat="1" x14ac:dyDescent="0.2">
      <c r="N499" s="22">
        <f t="shared" si="28"/>
        <v>2</v>
      </c>
      <c r="O499" s="23">
        <f t="shared" si="29"/>
        <v>22616</v>
      </c>
      <c r="P499" s="28">
        <f t="shared" si="30"/>
        <v>45232</v>
      </c>
      <c r="Q499" s="28">
        <f t="shared" si="31"/>
        <v>45332</v>
      </c>
    </row>
    <row r="500" spans="14:17" s="1" customFormat="1" x14ac:dyDescent="0.2">
      <c r="N500" s="22">
        <f t="shared" si="28"/>
        <v>3</v>
      </c>
      <c r="O500" s="23">
        <f t="shared" si="29"/>
        <v>15078</v>
      </c>
      <c r="P500" s="28">
        <f t="shared" si="30"/>
        <v>45233</v>
      </c>
      <c r="Q500" s="28">
        <f t="shared" si="31"/>
        <v>45333</v>
      </c>
    </row>
    <row r="501" spans="14:17" s="1" customFormat="1" x14ac:dyDescent="0.2">
      <c r="N501" s="22">
        <f t="shared" si="28"/>
        <v>4</v>
      </c>
      <c r="O501" s="23">
        <f t="shared" si="29"/>
        <v>11309</v>
      </c>
      <c r="P501" s="28">
        <f t="shared" si="30"/>
        <v>45234</v>
      </c>
      <c r="Q501" s="28">
        <f t="shared" si="31"/>
        <v>45334</v>
      </c>
    </row>
    <row r="502" spans="14:17" s="1" customFormat="1" x14ac:dyDescent="0.2">
      <c r="N502" s="22">
        <f t="shared" si="28"/>
        <v>5</v>
      </c>
      <c r="O502" s="23">
        <f t="shared" si="29"/>
        <v>9047</v>
      </c>
      <c r="P502" s="28">
        <f t="shared" si="30"/>
        <v>45235</v>
      </c>
      <c r="Q502" s="28">
        <f t="shared" si="31"/>
        <v>45335</v>
      </c>
    </row>
    <row r="503" spans="14:17" s="1" customFormat="1" x14ac:dyDescent="0.2">
      <c r="N503" s="22">
        <f t="shared" si="28"/>
        <v>6</v>
      </c>
      <c r="O503" s="23">
        <f t="shared" si="29"/>
        <v>7539</v>
      </c>
      <c r="P503" s="28">
        <f t="shared" si="30"/>
        <v>45236</v>
      </c>
      <c r="Q503" s="28">
        <f t="shared" si="31"/>
        <v>45336</v>
      </c>
    </row>
    <row r="504" spans="14:17" s="1" customFormat="1" x14ac:dyDescent="0.2">
      <c r="N504" s="22">
        <f t="shared" si="28"/>
        <v>7</v>
      </c>
      <c r="O504" s="23">
        <f t="shared" si="29"/>
        <v>6462</v>
      </c>
      <c r="P504" s="28">
        <f t="shared" si="30"/>
        <v>45237</v>
      </c>
      <c r="Q504" s="28">
        <f t="shared" si="31"/>
        <v>45337</v>
      </c>
    </row>
    <row r="505" spans="14:17" s="1" customFormat="1" x14ac:dyDescent="0.2">
      <c r="N505" s="22">
        <f t="shared" si="28"/>
        <v>8</v>
      </c>
      <c r="O505" s="23">
        <f t="shared" si="29"/>
        <v>5655</v>
      </c>
      <c r="P505" s="28">
        <f t="shared" si="30"/>
        <v>45238</v>
      </c>
      <c r="Q505" s="28">
        <f t="shared" si="31"/>
        <v>45338</v>
      </c>
    </row>
    <row r="506" spans="14:17" s="1" customFormat="1" x14ac:dyDescent="0.2">
      <c r="N506" s="22">
        <f t="shared" si="28"/>
        <v>9</v>
      </c>
      <c r="O506" s="23">
        <f t="shared" si="29"/>
        <v>5027</v>
      </c>
      <c r="P506" s="28">
        <f t="shared" si="30"/>
        <v>45239</v>
      </c>
      <c r="Q506" s="28">
        <f t="shared" si="31"/>
        <v>45339</v>
      </c>
    </row>
    <row r="507" spans="14:17" s="1" customFormat="1" x14ac:dyDescent="0.2">
      <c r="N507" s="22">
        <f t="shared" si="28"/>
        <v>10</v>
      </c>
      <c r="O507" s="23">
        <f t="shared" si="29"/>
        <v>4524</v>
      </c>
      <c r="P507" s="28">
        <f t="shared" si="30"/>
        <v>45240</v>
      </c>
      <c r="Q507" s="28">
        <f t="shared" si="31"/>
        <v>45340</v>
      </c>
    </row>
    <row r="508" spans="14:17" s="1" customFormat="1" x14ac:dyDescent="0.2">
      <c r="N508" s="22">
        <f t="shared" si="28"/>
        <v>11</v>
      </c>
      <c r="O508" s="23">
        <f t="shared" si="29"/>
        <v>4113</v>
      </c>
      <c r="P508" s="28">
        <f t="shared" si="30"/>
        <v>45241</v>
      </c>
      <c r="Q508" s="28">
        <f t="shared" si="31"/>
        <v>45341</v>
      </c>
    </row>
    <row r="509" spans="14:17" s="1" customFormat="1" x14ac:dyDescent="0.2">
      <c r="N509" s="22">
        <f t="shared" si="28"/>
        <v>12</v>
      </c>
      <c r="O509" s="23">
        <f t="shared" si="29"/>
        <v>3770</v>
      </c>
      <c r="P509" s="28">
        <f t="shared" si="30"/>
        <v>45242</v>
      </c>
      <c r="Q509" s="28">
        <f t="shared" si="31"/>
        <v>45342</v>
      </c>
    </row>
    <row r="510" spans="14:17" s="1" customFormat="1" x14ac:dyDescent="0.2">
      <c r="N510" s="22">
        <f t="shared" si="28"/>
        <v>13</v>
      </c>
      <c r="O510" s="23">
        <f t="shared" si="29"/>
        <v>3480</v>
      </c>
      <c r="P510" s="28">
        <f t="shared" si="30"/>
        <v>45243</v>
      </c>
      <c r="Q510" s="28">
        <f t="shared" si="31"/>
        <v>45343</v>
      </c>
    </row>
    <row r="511" spans="14:17" s="1" customFormat="1" x14ac:dyDescent="0.2">
      <c r="N511" s="22">
        <f t="shared" si="28"/>
        <v>14</v>
      </c>
      <c r="O511" s="23">
        <f t="shared" si="29"/>
        <v>3232</v>
      </c>
      <c r="P511" s="28">
        <f t="shared" si="30"/>
        <v>45244</v>
      </c>
      <c r="Q511" s="28">
        <f t="shared" si="31"/>
        <v>45344</v>
      </c>
    </row>
    <row r="512" spans="14:17" s="1" customFormat="1" x14ac:dyDescent="0.2">
      <c r="N512" s="22">
        <f t="shared" si="28"/>
        <v>15</v>
      </c>
      <c r="O512" s="23">
        <f t="shared" si="29"/>
        <v>3016</v>
      </c>
      <c r="P512" s="28">
        <f t="shared" si="30"/>
        <v>45245</v>
      </c>
      <c r="Q512" s="28">
        <f t="shared" si="31"/>
        <v>45345</v>
      </c>
    </row>
    <row r="513" spans="14:17" s="1" customFormat="1" x14ac:dyDescent="0.2">
      <c r="N513" s="22">
        <f t="shared" si="28"/>
        <v>16</v>
      </c>
      <c r="O513" s="23">
        <f t="shared" si="29"/>
        <v>2828</v>
      </c>
      <c r="P513" s="28">
        <f t="shared" si="30"/>
        <v>45246</v>
      </c>
      <c r="Q513" s="28">
        <f t="shared" si="31"/>
        <v>45346</v>
      </c>
    </row>
    <row r="514" spans="14:17" s="1" customFormat="1" x14ac:dyDescent="0.2">
      <c r="N514" s="22">
        <f t="shared" si="28"/>
        <v>17</v>
      </c>
      <c r="O514" s="23">
        <f t="shared" si="29"/>
        <v>2662</v>
      </c>
      <c r="P514" s="28">
        <f t="shared" si="30"/>
        <v>45247</v>
      </c>
      <c r="Q514" s="28">
        <f t="shared" si="31"/>
        <v>45347</v>
      </c>
    </row>
    <row r="515" spans="14:17" s="1" customFormat="1" x14ac:dyDescent="0.2">
      <c r="N515" s="22">
        <f t="shared" si="28"/>
        <v>18</v>
      </c>
      <c r="O515" s="23">
        <f t="shared" si="29"/>
        <v>2514</v>
      </c>
      <c r="P515" s="28">
        <f t="shared" si="30"/>
        <v>45248</v>
      </c>
      <c r="Q515" s="28">
        <f t="shared" si="31"/>
        <v>45348</v>
      </c>
    </row>
    <row r="516" spans="14:17" s="1" customFormat="1" x14ac:dyDescent="0.2">
      <c r="N516" s="22">
        <f t="shared" si="28"/>
        <v>19</v>
      </c>
      <c r="O516" s="23">
        <f t="shared" si="29"/>
        <v>2382</v>
      </c>
      <c r="P516" s="28">
        <f t="shared" si="30"/>
        <v>45249</v>
      </c>
      <c r="Q516" s="28">
        <f t="shared" si="31"/>
        <v>45349</v>
      </c>
    </row>
    <row r="517" spans="14:17" s="1" customFormat="1" x14ac:dyDescent="0.2">
      <c r="N517" s="22">
        <f t="shared" si="28"/>
        <v>20</v>
      </c>
      <c r="O517" s="23">
        <f t="shared" si="29"/>
        <v>2263</v>
      </c>
      <c r="P517" s="28">
        <f t="shared" si="30"/>
        <v>45250</v>
      </c>
      <c r="Q517" s="28">
        <f t="shared" si="31"/>
        <v>45350</v>
      </c>
    </row>
    <row r="518" spans="14:17" s="1" customFormat="1" x14ac:dyDescent="0.2">
      <c r="N518" s="22">
        <f t="shared" si="28"/>
        <v>21</v>
      </c>
      <c r="O518" s="23">
        <f t="shared" si="29"/>
        <v>2155</v>
      </c>
      <c r="P518" s="28">
        <f t="shared" si="30"/>
        <v>45251</v>
      </c>
      <c r="Q518" s="28">
        <f t="shared" si="31"/>
        <v>45351</v>
      </c>
    </row>
    <row r="519" spans="14:17" s="1" customFormat="1" x14ac:dyDescent="0.2">
      <c r="N519" s="22">
        <f t="shared" si="28"/>
        <v>22</v>
      </c>
      <c r="O519" s="23">
        <f t="shared" si="29"/>
        <v>2057</v>
      </c>
      <c r="P519" s="28">
        <f t="shared" si="30"/>
        <v>45252</v>
      </c>
      <c r="Q519" s="28">
        <f t="shared" si="31"/>
        <v>45352</v>
      </c>
    </row>
    <row r="520" spans="14:17" s="1" customFormat="1" x14ac:dyDescent="0.2">
      <c r="N520" s="22">
        <f t="shared" si="28"/>
        <v>23</v>
      </c>
      <c r="O520" s="23">
        <f t="shared" si="29"/>
        <v>1968</v>
      </c>
      <c r="P520" s="28">
        <f t="shared" si="30"/>
        <v>45253</v>
      </c>
      <c r="Q520" s="28">
        <f t="shared" si="31"/>
        <v>45353</v>
      </c>
    </row>
    <row r="521" spans="14:17" s="1" customFormat="1" x14ac:dyDescent="0.2">
      <c r="N521" s="22">
        <f t="shared" si="28"/>
        <v>24</v>
      </c>
      <c r="O521" s="23">
        <f t="shared" si="29"/>
        <v>1886</v>
      </c>
      <c r="P521" s="28">
        <f t="shared" si="30"/>
        <v>45254</v>
      </c>
      <c r="Q521" s="28">
        <f t="shared" si="31"/>
        <v>45354</v>
      </c>
    </row>
    <row r="522" spans="14:17" s="1" customFormat="1" x14ac:dyDescent="0.2">
      <c r="N522" s="22">
        <f t="shared" ref="N522:N585" si="32">DAY(P522)</f>
        <v>25</v>
      </c>
      <c r="O522" s="23">
        <f t="shared" ref="O522:O585" si="33">ROUND(P522/N522,0)</f>
        <v>1810</v>
      </c>
      <c r="P522" s="28">
        <f t="shared" si="30"/>
        <v>45255</v>
      </c>
      <c r="Q522" s="28">
        <f t="shared" si="31"/>
        <v>45355</v>
      </c>
    </row>
    <row r="523" spans="14:17" s="1" customFormat="1" x14ac:dyDescent="0.2">
      <c r="N523" s="22">
        <f t="shared" si="32"/>
        <v>26</v>
      </c>
      <c r="O523" s="23">
        <f t="shared" si="33"/>
        <v>1741</v>
      </c>
      <c r="P523" s="28">
        <f t="shared" ref="P523:P586" si="34">P522+1</f>
        <v>45256</v>
      </c>
      <c r="Q523" s="28">
        <f t="shared" ref="Q523:Q586" si="35">Q522+1</f>
        <v>45356</v>
      </c>
    </row>
    <row r="524" spans="14:17" s="1" customFormat="1" x14ac:dyDescent="0.2">
      <c r="N524" s="22">
        <f t="shared" si="32"/>
        <v>27</v>
      </c>
      <c r="O524" s="23">
        <f t="shared" si="33"/>
        <v>1676</v>
      </c>
      <c r="P524" s="28">
        <f t="shared" si="34"/>
        <v>45257</v>
      </c>
      <c r="Q524" s="28">
        <f t="shared" si="35"/>
        <v>45357</v>
      </c>
    </row>
    <row r="525" spans="14:17" s="1" customFormat="1" x14ac:dyDescent="0.2">
      <c r="N525" s="22">
        <f t="shared" si="32"/>
        <v>28</v>
      </c>
      <c r="O525" s="23">
        <f t="shared" si="33"/>
        <v>1616</v>
      </c>
      <c r="P525" s="28">
        <f t="shared" si="34"/>
        <v>45258</v>
      </c>
      <c r="Q525" s="28">
        <f t="shared" si="35"/>
        <v>45358</v>
      </c>
    </row>
    <row r="526" spans="14:17" s="1" customFormat="1" x14ac:dyDescent="0.2">
      <c r="N526" s="22">
        <f t="shared" si="32"/>
        <v>29</v>
      </c>
      <c r="O526" s="23">
        <f t="shared" si="33"/>
        <v>1561</v>
      </c>
      <c r="P526" s="28">
        <f t="shared" si="34"/>
        <v>45259</v>
      </c>
      <c r="Q526" s="28">
        <f t="shared" si="35"/>
        <v>45359</v>
      </c>
    </row>
    <row r="527" spans="14:17" s="1" customFormat="1" x14ac:dyDescent="0.2">
      <c r="N527" s="22">
        <f t="shared" si="32"/>
        <v>30</v>
      </c>
      <c r="O527" s="23">
        <f t="shared" si="33"/>
        <v>1509</v>
      </c>
      <c r="P527" s="28">
        <f t="shared" si="34"/>
        <v>45260</v>
      </c>
      <c r="Q527" s="28">
        <f t="shared" si="35"/>
        <v>45360</v>
      </c>
    </row>
    <row r="528" spans="14:17" s="1" customFormat="1" x14ac:dyDescent="0.2">
      <c r="N528" s="22">
        <f t="shared" si="32"/>
        <v>1</v>
      </c>
      <c r="O528" s="23">
        <f t="shared" si="33"/>
        <v>45261</v>
      </c>
      <c r="P528" s="28">
        <f t="shared" si="34"/>
        <v>45261</v>
      </c>
      <c r="Q528" s="28">
        <f t="shared" si="35"/>
        <v>45361</v>
      </c>
    </row>
    <row r="529" spans="14:17" s="1" customFormat="1" x14ac:dyDescent="0.2">
      <c r="N529" s="22">
        <f t="shared" si="32"/>
        <v>2</v>
      </c>
      <c r="O529" s="23">
        <f t="shared" si="33"/>
        <v>22631</v>
      </c>
      <c r="P529" s="28">
        <f t="shared" si="34"/>
        <v>45262</v>
      </c>
      <c r="Q529" s="28">
        <f t="shared" si="35"/>
        <v>45362</v>
      </c>
    </row>
    <row r="530" spans="14:17" s="1" customFormat="1" x14ac:dyDescent="0.2">
      <c r="N530" s="22">
        <f t="shared" si="32"/>
        <v>3</v>
      </c>
      <c r="O530" s="23">
        <f t="shared" si="33"/>
        <v>15088</v>
      </c>
      <c r="P530" s="28">
        <f t="shared" si="34"/>
        <v>45263</v>
      </c>
      <c r="Q530" s="28">
        <f t="shared" si="35"/>
        <v>45363</v>
      </c>
    </row>
    <row r="531" spans="14:17" s="1" customFormat="1" x14ac:dyDescent="0.2">
      <c r="N531" s="22">
        <f t="shared" si="32"/>
        <v>4</v>
      </c>
      <c r="O531" s="23">
        <f t="shared" si="33"/>
        <v>11316</v>
      </c>
      <c r="P531" s="28">
        <f t="shared" si="34"/>
        <v>45264</v>
      </c>
      <c r="Q531" s="28">
        <f t="shared" si="35"/>
        <v>45364</v>
      </c>
    </row>
    <row r="532" spans="14:17" s="1" customFormat="1" x14ac:dyDescent="0.2">
      <c r="N532" s="22">
        <f t="shared" si="32"/>
        <v>5</v>
      </c>
      <c r="O532" s="23">
        <f t="shared" si="33"/>
        <v>9053</v>
      </c>
      <c r="P532" s="28">
        <f t="shared" si="34"/>
        <v>45265</v>
      </c>
      <c r="Q532" s="28">
        <f t="shared" si="35"/>
        <v>45365</v>
      </c>
    </row>
    <row r="533" spans="14:17" s="1" customFormat="1" x14ac:dyDescent="0.2">
      <c r="N533" s="22">
        <f t="shared" si="32"/>
        <v>6</v>
      </c>
      <c r="O533" s="23">
        <f t="shared" si="33"/>
        <v>7544</v>
      </c>
      <c r="P533" s="28">
        <f t="shared" si="34"/>
        <v>45266</v>
      </c>
      <c r="Q533" s="28">
        <f t="shared" si="35"/>
        <v>45366</v>
      </c>
    </row>
    <row r="534" spans="14:17" s="1" customFormat="1" x14ac:dyDescent="0.2">
      <c r="N534" s="22">
        <f t="shared" si="32"/>
        <v>7</v>
      </c>
      <c r="O534" s="23">
        <f t="shared" si="33"/>
        <v>6467</v>
      </c>
      <c r="P534" s="28">
        <f t="shared" si="34"/>
        <v>45267</v>
      </c>
      <c r="Q534" s="28">
        <f t="shared" si="35"/>
        <v>45367</v>
      </c>
    </row>
    <row r="535" spans="14:17" s="1" customFormat="1" x14ac:dyDescent="0.2">
      <c r="N535" s="22">
        <f t="shared" si="32"/>
        <v>8</v>
      </c>
      <c r="O535" s="23">
        <f t="shared" si="33"/>
        <v>5659</v>
      </c>
      <c r="P535" s="28">
        <f t="shared" si="34"/>
        <v>45268</v>
      </c>
      <c r="Q535" s="28">
        <f t="shared" si="35"/>
        <v>45368</v>
      </c>
    </row>
    <row r="536" spans="14:17" s="1" customFormat="1" x14ac:dyDescent="0.2">
      <c r="N536" s="22">
        <f t="shared" si="32"/>
        <v>9</v>
      </c>
      <c r="O536" s="23">
        <f t="shared" si="33"/>
        <v>5030</v>
      </c>
      <c r="P536" s="28">
        <f t="shared" si="34"/>
        <v>45269</v>
      </c>
      <c r="Q536" s="28">
        <f t="shared" si="35"/>
        <v>45369</v>
      </c>
    </row>
    <row r="537" spans="14:17" s="1" customFormat="1" x14ac:dyDescent="0.2">
      <c r="N537" s="22">
        <f t="shared" si="32"/>
        <v>10</v>
      </c>
      <c r="O537" s="23">
        <f t="shared" si="33"/>
        <v>4527</v>
      </c>
      <c r="P537" s="28">
        <f t="shared" si="34"/>
        <v>45270</v>
      </c>
      <c r="Q537" s="28">
        <f t="shared" si="35"/>
        <v>45370</v>
      </c>
    </row>
    <row r="538" spans="14:17" s="1" customFormat="1" x14ac:dyDescent="0.2">
      <c r="N538" s="22">
        <f t="shared" si="32"/>
        <v>11</v>
      </c>
      <c r="O538" s="23">
        <f t="shared" si="33"/>
        <v>4116</v>
      </c>
      <c r="P538" s="28">
        <f t="shared" si="34"/>
        <v>45271</v>
      </c>
      <c r="Q538" s="28">
        <f t="shared" si="35"/>
        <v>45371</v>
      </c>
    </row>
    <row r="539" spans="14:17" s="1" customFormat="1" x14ac:dyDescent="0.2">
      <c r="N539" s="22">
        <f t="shared" si="32"/>
        <v>12</v>
      </c>
      <c r="O539" s="23">
        <f t="shared" si="33"/>
        <v>3773</v>
      </c>
      <c r="P539" s="28">
        <f t="shared" si="34"/>
        <v>45272</v>
      </c>
      <c r="Q539" s="28">
        <f t="shared" si="35"/>
        <v>45372</v>
      </c>
    </row>
    <row r="540" spans="14:17" s="1" customFormat="1" x14ac:dyDescent="0.2">
      <c r="N540" s="22">
        <f t="shared" si="32"/>
        <v>13</v>
      </c>
      <c r="O540" s="23">
        <f t="shared" si="33"/>
        <v>3483</v>
      </c>
      <c r="P540" s="28">
        <f t="shared" si="34"/>
        <v>45273</v>
      </c>
      <c r="Q540" s="28">
        <f t="shared" si="35"/>
        <v>45373</v>
      </c>
    </row>
    <row r="541" spans="14:17" s="1" customFormat="1" x14ac:dyDescent="0.2">
      <c r="N541" s="22">
        <f t="shared" si="32"/>
        <v>14</v>
      </c>
      <c r="O541" s="23">
        <f t="shared" si="33"/>
        <v>3234</v>
      </c>
      <c r="P541" s="28">
        <f t="shared" si="34"/>
        <v>45274</v>
      </c>
      <c r="Q541" s="28">
        <f t="shared" si="35"/>
        <v>45374</v>
      </c>
    </row>
    <row r="542" spans="14:17" s="1" customFormat="1" x14ac:dyDescent="0.2">
      <c r="N542" s="22">
        <f t="shared" si="32"/>
        <v>15</v>
      </c>
      <c r="O542" s="23">
        <f t="shared" si="33"/>
        <v>3018</v>
      </c>
      <c r="P542" s="28">
        <f t="shared" si="34"/>
        <v>45275</v>
      </c>
      <c r="Q542" s="28">
        <f t="shared" si="35"/>
        <v>45375</v>
      </c>
    </row>
    <row r="543" spans="14:17" s="1" customFormat="1" x14ac:dyDescent="0.2">
      <c r="N543" s="22">
        <f t="shared" si="32"/>
        <v>16</v>
      </c>
      <c r="O543" s="23">
        <f t="shared" si="33"/>
        <v>2830</v>
      </c>
      <c r="P543" s="28">
        <f t="shared" si="34"/>
        <v>45276</v>
      </c>
      <c r="Q543" s="28">
        <f t="shared" si="35"/>
        <v>45376</v>
      </c>
    </row>
    <row r="544" spans="14:17" s="1" customFormat="1" x14ac:dyDescent="0.2">
      <c r="N544" s="22">
        <f t="shared" si="32"/>
        <v>17</v>
      </c>
      <c r="O544" s="23">
        <f t="shared" si="33"/>
        <v>2663</v>
      </c>
      <c r="P544" s="28">
        <f t="shared" si="34"/>
        <v>45277</v>
      </c>
      <c r="Q544" s="28">
        <f t="shared" si="35"/>
        <v>45377</v>
      </c>
    </row>
    <row r="545" spans="14:17" s="1" customFormat="1" x14ac:dyDescent="0.2">
      <c r="N545" s="22">
        <f t="shared" si="32"/>
        <v>18</v>
      </c>
      <c r="O545" s="23">
        <f t="shared" si="33"/>
        <v>2515</v>
      </c>
      <c r="P545" s="28">
        <f t="shared" si="34"/>
        <v>45278</v>
      </c>
      <c r="Q545" s="28">
        <f t="shared" si="35"/>
        <v>45378</v>
      </c>
    </row>
    <row r="546" spans="14:17" s="1" customFormat="1" x14ac:dyDescent="0.2">
      <c r="N546" s="22">
        <f t="shared" si="32"/>
        <v>19</v>
      </c>
      <c r="O546" s="23">
        <f t="shared" si="33"/>
        <v>2383</v>
      </c>
      <c r="P546" s="28">
        <f t="shared" si="34"/>
        <v>45279</v>
      </c>
      <c r="Q546" s="28">
        <f t="shared" si="35"/>
        <v>45379</v>
      </c>
    </row>
    <row r="547" spans="14:17" s="1" customFormat="1" x14ac:dyDescent="0.2">
      <c r="N547" s="22">
        <f t="shared" si="32"/>
        <v>20</v>
      </c>
      <c r="O547" s="23">
        <f t="shared" si="33"/>
        <v>2264</v>
      </c>
      <c r="P547" s="28">
        <f t="shared" si="34"/>
        <v>45280</v>
      </c>
      <c r="Q547" s="28">
        <f t="shared" si="35"/>
        <v>45380</v>
      </c>
    </row>
    <row r="548" spans="14:17" s="1" customFormat="1" x14ac:dyDescent="0.2">
      <c r="N548" s="22">
        <f t="shared" si="32"/>
        <v>21</v>
      </c>
      <c r="O548" s="23">
        <f t="shared" si="33"/>
        <v>2156</v>
      </c>
      <c r="P548" s="28">
        <f t="shared" si="34"/>
        <v>45281</v>
      </c>
      <c r="Q548" s="28">
        <f t="shared" si="35"/>
        <v>45381</v>
      </c>
    </row>
    <row r="549" spans="14:17" s="1" customFormat="1" x14ac:dyDescent="0.2">
      <c r="N549" s="22">
        <f t="shared" si="32"/>
        <v>22</v>
      </c>
      <c r="O549" s="23">
        <f t="shared" si="33"/>
        <v>2058</v>
      </c>
      <c r="P549" s="28">
        <f t="shared" si="34"/>
        <v>45282</v>
      </c>
      <c r="Q549" s="28">
        <f t="shared" si="35"/>
        <v>45382</v>
      </c>
    </row>
    <row r="550" spans="14:17" s="1" customFormat="1" x14ac:dyDescent="0.2">
      <c r="N550" s="22">
        <f t="shared" si="32"/>
        <v>23</v>
      </c>
      <c r="O550" s="23">
        <f t="shared" si="33"/>
        <v>1969</v>
      </c>
      <c r="P550" s="28">
        <f t="shared" si="34"/>
        <v>45283</v>
      </c>
      <c r="Q550" s="28">
        <f t="shared" si="35"/>
        <v>45383</v>
      </c>
    </row>
    <row r="551" spans="14:17" s="1" customFormat="1" x14ac:dyDescent="0.2">
      <c r="N551" s="22">
        <f t="shared" si="32"/>
        <v>24</v>
      </c>
      <c r="O551" s="23">
        <f t="shared" si="33"/>
        <v>1887</v>
      </c>
      <c r="P551" s="28">
        <f t="shared" si="34"/>
        <v>45284</v>
      </c>
      <c r="Q551" s="28">
        <f t="shared" si="35"/>
        <v>45384</v>
      </c>
    </row>
    <row r="552" spans="14:17" s="1" customFormat="1" x14ac:dyDescent="0.2">
      <c r="N552" s="22">
        <f t="shared" si="32"/>
        <v>25</v>
      </c>
      <c r="O552" s="23">
        <f t="shared" si="33"/>
        <v>1811</v>
      </c>
      <c r="P552" s="28">
        <f t="shared" si="34"/>
        <v>45285</v>
      </c>
      <c r="Q552" s="28">
        <f t="shared" si="35"/>
        <v>45385</v>
      </c>
    </row>
    <row r="553" spans="14:17" s="1" customFormat="1" x14ac:dyDescent="0.2">
      <c r="N553" s="22">
        <f t="shared" si="32"/>
        <v>26</v>
      </c>
      <c r="O553" s="23">
        <f t="shared" si="33"/>
        <v>1742</v>
      </c>
      <c r="P553" s="28">
        <f t="shared" si="34"/>
        <v>45286</v>
      </c>
      <c r="Q553" s="28">
        <f t="shared" si="35"/>
        <v>45386</v>
      </c>
    </row>
    <row r="554" spans="14:17" s="1" customFormat="1" x14ac:dyDescent="0.2">
      <c r="N554" s="22">
        <f t="shared" si="32"/>
        <v>27</v>
      </c>
      <c r="O554" s="23">
        <f t="shared" si="33"/>
        <v>1677</v>
      </c>
      <c r="P554" s="28">
        <f t="shared" si="34"/>
        <v>45287</v>
      </c>
      <c r="Q554" s="28">
        <f t="shared" si="35"/>
        <v>45387</v>
      </c>
    </row>
    <row r="555" spans="14:17" s="1" customFormat="1" x14ac:dyDescent="0.2">
      <c r="N555" s="22">
        <f t="shared" si="32"/>
        <v>28</v>
      </c>
      <c r="O555" s="23">
        <f t="shared" si="33"/>
        <v>1617</v>
      </c>
      <c r="P555" s="28">
        <f t="shared" si="34"/>
        <v>45288</v>
      </c>
      <c r="Q555" s="28">
        <f t="shared" si="35"/>
        <v>45388</v>
      </c>
    </row>
    <row r="556" spans="14:17" s="1" customFormat="1" x14ac:dyDescent="0.2">
      <c r="N556" s="22">
        <f t="shared" si="32"/>
        <v>29</v>
      </c>
      <c r="O556" s="23">
        <f t="shared" si="33"/>
        <v>1562</v>
      </c>
      <c r="P556" s="28">
        <f t="shared" si="34"/>
        <v>45289</v>
      </c>
      <c r="Q556" s="28">
        <f t="shared" si="35"/>
        <v>45389</v>
      </c>
    </row>
    <row r="557" spans="14:17" s="1" customFormat="1" x14ac:dyDescent="0.2">
      <c r="N557" s="22">
        <f t="shared" si="32"/>
        <v>30</v>
      </c>
      <c r="O557" s="23">
        <f t="shared" si="33"/>
        <v>1510</v>
      </c>
      <c r="P557" s="28">
        <f t="shared" si="34"/>
        <v>45290</v>
      </c>
      <c r="Q557" s="28">
        <f t="shared" si="35"/>
        <v>45390</v>
      </c>
    </row>
    <row r="558" spans="14:17" s="1" customFormat="1" x14ac:dyDescent="0.2">
      <c r="N558" s="22">
        <f t="shared" si="32"/>
        <v>31</v>
      </c>
      <c r="O558" s="23">
        <f t="shared" si="33"/>
        <v>1461</v>
      </c>
      <c r="P558" s="28">
        <f t="shared" si="34"/>
        <v>45291</v>
      </c>
      <c r="Q558" s="28">
        <f t="shared" si="35"/>
        <v>45391</v>
      </c>
    </row>
    <row r="559" spans="14:17" s="1" customFormat="1" x14ac:dyDescent="0.2">
      <c r="N559" s="22">
        <f t="shared" si="32"/>
        <v>1</v>
      </c>
      <c r="O559" s="23">
        <f t="shared" si="33"/>
        <v>45292</v>
      </c>
      <c r="P559" s="28">
        <f t="shared" si="34"/>
        <v>45292</v>
      </c>
      <c r="Q559" s="28">
        <f t="shared" si="35"/>
        <v>45392</v>
      </c>
    </row>
    <row r="560" spans="14:17" s="1" customFormat="1" x14ac:dyDescent="0.2">
      <c r="N560" s="22">
        <f t="shared" si="32"/>
        <v>2</v>
      </c>
      <c r="O560" s="23">
        <f t="shared" si="33"/>
        <v>22647</v>
      </c>
      <c r="P560" s="28">
        <f t="shared" si="34"/>
        <v>45293</v>
      </c>
      <c r="Q560" s="28">
        <f t="shared" si="35"/>
        <v>45393</v>
      </c>
    </row>
    <row r="561" spans="14:17" s="1" customFormat="1" x14ac:dyDescent="0.2">
      <c r="N561" s="22">
        <f t="shared" si="32"/>
        <v>3</v>
      </c>
      <c r="O561" s="23">
        <f t="shared" si="33"/>
        <v>15098</v>
      </c>
      <c r="P561" s="28">
        <f t="shared" si="34"/>
        <v>45294</v>
      </c>
      <c r="Q561" s="28">
        <f t="shared" si="35"/>
        <v>45394</v>
      </c>
    </row>
    <row r="562" spans="14:17" s="1" customFormat="1" x14ac:dyDescent="0.2">
      <c r="N562" s="22">
        <f t="shared" si="32"/>
        <v>4</v>
      </c>
      <c r="O562" s="23">
        <f t="shared" si="33"/>
        <v>11324</v>
      </c>
      <c r="P562" s="28">
        <f t="shared" si="34"/>
        <v>45295</v>
      </c>
      <c r="Q562" s="28">
        <f t="shared" si="35"/>
        <v>45395</v>
      </c>
    </row>
    <row r="563" spans="14:17" s="1" customFormat="1" x14ac:dyDescent="0.2">
      <c r="N563" s="22">
        <f t="shared" si="32"/>
        <v>5</v>
      </c>
      <c r="O563" s="23">
        <f t="shared" si="33"/>
        <v>9059</v>
      </c>
      <c r="P563" s="28">
        <f t="shared" si="34"/>
        <v>45296</v>
      </c>
      <c r="Q563" s="28">
        <f t="shared" si="35"/>
        <v>45396</v>
      </c>
    </row>
    <row r="564" spans="14:17" s="1" customFormat="1" x14ac:dyDescent="0.2">
      <c r="N564" s="22">
        <f t="shared" si="32"/>
        <v>6</v>
      </c>
      <c r="O564" s="23">
        <f t="shared" si="33"/>
        <v>7550</v>
      </c>
      <c r="P564" s="28">
        <f t="shared" si="34"/>
        <v>45297</v>
      </c>
      <c r="Q564" s="28">
        <f t="shared" si="35"/>
        <v>45397</v>
      </c>
    </row>
    <row r="565" spans="14:17" s="1" customFormat="1" x14ac:dyDescent="0.2">
      <c r="N565" s="22">
        <f t="shared" si="32"/>
        <v>7</v>
      </c>
      <c r="O565" s="23">
        <f t="shared" si="33"/>
        <v>6471</v>
      </c>
      <c r="P565" s="28">
        <f t="shared" si="34"/>
        <v>45298</v>
      </c>
      <c r="Q565" s="28">
        <f t="shared" si="35"/>
        <v>45398</v>
      </c>
    </row>
    <row r="566" spans="14:17" s="1" customFormat="1" x14ac:dyDescent="0.2">
      <c r="N566" s="22">
        <f t="shared" si="32"/>
        <v>8</v>
      </c>
      <c r="O566" s="23">
        <f t="shared" si="33"/>
        <v>5662</v>
      </c>
      <c r="P566" s="28">
        <f t="shared" si="34"/>
        <v>45299</v>
      </c>
      <c r="Q566" s="28">
        <f t="shared" si="35"/>
        <v>45399</v>
      </c>
    </row>
    <row r="567" spans="14:17" s="1" customFormat="1" x14ac:dyDescent="0.2">
      <c r="N567" s="22">
        <f t="shared" si="32"/>
        <v>9</v>
      </c>
      <c r="O567" s="23">
        <f t="shared" si="33"/>
        <v>5033</v>
      </c>
      <c r="P567" s="28">
        <f t="shared" si="34"/>
        <v>45300</v>
      </c>
      <c r="Q567" s="28">
        <f t="shared" si="35"/>
        <v>45400</v>
      </c>
    </row>
    <row r="568" spans="14:17" s="1" customFormat="1" x14ac:dyDescent="0.2">
      <c r="N568" s="22">
        <f t="shared" si="32"/>
        <v>10</v>
      </c>
      <c r="O568" s="23">
        <f t="shared" si="33"/>
        <v>4530</v>
      </c>
      <c r="P568" s="28">
        <f t="shared" si="34"/>
        <v>45301</v>
      </c>
      <c r="Q568" s="28">
        <f t="shared" si="35"/>
        <v>45401</v>
      </c>
    </row>
    <row r="569" spans="14:17" s="1" customFormat="1" x14ac:dyDescent="0.2">
      <c r="N569" s="22">
        <f t="shared" si="32"/>
        <v>11</v>
      </c>
      <c r="O569" s="23">
        <f t="shared" si="33"/>
        <v>4118</v>
      </c>
      <c r="P569" s="28">
        <f t="shared" si="34"/>
        <v>45302</v>
      </c>
      <c r="Q569" s="28">
        <f t="shared" si="35"/>
        <v>45402</v>
      </c>
    </row>
    <row r="570" spans="14:17" s="1" customFormat="1" x14ac:dyDescent="0.2">
      <c r="N570" s="22">
        <f t="shared" si="32"/>
        <v>12</v>
      </c>
      <c r="O570" s="23">
        <f t="shared" si="33"/>
        <v>3775</v>
      </c>
      <c r="P570" s="28">
        <f t="shared" si="34"/>
        <v>45303</v>
      </c>
      <c r="Q570" s="28">
        <f t="shared" si="35"/>
        <v>45403</v>
      </c>
    </row>
    <row r="571" spans="14:17" s="1" customFormat="1" x14ac:dyDescent="0.2">
      <c r="N571" s="22">
        <f t="shared" si="32"/>
        <v>13</v>
      </c>
      <c r="O571" s="23">
        <f t="shared" si="33"/>
        <v>3485</v>
      </c>
      <c r="P571" s="28">
        <f t="shared" si="34"/>
        <v>45304</v>
      </c>
      <c r="Q571" s="28">
        <f t="shared" si="35"/>
        <v>45404</v>
      </c>
    </row>
    <row r="572" spans="14:17" s="1" customFormat="1" x14ac:dyDescent="0.2">
      <c r="N572" s="22">
        <f t="shared" si="32"/>
        <v>14</v>
      </c>
      <c r="O572" s="23">
        <f t="shared" si="33"/>
        <v>3236</v>
      </c>
      <c r="P572" s="28">
        <f t="shared" si="34"/>
        <v>45305</v>
      </c>
      <c r="Q572" s="28">
        <f t="shared" si="35"/>
        <v>45405</v>
      </c>
    </row>
    <row r="573" spans="14:17" s="1" customFormat="1" x14ac:dyDescent="0.2">
      <c r="N573" s="22">
        <f t="shared" si="32"/>
        <v>15</v>
      </c>
      <c r="O573" s="23">
        <f t="shared" si="33"/>
        <v>3020</v>
      </c>
      <c r="P573" s="28">
        <f t="shared" si="34"/>
        <v>45306</v>
      </c>
      <c r="Q573" s="28">
        <f t="shared" si="35"/>
        <v>45406</v>
      </c>
    </row>
    <row r="574" spans="14:17" s="1" customFormat="1" x14ac:dyDescent="0.2">
      <c r="N574" s="22">
        <f t="shared" si="32"/>
        <v>16</v>
      </c>
      <c r="O574" s="23">
        <f t="shared" si="33"/>
        <v>2832</v>
      </c>
      <c r="P574" s="28">
        <f t="shared" si="34"/>
        <v>45307</v>
      </c>
      <c r="Q574" s="28">
        <f t="shared" si="35"/>
        <v>45407</v>
      </c>
    </row>
    <row r="575" spans="14:17" s="1" customFormat="1" x14ac:dyDescent="0.2">
      <c r="N575" s="22">
        <f t="shared" si="32"/>
        <v>17</v>
      </c>
      <c r="O575" s="23">
        <f t="shared" si="33"/>
        <v>2665</v>
      </c>
      <c r="P575" s="28">
        <f t="shared" si="34"/>
        <v>45308</v>
      </c>
      <c r="Q575" s="28">
        <f t="shared" si="35"/>
        <v>45408</v>
      </c>
    </row>
    <row r="576" spans="14:17" s="1" customFormat="1" x14ac:dyDescent="0.2">
      <c r="N576" s="22">
        <f t="shared" si="32"/>
        <v>18</v>
      </c>
      <c r="O576" s="23">
        <f t="shared" si="33"/>
        <v>2517</v>
      </c>
      <c r="P576" s="28">
        <f t="shared" si="34"/>
        <v>45309</v>
      </c>
      <c r="Q576" s="28">
        <f t="shared" si="35"/>
        <v>45409</v>
      </c>
    </row>
    <row r="577" spans="14:17" s="1" customFormat="1" x14ac:dyDescent="0.2">
      <c r="N577" s="22">
        <f t="shared" si="32"/>
        <v>19</v>
      </c>
      <c r="O577" s="23">
        <f t="shared" si="33"/>
        <v>2385</v>
      </c>
      <c r="P577" s="28">
        <f t="shared" si="34"/>
        <v>45310</v>
      </c>
      <c r="Q577" s="28">
        <f t="shared" si="35"/>
        <v>45410</v>
      </c>
    </row>
    <row r="578" spans="14:17" s="1" customFormat="1" x14ac:dyDescent="0.2">
      <c r="N578" s="22">
        <f t="shared" si="32"/>
        <v>20</v>
      </c>
      <c r="O578" s="23">
        <f t="shared" si="33"/>
        <v>2266</v>
      </c>
      <c r="P578" s="28">
        <f t="shared" si="34"/>
        <v>45311</v>
      </c>
      <c r="Q578" s="28">
        <f t="shared" si="35"/>
        <v>45411</v>
      </c>
    </row>
    <row r="579" spans="14:17" s="1" customFormat="1" x14ac:dyDescent="0.2">
      <c r="N579" s="22">
        <f t="shared" si="32"/>
        <v>21</v>
      </c>
      <c r="O579" s="23">
        <f t="shared" si="33"/>
        <v>2158</v>
      </c>
      <c r="P579" s="28">
        <f t="shared" si="34"/>
        <v>45312</v>
      </c>
      <c r="Q579" s="28">
        <f t="shared" si="35"/>
        <v>45412</v>
      </c>
    </row>
    <row r="580" spans="14:17" s="1" customFormat="1" x14ac:dyDescent="0.2">
      <c r="N580" s="22">
        <f t="shared" si="32"/>
        <v>22</v>
      </c>
      <c r="O580" s="23">
        <f t="shared" si="33"/>
        <v>2060</v>
      </c>
      <c r="P580" s="28">
        <f t="shared" si="34"/>
        <v>45313</v>
      </c>
      <c r="Q580" s="28">
        <f t="shared" si="35"/>
        <v>45413</v>
      </c>
    </row>
    <row r="581" spans="14:17" s="1" customFormat="1" x14ac:dyDescent="0.2">
      <c r="N581" s="22">
        <f t="shared" si="32"/>
        <v>23</v>
      </c>
      <c r="O581" s="23">
        <f t="shared" si="33"/>
        <v>1970</v>
      </c>
      <c r="P581" s="28">
        <f t="shared" si="34"/>
        <v>45314</v>
      </c>
      <c r="Q581" s="28">
        <f t="shared" si="35"/>
        <v>45414</v>
      </c>
    </row>
    <row r="582" spans="14:17" s="1" customFormat="1" x14ac:dyDescent="0.2">
      <c r="N582" s="22">
        <f t="shared" si="32"/>
        <v>24</v>
      </c>
      <c r="O582" s="23">
        <f t="shared" si="33"/>
        <v>1888</v>
      </c>
      <c r="P582" s="28">
        <f t="shared" si="34"/>
        <v>45315</v>
      </c>
      <c r="Q582" s="28">
        <f t="shared" si="35"/>
        <v>45415</v>
      </c>
    </row>
    <row r="583" spans="14:17" s="1" customFormat="1" x14ac:dyDescent="0.2">
      <c r="N583" s="22">
        <f t="shared" si="32"/>
        <v>25</v>
      </c>
      <c r="O583" s="23">
        <f t="shared" si="33"/>
        <v>1813</v>
      </c>
      <c r="P583" s="28">
        <f t="shared" si="34"/>
        <v>45316</v>
      </c>
      <c r="Q583" s="28">
        <f t="shared" si="35"/>
        <v>45416</v>
      </c>
    </row>
    <row r="584" spans="14:17" s="1" customFormat="1" x14ac:dyDescent="0.2">
      <c r="N584" s="22">
        <f t="shared" si="32"/>
        <v>26</v>
      </c>
      <c r="O584" s="23">
        <f t="shared" si="33"/>
        <v>1743</v>
      </c>
      <c r="P584" s="28">
        <f t="shared" si="34"/>
        <v>45317</v>
      </c>
      <c r="Q584" s="28">
        <f t="shared" si="35"/>
        <v>45417</v>
      </c>
    </row>
    <row r="585" spans="14:17" s="1" customFormat="1" x14ac:dyDescent="0.2">
      <c r="N585" s="22">
        <f t="shared" si="32"/>
        <v>27</v>
      </c>
      <c r="O585" s="23">
        <f t="shared" si="33"/>
        <v>1678</v>
      </c>
      <c r="P585" s="28">
        <f t="shared" si="34"/>
        <v>45318</v>
      </c>
      <c r="Q585" s="28">
        <f t="shared" si="35"/>
        <v>45418</v>
      </c>
    </row>
    <row r="586" spans="14:17" s="1" customFormat="1" x14ac:dyDescent="0.2">
      <c r="N586" s="22">
        <f t="shared" ref="N586:N649" si="36">DAY(P586)</f>
        <v>28</v>
      </c>
      <c r="O586" s="23">
        <f t="shared" ref="O586:O649" si="37">ROUND(P586/N586,0)</f>
        <v>1619</v>
      </c>
      <c r="P586" s="28">
        <f t="shared" si="34"/>
        <v>45319</v>
      </c>
      <c r="Q586" s="28">
        <f t="shared" si="35"/>
        <v>45419</v>
      </c>
    </row>
    <row r="587" spans="14:17" s="1" customFormat="1" x14ac:dyDescent="0.2">
      <c r="N587" s="22">
        <f t="shared" si="36"/>
        <v>29</v>
      </c>
      <c r="O587" s="23">
        <f t="shared" si="37"/>
        <v>1563</v>
      </c>
      <c r="P587" s="28">
        <f t="shared" ref="P587:P650" si="38">P586+1</f>
        <v>45320</v>
      </c>
      <c r="Q587" s="28">
        <f t="shared" ref="Q587:Q650" si="39">Q586+1</f>
        <v>45420</v>
      </c>
    </row>
    <row r="588" spans="14:17" s="1" customFormat="1" x14ac:dyDescent="0.2">
      <c r="N588" s="22">
        <f t="shared" si="36"/>
        <v>30</v>
      </c>
      <c r="O588" s="23">
        <f t="shared" si="37"/>
        <v>1511</v>
      </c>
      <c r="P588" s="28">
        <f t="shared" si="38"/>
        <v>45321</v>
      </c>
      <c r="Q588" s="28">
        <f t="shared" si="39"/>
        <v>45421</v>
      </c>
    </row>
    <row r="589" spans="14:17" s="1" customFormat="1" x14ac:dyDescent="0.2">
      <c r="N589" s="22">
        <f t="shared" si="36"/>
        <v>31</v>
      </c>
      <c r="O589" s="23">
        <f t="shared" si="37"/>
        <v>1462</v>
      </c>
      <c r="P589" s="28">
        <f t="shared" si="38"/>
        <v>45322</v>
      </c>
      <c r="Q589" s="28">
        <f t="shared" si="39"/>
        <v>45422</v>
      </c>
    </row>
    <row r="590" spans="14:17" s="1" customFormat="1" x14ac:dyDescent="0.2">
      <c r="N590" s="22">
        <f t="shared" si="36"/>
        <v>1</v>
      </c>
      <c r="O590" s="23">
        <f t="shared" si="37"/>
        <v>45323</v>
      </c>
      <c r="P590" s="28">
        <f t="shared" si="38"/>
        <v>45323</v>
      </c>
      <c r="Q590" s="28">
        <f t="shared" si="39"/>
        <v>45423</v>
      </c>
    </row>
    <row r="591" spans="14:17" s="1" customFormat="1" x14ac:dyDescent="0.2">
      <c r="N591" s="22">
        <f t="shared" si="36"/>
        <v>2</v>
      </c>
      <c r="O591" s="23">
        <f t="shared" si="37"/>
        <v>22662</v>
      </c>
      <c r="P591" s="28">
        <f t="shared" si="38"/>
        <v>45324</v>
      </c>
      <c r="Q591" s="28">
        <f t="shared" si="39"/>
        <v>45424</v>
      </c>
    </row>
    <row r="592" spans="14:17" s="1" customFormat="1" x14ac:dyDescent="0.2">
      <c r="N592" s="22">
        <f t="shared" si="36"/>
        <v>3</v>
      </c>
      <c r="O592" s="23">
        <f t="shared" si="37"/>
        <v>15108</v>
      </c>
      <c r="P592" s="28">
        <f t="shared" si="38"/>
        <v>45325</v>
      </c>
      <c r="Q592" s="28">
        <f t="shared" si="39"/>
        <v>45425</v>
      </c>
    </row>
    <row r="593" spans="14:17" s="1" customFormat="1" x14ac:dyDescent="0.2">
      <c r="N593" s="22">
        <f t="shared" si="36"/>
        <v>4</v>
      </c>
      <c r="O593" s="23">
        <f t="shared" si="37"/>
        <v>11332</v>
      </c>
      <c r="P593" s="28">
        <f t="shared" si="38"/>
        <v>45326</v>
      </c>
      <c r="Q593" s="28">
        <f t="shared" si="39"/>
        <v>45426</v>
      </c>
    </row>
    <row r="594" spans="14:17" s="1" customFormat="1" x14ac:dyDescent="0.2">
      <c r="N594" s="22">
        <f t="shared" si="36"/>
        <v>5</v>
      </c>
      <c r="O594" s="23">
        <f t="shared" si="37"/>
        <v>9065</v>
      </c>
      <c r="P594" s="28">
        <f t="shared" si="38"/>
        <v>45327</v>
      </c>
      <c r="Q594" s="28">
        <f t="shared" si="39"/>
        <v>45427</v>
      </c>
    </row>
    <row r="595" spans="14:17" s="1" customFormat="1" x14ac:dyDescent="0.2">
      <c r="N595" s="22">
        <f t="shared" si="36"/>
        <v>6</v>
      </c>
      <c r="O595" s="23">
        <f t="shared" si="37"/>
        <v>7555</v>
      </c>
      <c r="P595" s="28">
        <f t="shared" si="38"/>
        <v>45328</v>
      </c>
      <c r="Q595" s="28">
        <f t="shared" si="39"/>
        <v>45428</v>
      </c>
    </row>
    <row r="596" spans="14:17" s="1" customFormat="1" x14ac:dyDescent="0.2">
      <c r="N596" s="22">
        <f t="shared" si="36"/>
        <v>7</v>
      </c>
      <c r="O596" s="23">
        <f t="shared" si="37"/>
        <v>6476</v>
      </c>
      <c r="P596" s="28">
        <f t="shared" si="38"/>
        <v>45329</v>
      </c>
      <c r="Q596" s="28">
        <f t="shared" si="39"/>
        <v>45429</v>
      </c>
    </row>
    <row r="597" spans="14:17" s="1" customFormat="1" x14ac:dyDescent="0.2">
      <c r="N597" s="22">
        <f t="shared" si="36"/>
        <v>8</v>
      </c>
      <c r="O597" s="23">
        <f t="shared" si="37"/>
        <v>5666</v>
      </c>
      <c r="P597" s="28">
        <f t="shared" si="38"/>
        <v>45330</v>
      </c>
      <c r="Q597" s="28">
        <f t="shared" si="39"/>
        <v>45430</v>
      </c>
    </row>
    <row r="598" spans="14:17" s="1" customFormat="1" x14ac:dyDescent="0.2">
      <c r="N598" s="22">
        <f t="shared" si="36"/>
        <v>9</v>
      </c>
      <c r="O598" s="23">
        <f t="shared" si="37"/>
        <v>5037</v>
      </c>
      <c r="P598" s="28">
        <f t="shared" si="38"/>
        <v>45331</v>
      </c>
      <c r="Q598" s="28">
        <f t="shared" si="39"/>
        <v>45431</v>
      </c>
    </row>
    <row r="599" spans="14:17" s="1" customFormat="1" x14ac:dyDescent="0.2">
      <c r="N599" s="22">
        <f t="shared" si="36"/>
        <v>10</v>
      </c>
      <c r="O599" s="23">
        <f t="shared" si="37"/>
        <v>4533</v>
      </c>
      <c r="P599" s="28">
        <f t="shared" si="38"/>
        <v>45332</v>
      </c>
      <c r="Q599" s="28">
        <f t="shared" si="39"/>
        <v>45432</v>
      </c>
    </row>
    <row r="600" spans="14:17" s="1" customFormat="1" x14ac:dyDescent="0.2">
      <c r="N600" s="22">
        <f t="shared" si="36"/>
        <v>11</v>
      </c>
      <c r="O600" s="23">
        <f t="shared" si="37"/>
        <v>4121</v>
      </c>
      <c r="P600" s="28">
        <f t="shared" si="38"/>
        <v>45333</v>
      </c>
      <c r="Q600" s="28">
        <f t="shared" si="39"/>
        <v>45433</v>
      </c>
    </row>
    <row r="601" spans="14:17" s="1" customFormat="1" x14ac:dyDescent="0.2">
      <c r="N601" s="22">
        <f t="shared" si="36"/>
        <v>12</v>
      </c>
      <c r="O601" s="23">
        <f t="shared" si="37"/>
        <v>3778</v>
      </c>
      <c r="P601" s="28">
        <f t="shared" si="38"/>
        <v>45334</v>
      </c>
      <c r="Q601" s="28">
        <f t="shared" si="39"/>
        <v>45434</v>
      </c>
    </row>
    <row r="602" spans="14:17" s="1" customFormat="1" x14ac:dyDescent="0.2">
      <c r="N602" s="22">
        <f t="shared" si="36"/>
        <v>13</v>
      </c>
      <c r="O602" s="23">
        <f t="shared" si="37"/>
        <v>3487</v>
      </c>
      <c r="P602" s="28">
        <f t="shared" si="38"/>
        <v>45335</v>
      </c>
      <c r="Q602" s="28">
        <f t="shared" si="39"/>
        <v>45435</v>
      </c>
    </row>
    <row r="603" spans="14:17" s="1" customFormat="1" x14ac:dyDescent="0.2">
      <c r="N603" s="22">
        <f t="shared" si="36"/>
        <v>14</v>
      </c>
      <c r="O603" s="23">
        <f t="shared" si="37"/>
        <v>3238</v>
      </c>
      <c r="P603" s="28">
        <f t="shared" si="38"/>
        <v>45336</v>
      </c>
      <c r="Q603" s="28">
        <f t="shared" si="39"/>
        <v>45436</v>
      </c>
    </row>
    <row r="604" spans="14:17" s="1" customFormat="1" x14ac:dyDescent="0.2">
      <c r="N604" s="22">
        <f t="shared" si="36"/>
        <v>15</v>
      </c>
      <c r="O604" s="23">
        <f t="shared" si="37"/>
        <v>3022</v>
      </c>
      <c r="P604" s="28">
        <f t="shared" si="38"/>
        <v>45337</v>
      </c>
      <c r="Q604" s="28">
        <f t="shared" si="39"/>
        <v>45437</v>
      </c>
    </row>
    <row r="605" spans="14:17" s="1" customFormat="1" x14ac:dyDescent="0.2">
      <c r="N605" s="22">
        <f t="shared" si="36"/>
        <v>16</v>
      </c>
      <c r="O605" s="23">
        <f t="shared" si="37"/>
        <v>2834</v>
      </c>
      <c r="P605" s="28">
        <f t="shared" si="38"/>
        <v>45338</v>
      </c>
      <c r="Q605" s="28">
        <f t="shared" si="39"/>
        <v>45438</v>
      </c>
    </row>
    <row r="606" spans="14:17" s="1" customFormat="1" x14ac:dyDescent="0.2">
      <c r="N606" s="22">
        <f t="shared" si="36"/>
        <v>17</v>
      </c>
      <c r="O606" s="23">
        <f t="shared" si="37"/>
        <v>2667</v>
      </c>
      <c r="P606" s="28">
        <f t="shared" si="38"/>
        <v>45339</v>
      </c>
      <c r="Q606" s="28">
        <f t="shared" si="39"/>
        <v>45439</v>
      </c>
    </row>
    <row r="607" spans="14:17" s="1" customFormat="1" x14ac:dyDescent="0.2">
      <c r="N607" s="22">
        <f t="shared" si="36"/>
        <v>18</v>
      </c>
      <c r="O607" s="23">
        <f t="shared" si="37"/>
        <v>2519</v>
      </c>
      <c r="P607" s="28">
        <f t="shared" si="38"/>
        <v>45340</v>
      </c>
      <c r="Q607" s="28">
        <f t="shared" si="39"/>
        <v>45440</v>
      </c>
    </row>
    <row r="608" spans="14:17" s="1" customFormat="1" x14ac:dyDescent="0.2">
      <c r="N608" s="22">
        <f t="shared" si="36"/>
        <v>19</v>
      </c>
      <c r="O608" s="23">
        <f t="shared" si="37"/>
        <v>2386</v>
      </c>
      <c r="P608" s="28">
        <f t="shared" si="38"/>
        <v>45341</v>
      </c>
      <c r="Q608" s="28">
        <f t="shared" si="39"/>
        <v>45441</v>
      </c>
    </row>
    <row r="609" spans="14:17" s="1" customFormat="1" x14ac:dyDescent="0.2">
      <c r="N609" s="22">
        <f t="shared" si="36"/>
        <v>20</v>
      </c>
      <c r="O609" s="23">
        <f t="shared" si="37"/>
        <v>2267</v>
      </c>
      <c r="P609" s="28">
        <f t="shared" si="38"/>
        <v>45342</v>
      </c>
      <c r="Q609" s="28">
        <f t="shared" si="39"/>
        <v>45442</v>
      </c>
    </row>
    <row r="610" spans="14:17" s="1" customFormat="1" x14ac:dyDescent="0.2">
      <c r="N610" s="22">
        <f t="shared" si="36"/>
        <v>21</v>
      </c>
      <c r="O610" s="23">
        <f t="shared" si="37"/>
        <v>2159</v>
      </c>
      <c r="P610" s="28">
        <f t="shared" si="38"/>
        <v>45343</v>
      </c>
      <c r="Q610" s="28">
        <f t="shared" si="39"/>
        <v>45443</v>
      </c>
    </row>
    <row r="611" spans="14:17" s="1" customFormat="1" x14ac:dyDescent="0.2">
      <c r="N611" s="22">
        <f t="shared" si="36"/>
        <v>22</v>
      </c>
      <c r="O611" s="23">
        <f t="shared" si="37"/>
        <v>2061</v>
      </c>
      <c r="P611" s="28">
        <f t="shared" si="38"/>
        <v>45344</v>
      </c>
      <c r="Q611" s="28">
        <f t="shared" si="39"/>
        <v>45444</v>
      </c>
    </row>
    <row r="612" spans="14:17" s="1" customFormat="1" x14ac:dyDescent="0.2">
      <c r="N612" s="22">
        <f t="shared" si="36"/>
        <v>23</v>
      </c>
      <c r="O612" s="23">
        <f t="shared" si="37"/>
        <v>1972</v>
      </c>
      <c r="P612" s="28">
        <f t="shared" si="38"/>
        <v>45345</v>
      </c>
      <c r="Q612" s="28">
        <f t="shared" si="39"/>
        <v>45445</v>
      </c>
    </row>
    <row r="613" spans="14:17" s="1" customFormat="1" x14ac:dyDescent="0.2">
      <c r="N613" s="22">
        <f t="shared" si="36"/>
        <v>24</v>
      </c>
      <c r="O613" s="23">
        <f t="shared" si="37"/>
        <v>1889</v>
      </c>
      <c r="P613" s="28">
        <f t="shared" si="38"/>
        <v>45346</v>
      </c>
      <c r="Q613" s="28">
        <f t="shared" si="39"/>
        <v>45446</v>
      </c>
    </row>
    <row r="614" spans="14:17" s="1" customFormat="1" x14ac:dyDescent="0.2">
      <c r="N614" s="22">
        <f t="shared" si="36"/>
        <v>25</v>
      </c>
      <c r="O614" s="23">
        <f t="shared" si="37"/>
        <v>1814</v>
      </c>
      <c r="P614" s="28">
        <f t="shared" si="38"/>
        <v>45347</v>
      </c>
      <c r="Q614" s="28">
        <f t="shared" si="39"/>
        <v>45447</v>
      </c>
    </row>
    <row r="615" spans="14:17" s="1" customFormat="1" x14ac:dyDescent="0.2">
      <c r="N615" s="22">
        <f t="shared" si="36"/>
        <v>26</v>
      </c>
      <c r="O615" s="23">
        <f t="shared" si="37"/>
        <v>1744</v>
      </c>
      <c r="P615" s="28">
        <f t="shared" si="38"/>
        <v>45348</v>
      </c>
      <c r="Q615" s="28">
        <f t="shared" si="39"/>
        <v>45448</v>
      </c>
    </row>
    <row r="616" spans="14:17" s="1" customFormat="1" x14ac:dyDescent="0.2">
      <c r="N616" s="22">
        <f t="shared" si="36"/>
        <v>27</v>
      </c>
      <c r="O616" s="23">
        <f t="shared" si="37"/>
        <v>1680</v>
      </c>
      <c r="P616" s="28">
        <f t="shared" si="38"/>
        <v>45349</v>
      </c>
      <c r="Q616" s="28">
        <f t="shared" si="39"/>
        <v>45449</v>
      </c>
    </row>
    <row r="617" spans="14:17" s="1" customFormat="1" x14ac:dyDescent="0.2">
      <c r="N617" s="22">
        <f t="shared" si="36"/>
        <v>28</v>
      </c>
      <c r="O617" s="23">
        <f t="shared" si="37"/>
        <v>1620</v>
      </c>
      <c r="P617" s="28">
        <f t="shared" si="38"/>
        <v>45350</v>
      </c>
      <c r="Q617" s="28">
        <f t="shared" si="39"/>
        <v>45450</v>
      </c>
    </row>
    <row r="618" spans="14:17" s="1" customFormat="1" x14ac:dyDescent="0.2">
      <c r="N618" s="22">
        <f t="shared" si="36"/>
        <v>29</v>
      </c>
      <c r="O618" s="23">
        <f t="shared" si="37"/>
        <v>1564</v>
      </c>
      <c r="P618" s="28">
        <f t="shared" si="38"/>
        <v>45351</v>
      </c>
      <c r="Q618" s="28">
        <f t="shared" si="39"/>
        <v>45451</v>
      </c>
    </row>
    <row r="619" spans="14:17" s="1" customFormat="1" x14ac:dyDescent="0.2">
      <c r="N619" s="22">
        <f t="shared" si="36"/>
        <v>1</v>
      </c>
      <c r="O619" s="23">
        <f t="shared" si="37"/>
        <v>45352</v>
      </c>
      <c r="P619" s="28">
        <f t="shared" si="38"/>
        <v>45352</v>
      </c>
      <c r="Q619" s="28">
        <f t="shared" si="39"/>
        <v>45452</v>
      </c>
    </row>
    <row r="620" spans="14:17" s="1" customFormat="1" x14ac:dyDescent="0.2">
      <c r="N620" s="22">
        <f t="shared" si="36"/>
        <v>2</v>
      </c>
      <c r="O620" s="23">
        <f t="shared" si="37"/>
        <v>22677</v>
      </c>
      <c r="P620" s="28">
        <f t="shared" si="38"/>
        <v>45353</v>
      </c>
      <c r="Q620" s="28">
        <f t="shared" si="39"/>
        <v>45453</v>
      </c>
    </row>
    <row r="621" spans="14:17" s="1" customFormat="1" x14ac:dyDescent="0.2">
      <c r="N621" s="22">
        <f t="shared" si="36"/>
        <v>3</v>
      </c>
      <c r="O621" s="23">
        <f t="shared" si="37"/>
        <v>15118</v>
      </c>
      <c r="P621" s="28">
        <f t="shared" si="38"/>
        <v>45354</v>
      </c>
      <c r="Q621" s="28">
        <f t="shared" si="39"/>
        <v>45454</v>
      </c>
    </row>
    <row r="622" spans="14:17" s="1" customFormat="1" x14ac:dyDescent="0.2">
      <c r="N622" s="22">
        <f t="shared" si="36"/>
        <v>4</v>
      </c>
      <c r="O622" s="23">
        <f t="shared" si="37"/>
        <v>11339</v>
      </c>
      <c r="P622" s="28">
        <f t="shared" si="38"/>
        <v>45355</v>
      </c>
      <c r="Q622" s="28">
        <f t="shared" si="39"/>
        <v>45455</v>
      </c>
    </row>
    <row r="623" spans="14:17" s="1" customFormat="1" x14ac:dyDescent="0.2">
      <c r="N623" s="22">
        <f t="shared" si="36"/>
        <v>5</v>
      </c>
      <c r="O623" s="23">
        <f t="shared" si="37"/>
        <v>9071</v>
      </c>
      <c r="P623" s="28">
        <f t="shared" si="38"/>
        <v>45356</v>
      </c>
      <c r="Q623" s="28">
        <f t="shared" si="39"/>
        <v>45456</v>
      </c>
    </row>
    <row r="624" spans="14:17" s="1" customFormat="1" x14ac:dyDescent="0.2">
      <c r="N624" s="22">
        <f t="shared" si="36"/>
        <v>6</v>
      </c>
      <c r="O624" s="23">
        <f t="shared" si="37"/>
        <v>7560</v>
      </c>
      <c r="P624" s="28">
        <f t="shared" si="38"/>
        <v>45357</v>
      </c>
      <c r="Q624" s="28">
        <f t="shared" si="39"/>
        <v>45457</v>
      </c>
    </row>
    <row r="625" spans="14:17" s="1" customFormat="1" x14ac:dyDescent="0.2">
      <c r="N625" s="22">
        <f t="shared" si="36"/>
        <v>7</v>
      </c>
      <c r="O625" s="23">
        <f t="shared" si="37"/>
        <v>6480</v>
      </c>
      <c r="P625" s="28">
        <f t="shared" si="38"/>
        <v>45358</v>
      </c>
      <c r="Q625" s="28">
        <f t="shared" si="39"/>
        <v>45458</v>
      </c>
    </row>
    <row r="626" spans="14:17" s="1" customFormat="1" x14ac:dyDescent="0.2">
      <c r="N626" s="22">
        <f t="shared" si="36"/>
        <v>8</v>
      </c>
      <c r="O626" s="23">
        <f t="shared" si="37"/>
        <v>5670</v>
      </c>
      <c r="P626" s="28">
        <f t="shared" si="38"/>
        <v>45359</v>
      </c>
      <c r="Q626" s="28">
        <f t="shared" si="39"/>
        <v>45459</v>
      </c>
    </row>
    <row r="627" spans="14:17" s="1" customFormat="1" x14ac:dyDescent="0.2">
      <c r="N627" s="22">
        <f t="shared" si="36"/>
        <v>9</v>
      </c>
      <c r="O627" s="23">
        <f t="shared" si="37"/>
        <v>5040</v>
      </c>
      <c r="P627" s="28">
        <f t="shared" si="38"/>
        <v>45360</v>
      </c>
      <c r="Q627" s="28">
        <f t="shared" si="39"/>
        <v>45460</v>
      </c>
    </row>
    <row r="628" spans="14:17" s="1" customFormat="1" x14ac:dyDescent="0.2">
      <c r="N628" s="22">
        <f t="shared" si="36"/>
        <v>10</v>
      </c>
      <c r="O628" s="23">
        <f t="shared" si="37"/>
        <v>4536</v>
      </c>
      <c r="P628" s="28">
        <f t="shared" si="38"/>
        <v>45361</v>
      </c>
      <c r="Q628" s="28">
        <f t="shared" si="39"/>
        <v>45461</v>
      </c>
    </row>
    <row r="629" spans="14:17" s="1" customFormat="1" x14ac:dyDescent="0.2">
      <c r="N629" s="22">
        <f t="shared" si="36"/>
        <v>11</v>
      </c>
      <c r="O629" s="23">
        <f t="shared" si="37"/>
        <v>4124</v>
      </c>
      <c r="P629" s="28">
        <f t="shared" si="38"/>
        <v>45362</v>
      </c>
      <c r="Q629" s="28">
        <f t="shared" si="39"/>
        <v>45462</v>
      </c>
    </row>
    <row r="630" spans="14:17" s="1" customFormat="1" x14ac:dyDescent="0.2">
      <c r="N630" s="22">
        <f t="shared" si="36"/>
        <v>12</v>
      </c>
      <c r="O630" s="23">
        <f t="shared" si="37"/>
        <v>3780</v>
      </c>
      <c r="P630" s="28">
        <f t="shared" si="38"/>
        <v>45363</v>
      </c>
      <c r="Q630" s="28">
        <f t="shared" si="39"/>
        <v>45463</v>
      </c>
    </row>
    <row r="631" spans="14:17" s="1" customFormat="1" x14ac:dyDescent="0.2">
      <c r="N631" s="22">
        <f t="shared" si="36"/>
        <v>13</v>
      </c>
      <c r="O631" s="23">
        <f t="shared" si="37"/>
        <v>3490</v>
      </c>
      <c r="P631" s="28">
        <f t="shared" si="38"/>
        <v>45364</v>
      </c>
      <c r="Q631" s="28">
        <f t="shared" si="39"/>
        <v>45464</v>
      </c>
    </row>
    <row r="632" spans="14:17" s="1" customFormat="1" x14ac:dyDescent="0.2">
      <c r="N632" s="22">
        <f t="shared" si="36"/>
        <v>14</v>
      </c>
      <c r="O632" s="23">
        <f t="shared" si="37"/>
        <v>3240</v>
      </c>
      <c r="P632" s="28">
        <f t="shared" si="38"/>
        <v>45365</v>
      </c>
      <c r="Q632" s="28">
        <f t="shared" si="39"/>
        <v>45465</v>
      </c>
    </row>
    <row r="633" spans="14:17" s="1" customFormat="1" x14ac:dyDescent="0.2">
      <c r="N633" s="22">
        <f t="shared" si="36"/>
        <v>15</v>
      </c>
      <c r="O633" s="23">
        <f t="shared" si="37"/>
        <v>3024</v>
      </c>
      <c r="P633" s="28">
        <f t="shared" si="38"/>
        <v>45366</v>
      </c>
      <c r="Q633" s="28">
        <f t="shared" si="39"/>
        <v>45466</v>
      </c>
    </row>
    <row r="634" spans="14:17" s="1" customFormat="1" x14ac:dyDescent="0.2">
      <c r="N634" s="22">
        <f t="shared" si="36"/>
        <v>16</v>
      </c>
      <c r="O634" s="23">
        <f t="shared" si="37"/>
        <v>2835</v>
      </c>
      <c r="P634" s="28">
        <f t="shared" si="38"/>
        <v>45367</v>
      </c>
      <c r="Q634" s="28">
        <f t="shared" si="39"/>
        <v>45467</v>
      </c>
    </row>
    <row r="635" spans="14:17" s="1" customFormat="1" x14ac:dyDescent="0.2">
      <c r="N635" s="22">
        <f t="shared" si="36"/>
        <v>17</v>
      </c>
      <c r="O635" s="23">
        <f t="shared" si="37"/>
        <v>2669</v>
      </c>
      <c r="P635" s="28">
        <f t="shared" si="38"/>
        <v>45368</v>
      </c>
      <c r="Q635" s="28">
        <f t="shared" si="39"/>
        <v>45468</v>
      </c>
    </row>
    <row r="636" spans="14:17" s="1" customFormat="1" x14ac:dyDescent="0.2">
      <c r="N636" s="22">
        <f t="shared" si="36"/>
        <v>18</v>
      </c>
      <c r="O636" s="23">
        <f t="shared" si="37"/>
        <v>2521</v>
      </c>
      <c r="P636" s="28">
        <f t="shared" si="38"/>
        <v>45369</v>
      </c>
      <c r="Q636" s="28">
        <f t="shared" si="39"/>
        <v>45469</v>
      </c>
    </row>
    <row r="637" spans="14:17" s="1" customFormat="1" x14ac:dyDescent="0.2">
      <c r="N637" s="22">
        <f t="shared" si="36"/>
        <v>19</v>
      </c>
      <c r="O637" s="23">
        <f t="shared" si="37"/>
        <v>2388</v>
      </c>
      <c r="P637" s="28">
        <f t="shared" si="38"/>
        <v>45370</v>
      </c>
      <c r="Q637" s="28">
        <f t="shared" si="39"/>
        <v>45470</v>
      </c>
    </row>
    <row r="638" spans="14:17" s="1" customFormat="1" x14ac:dyDescent="0.2">
      <c r="N638" s="22">
        <f t="shared" si="36"/>
        <v>20</v>
      </c>
      <c r="O638" s="23">
        <f t="shared" si="37"/>
        <v>2269</v>
      </c>
      <c r="P638" s="28">
        <f t="shared" si="38"/>
        <v>45371</v>
      </c>
      <c r="Q638" s="28">
        <f t="shared" si="39"/>
        <v>45471</v>
      </c>
    </row>
    <row r="639" spans="14:17" s="1" customFormat="1" x14ac:dyDescent="0.2">
      <c r="N639" s="22">
        <f t="shared" si="36"/>
        <v>21</v>
      </c>
      <c r="O639" s="23">
        <f t="shared" si="37"/>
        <v>2161</v>
      </c>
      <c r="P639" s="28">
        <f t="shared" si="38"/>
        <v>45372</v>
      </c>
      <c r="Q639" s="28">
        <f t="shared" si="39"/>
        <v>45472</v>
      </c>
    </row>
    <row r="640" spans="14:17" s="1" customFormat="1" x14ac:dyDescent="0.2">
      <c r="N640" s="22">
        <f t="shared" si="36"/>
        <v>22</v>
      </c>
      <c r="O640" s="23">
        <f t="shared" si="37"/>
        <v>2062</v>
      </c>
      <c r="P640" s="28">
        <f t="shared" si="38"/>
        <v>45373</v>
      </c>
      <c r="Q640" s="28">
        <f t="shared" si="39"/>
        <v>45473</v>
      </c>
    </row>
    <row r="641" spans="14:17" s="1" customFormat="1" x14ac:dyDescent="0.2">
      <c r="N641" s="22">
        <f t="shared" si="36"/>
        <v>23</v>
      </c>
      <c r="O641" s="23">
        <f t="shared" si="37"/>
        <v>1973</v>
      </c>
      <c r="P641" s="28">
        <f t="shared" si="38"/>
        <v>45374</v>
      </c>
      <c r="Q641" s="28">
        <f t="shared" si="39"/>
        <v>45474</v>
      </c>
    </row>
    <row r="642" spans="14:17" s="1" customFormat="1" x14ac:dyDescent="0.2">
      <c r="N642" s="22">
        <f t="shared" si="36"/>
        <v>24</v>
      </c>
      <c r="O642" s="23">
        <f t="shared" si="37"/>
        <v>1891</v>
      </c>
      <c r="P642" s="28">
        <f t="shared" si="38"/>
        <v>45375</v>
      </c>
      <c r="Q642" s="28">
        <f t="shared" si="39"/>
        <v>45475</v>
      </c>
    </row>
    <row r="643" spans="14:17" s="1" customFormat="1" x14ac:dyDescent="0.2">
      <c r="N643" s="22">
        <f t="shared" si="36"/>
        <v>25</v>
      </c>
      <c r="O643" s="23">
        <f t="shared" si="37"/>
        <v>1815</v>
      </c>
      <c r="P643" s="28">
        <f t="shared" si="38"/>
        <v>45376</v>
      </c>
      <c r="Q643" s="28">
        <f t="shared" si="39"/>
        <v>45476</v>
      </c>
    </row>
    <row r="644" spans="14:17" s="1" customFormat="1" x14ac:dyDescent="0.2">
      <c r="N644" s="22">
        <f t="shared" si="36"/>
        <v>26</v>
      </c>
      <c r="O644" s="23">
        <f t="shared" si="37"/>
        <v>1745</v>
      </c>
      <c r="P644" s="28">
        <f t="shared" si="38"/>
        <v>45377</v>
      </c>
      <c r="Q644" s="28">
        <f t="shared" si="39"/>
        <v>45477</v>
      </c>
    </row>
    <row r="645" spans="14:17" s="1" customFormat="1" x14ac:dyDescent="0.2">
      <c r="N645" s="22">
        <f t="shared" si="36"/>
        <v>27</v>
      </c>
      <c r="O645" s="23">
        <f t="shared" si="37"/>
        <v>1681</v>
      </c>
      <c r="P645" s="28">
        <f t="shared" si="38"/>
        <v>45378</v>
      </c>
      <c r="Q645" s="28">
        <f t="shared" si="39"/>
        <v>45478</v>
      </c>
    </row>
    <row r="646" spans="14:17" s="1" customFormat="1" x14ac:dyDescent="0.2">
      <c r="N646" s="22">
        <f t="shared" si="36"/>
        <v>28</v>
      </c>
      <c r="O646" s="23">
        <f t="shared" si="37"/>
        <v>1621</v>
      </c>
      <c r="P646" s="28">
        <f t="shared" si="38"/>
        <v>45379</v>
      </c>
      <c r="Q646" s="28">
        <f t="shared" si="39"/>
        <v>45479</v>
      </c>
    </row>
    <row r="647" spans="14:17" s="1" customFormat="1" x14ac:dyDescent="0.2">
      <c r="N647" s="22">
        <f t="shared" si="36"/>
        <v>29</v>
      </c>
      <c r="O647" s="23">
        <f t="shared" si="37"/>
        <v>1565</v>
      </c>
      <c r="P647" s="28">
        <f t="shared" si="38"/>
        <v>45380</v>
      </c>
      <c r="Q647" s="28">
        <f t="shared" si="39"/>
        <v>45480</v>
      </c>
    </row>
    <row r="648" spans="14:17" s="1" customFormat="1" x14ac:dyDescent="0.2">
      <c r="N648" s="22">
        <f t="shared" si="36"/>
        <v>30</v>
      </c>
      <c r="O648" s="23">
        <f t="shared" si="37"/>
        <v>1513</v>
      </c>
      <c r="P648" s="28">
        <f t="shared" si="38"/>
        <v>45381</v>
      </c>
      <c r="Q648" s="28">
        <f t="shared" si="39"/>
        <v>45481</v>
      </c>
    </row>
    <row r="649" spans="14:17" s="1" customFormat="1" x14ac:dyDescent="0.2">
      <c r="N649" s="22">
        <f t="shared" si="36"/>
        <v>31</v>
      </c>
      <c r="O649" s="23">
        <f t="shared" si="37"/>
        <v>1464</v>
      </c>
      <c r="P649" s="28">
        <f t="shared" si="38"/>
        <v>45382</v>
      </c>
      <c r="Q649" s="28">
        <f t="shared" si="39"/>
        <v>45482</v>
      </c>
    </row>
    <row r="650" spans="14:17" s="1" customFormat="1" x14ac:dyDescent="0.2">
      <c r="N650" s="22">
        <f t="shared" ref="N650:N713" si="40">DAY(P650)</f>
        <v>1</v>
      </c>
      <c r="O650" s="23">
        <f t="shared" ref="O650:O713" si="41">ROUND(P650/N650,0)</f>
        <v>45383</v>
      </c>
      <c r="P650" s="28">
        <f t="shared" si="38"/>
        <v>45383</v>
      </c>
      <c r="Q650" s="28">
        <f t="shared" si="39"/>
        <v>45483</v>
      </c>
    </row>
    <row r="651" spans="14:17" s="1" customFormat="1" x14ac:dyDescent="0.2">
      <c r="N651" s="22">
        <f t="shared" si="40"/>
        <v>2</v>
      </c>
      <c r="O651" s="23">
        <f t="shared" si="41"/>
        <v>22692</v>
      </c>
      <c r="P651" s="28">
        <f t="shared" ref="P651:P714" si="42">P650+1</f>
        <v>45384</v>
      </c>
      <c r="Q651" s="28">
        <f t="shared" ref="Q651:Q714" si="43">Q650+1</f>
        <v>45484</v>
      </c>
    </row>
    <row r="652" spans="14:17" s="1" customFormat="1" x14ac:dyDescent="0.2">
      <c r="N652" s="22">
        <f t="shared" si="40"/>
        <v>3</v>
      </c>
      <c r="O652" s="23">
        <f t="shared" si="41"/>
        <v>15128</v>
      </c>
      <c r="P652" s="28">
        <f t="shared" si="42"/>
        <v>45385</v>
      </c>
      <c r="Q652" s="28">
        <f t="shared" si="43"/>
        <v>45485</v>
      </c>
    </row>
    <row r="653" spans="14:17" s="1" customFormat="1" x14ac:dyDescent="0.2">
      <c r="N653" s="22">
        <f t="shared" si="40"/>
        <v>4</v>
      </c>
      <c r="O653" s="23">
        <f t="shared" si="41"/>
        <v>11347</v>
      </c>
      <c r="P653" s="28">
        <f t="shared" si="42"/>
        <v>45386</v>
      </c>
      <c r="Q653" s="28">
        <f t="shared" si="43"/>
        <v>45486</v>
      </c>
    </row>
    <row r="654" spans="14:17" s="1" customFormat="1" x14ac:dyDescent="0.2">
      <c r="N654" s="22">
        <f t="shared" si="40"/>
        <v>5</v>
      </c>
      <c r="O654" s="23">
        <f t="shared" si="41"/>
        <v>9077</v>
      </c>
      <c r="P654" s="28">
        <f t="shared" si="42"/>
        <v>45387</v>
      </c>
      <c r="Q654" s="28">
        <f t="shared" si="43"/>
        <v>45487</v>
      </c>
    </row>
    <row r="655" spans="14:17" s="1" customFormat="1" x14ac:dyDescent="0.2">
      <c r="N655" s="22">
        <f t="shared" si="40"/>
        <v>6</v>
      </c>
      <c r="O655" s="23">
        <f t="shared" si="41"/>
        <v>7565</v>
      </c>
      <c r="P655" s="28">
        <f t="shared" si="42"/>
        <v>45388</v>
      </c>
      <c r="Q655" s="28">
        <f t="shared" si="43"/>
        <v>45488</v>
      </c>
    </row>
    <row r="656" spans="14:17" s="1" customFormat="1" x14ac:dyDescent="0.2">
      <c r="N656" s="22">
        <f t="shared" si="40"/>
        <v>7</v>
      </c>
      <c r="O656" s="23">
        <f t="shared" si="41"/>
        <v>6484</v>
      </c>
      <c r="P656" s="28">
        <f t="shared" si="42"/>
        <v>45389</v>
      </c>
      <c r="Q656" s="28">
        <f t="shared" si="43"/>
        <v>45489</v>
      </c>
    </row>
    <row r="657" spans="14:17" s="1" customFormat="1" x14ac:dyDescent="0.2">
      <c r="N657" s="22">
        <f t="shared" si="40"/>
        <v>8</v>
      </c>
      <c r="O657" s="23">
        <f t="shared" si="41"/>
        <v>5674</v>
      </c>
      <c r="P657" s="28">
        <f t="shared" si="42"/>
        <v>45390</v>
      </c>
      <c r="Q657" s="28">
        <f t="shared" si="43"/>
        <v>45490</v>
      </c>
    </row>
    <row r="658" spans="14:17" s="1" customFormat="1" x14ac:dyDescent="0.2">
      <c r="N658" s="22">
        <f t="shared" si="40"/>
        <v>9</v>
      </c>
      <c r="O658" s="23">
        <f t="shared" si="41"/>
        <v>5043</v>
      </c>
      <c r="P658" s="28">
        <f t="shared" si="42"/>
        <v>45391</v>
      </c>
      <c r="Q658" s="28">
        <f t="shared" si="43"/>
        <v>45491</v>
      </c>
    </row>
    <row r="659" spans="14:17" s="1" customFormat="1" x14ac:dyDescent="0.2">
      <c r="N659" s="22">
        <f t="shared" si="40"/>
        <v>10</v>
      </c>
      <c r="O659" s="23">
        <f t="shared" si="41"/>
        <v>4539</v>
      </c>
      <c r="P659" s="28">
        <f t="shared" si="42"/>
        <v>45392</v>
      </c>
      <c r="Q659" s="28">
        <f t="shared" si="43"/>
        <v>45492</v>
      </c>
    </row>
    <row r="660" spans="14:17" s="1" customFormat="1" x14ac:dyDescent="0.2">
      <c r="N660" s="22">
        <f t="shared" si="40"/>
        <v>11</v>
      </c>
      <c r="O660" s="23">
        <f t="shared" si="41"/>
        <v>4127</v>
      </c>
      <c r="P660" s="28">
        <f t="shared" si="42"/>
        <v>45393</v>
      </c>
      <c r="Q660" s="28">
        <f t="shared" si="43"/>
        <v>45493</v>
      </c>
    </row>
    <row r="661" spans="14:17" s="1" customFormat="1" x14ac:dyDescent="0.2">
      <c r="N661" s="22">
        <f t="shared" si="40"/>
        <v>12</v>
      </c>
      <c r="O661" s="23">
        <f t="shared" si="41"/>
        <v>3783</v>
      </c>
      <c r="P661" s="28">
        <f t="shared" si="42"/>
        <v>45394</v>
      </c>
      <c r="Q661" s="28">
        <f t="shared" si="43"/>
        <v>45494</v>
      </c>
    </row>
    <row r="662" spans="14:17" s="1" customFormat="1" x14ac:dyDescent="0.2">
      <c r="N662" s="22">
        <f t="shared" si="40"/>
        <v>13</v>
      </c>
      <c r="O662" s="23">
        <f t="shared" si="41"/>
        <v>3492</v>
      </c>
      <c r="P662" s="28">
        <f t="shared" si="42"/>
        <v>45395</v>
      </c>
      <c r="Q662" s="28">
        <f t="shared" si="43"/>
        <v>45495</v>
      </c>
    </row>
    <row r="663" spans="14:17" s="1" customFormat="1" x14ac:dyDescent="0.2">
      <c r="N663" s="22">
        <f t="shared" si="40"/>
        <v>14</v>
      </c>
      <c r="O663" s="23">
        <f t="shared" si="41"/>
        <v>3243</v>
      </c>
      <c r="P663" s="28">
        <f t="shared" si="42"/>
        <v>45396</v>
      </c>
      <c r="Q663" s="28">
        <f t="shared" si="43"/>
        <v>45496</v>
      </c>
    </row>
    <row r="664" spans="14:17" s="1" customFormat="1" x14ac:dyDescent="0.2">
      <c r="N664" s="22">
        <f t="shared" si="40"/>
        <v>15</v>
      </c>
      <c r="O664" s="23">
        <f t="shared" si="41"/>
        <v>3026</v>
      </c>
      <c r="P664" s="28">
        <f t="shared" si="42"/>
        <v>45397</v>
      </c>
      <c r="Q664" s="28">
        <f t="shared" si="43"/>
        <v>45497</v>
      </c>
    </row>
    <row r="665" spans="14:17" s="1" customFormat="1" x14ac:dyDescent="0.2">
      <c r="N665" s="22">
        <f t="shared" si="40"/>
        <v>16</v>
      </c>
      <c r="O665" s="23">
        <f t="shared" si="41"/>
        <v>2837</v>
      </c>
      <c r="P665" s="28">
        <f t="shared" si="42"/>
        <v>45398</v>
      </c>
      <c r="Q665" s="28">
        <f t="shared" si="43"/>
        <v>45498</v>
      </c>
    </row>
    <row r="666" spans="14:17" s="1" customFormat="1" x14ac:dyDescent="0.2">
      <c r="N666" s="22">
        <f t="shared" si="40"/>
        <v>17</v>
      </c>
      <c r="O666" s="23">
        <f t="shared" si="41"/>
        <v>2671</v>
      </c>
      <c r="P666" s="28">
        <f t="shared" si="42"/>
        <v>45399</v>
      </c>
      <c r="Q666" s="28">
        <f t="shared" si="43"/>
        <v>45499</v>
      </c>
    </row>
    <row r="667" spans="14:17" s="1" customFormat="1" x14ac:dyDescent="0.2">
      <c r="N667" s="22">
        <f t="shared" si="40"/>
        <v>18</v>
      </c>
      <c r="O667" s="23">
        <f t="shared" si="41"/>
        <v>2522</v>
      </c>
      <c r="P667" s="28">
        <f t="shared" si="42"/>
        <v>45400</v>
      </c>
      <c r="Q667" s="28">
        <f t="shared" si="43"/>
        <v>45500</v>
      </c>
    </row>
    <row r="668" spans="14:17" s="1" customFormat="1" x14ac:dyDescent="0.2">
      <c r="N668" s="22">
        <f t="shared" si="40"/>
        <v>19</v>
      </c>
      <c r="O668" s="23">
        <f t="shared" si="41"/>
        <v>2390</v>
      </c>
      <c r="P668" s="28">
        <f t="shared" si="42"/>
        <v>45401</v>
      </c>
      <c r="Q668" s="28">
        <f t="shared" si="43"/>
        <v>45501</v>
      </c>
    </row>
    <row r="669" spans="14:17" s="1" customFormat="1" x14ac:dyDescent="0.2">
      <c r="N669" s="22">
        <f t="shared" si="40"/>
        <v>20</v>
      </c>
      <c r="O669" s="23">
        <f t="shared" si="41"/>
        <v>2270</v>
      </c>
      <c r="P669" s="28">
        <f t="shared" si="42"/>
        <v>45402</v>
      </c>
      <c r="Q669" s="28">
        <f t="shared" si="43"/>
        <v>45502</v>
      </c>
    </row>
    <row r="670" spans="14:17" s="1" customFormat="1" x14ac:dyDescent="0.2">
      <c r="N670" s="22">
        <f t="shared" si="40"/>
        <v>21</v>
      </c>
      <c r="O670" s="23">
        <f t="shared" si="41"/>
        <v>2162</v>
      </c>
      <c r="P670" s="28">
        <f t="shared" si="42"/>
        <v>45403</v>
      </c>
      <c r="Q670" s="28">
        <f t="shared" si="43"/>
        <v>45503</v>
      </c>
    </row>
    <row r="671" spans="14:17" s="1" customFormat="1" x14ac:dyDescent="0.2">
      <c r="N671" s="22">
        <f t="shared" si="40"/>
        <v>22</v>
      </c>
      <c r="O671" s="23">
        <f t="shared" si="41"/>
        <v>2064</v>
      </c>
      <c r="P671" s="28">
        <f t="shared" si="42"/>
        <v>45404</v>
      </c>
      <c r="Q671" s="28">
        <f t="shared" si="43"/>
        <v>45504</v>
      </c>
    </row>
    <row r="672" spans="14:17" s="1" customFormat="1" x14ac:dyDescent="0.2">
      <c r="N672" s="22">
        <f t="shared" si="40"/>
        <v>23</v>
      </c>
      <c r="O672" s="23">
        <f t="shared" si="41"/>
        <v>1974</v>
      </c>
      <c r="P672" s="28">
        <f t="shared" si="42"/>
        <v>45405</v>
      </c>
      <c r="Q672" s="28">
        <f t="shared" si="43"/>
        <v>45505</v>
      </c>
    </row>
    <row r="673" spans="14:17" s="1" customFormat="1" x14ac:dyDescent="0.2">
      <c r="N673" s="22">
        <f t="shared" si="40"/>
        <v>24</v>
      </c>
      <c r="O673" s="23">
        <f t="shared" si="41"/>
        <v>1892</v>
      </c>
      <c r="P673" s="28">
        <f t="shared" si="42"/>
        <v>45406</v>
      </c>
      <c r="Q673" s="28">
        <f t="shared" si="43"/>
        <v>45506</v>
      </c>
    </row>
    <row r="674" spans="14:17" s="1" customFormat="1" x14ac:dyDescent="0.2">
      <c r="N674" s="22">
        <f t="shared" si="40"/>
        <v>25</v>
      </c>
      <c r="O674" s="23">
        <f t="shared" si="41"/>
        <v>1816</v>
      </c>
      <c r="P674" s="28">
        <f t="shared" si="42"/>
        <v>45407</v>
      </c>
      <c r="Q674" s="28">
        <f t="shared" si="43"/>
        <v>45507</v>
      </c>
    </row>
    <row r="675" spans="14:17" s="1" customFormat="1" x14ac:dyDescent="0.2">
      <c r="N675" s="22">
        <f t="shared" si="40"/>
        <v>26</v>
      </c>
      <c r="O675" s="23">
        <f t="shared" si="41"/>
        <v>1746</v>
      </c>
      <c r="P675" s="28">
        <f t="shared" si="42"/>
        <v>45408</v>
      </c>
      <c r="Q675" s="28">
        <f t="shared" si="43"/>
        <v>45508</v>
      </c>
    </row>
    <row r="676" spans="14:17" s="1" customFormat="1" x14ac:dyDescent="0.2">
      <c r="N676" s="22">
        <f t="shared" si="40"/>
        <v>27</v>
      </c>
      <c r="O676" s="23">
        <f t="shared" si="41"/>
        <v>1682</v>
      </c>
      <c r="P676" s="28">
        <f t="shared" si="42"/>
        <v>45409</v>
      </c>
      <c r="Q676" s="28">
        <f t="shared" si="43"/>
        <v>45509</v>
      </c>
    </row>
    <row r="677" spans="14:17" s="1" customFormat="1" x14ac:dyDescent="0.2">
      <c r="N677" s="22">
        <f t="shared" si="40"/>
        <v>28</v>
      </c>
      <c r="O677" s="23">
        <f t="shared" si="41"/>
        <v>1622</v>
      </c>
      <c r="P677" s="28">
        <f t="shared" si="42"/>
        <v>45410</v>
      </c>
      <c r="Q677" s="28">
        <f t="shared" si="43"/>
        <v>45510</v>
      </c>
    </row>
    <row r="678" spans="14:17" s="1" customFormat="1" x14ac:dyDescent="0.2">
      <c r="N678" s="22">
        <f t="shared" si="40"/>
        <v>29</v>
      </c>
      <c r="O678" s="23">
        <f t="shared" si="41"/>
        <v>1566</v>
      </c>
      <c r="P678" s="28">
        <f t="shared" si="42"/>
        <v>45411</v>
      </c>
      <c r="Q678" s="28">
        <f t="shared" si="43"/>
        <v>45511</v>
      </c>
    </row>
    <row r="679" spans="14:17" s="1" customFormat="1" x14ac:dyDescent="0.2">
      <c r="N679" s="22">
        <f t="shared" si="40"/>
        <v>30</v>
      </c>
      <c r="O679" s="23">
        <f t="shared" si="41"/>
        <v>1514</v>
      </c>
      <c r="P679" s="28">
        <f t="shared" si="42"/>
        <v>45412</v>
      </c>
      <c r="Q679" s="28">
        <f t="shared" si="43"/>
        <v>45512</v>
      </c>
    </row>
    <row r="680" spans="14:17" s="1" customFormat="1" x14ac:dyDescent="0.2">
      <c r="N680" s="22">
        <f t="shared" si="40"/>
        <v>1</v>
      </c>
      <c r="O680" s="23">
        <f t="shared" si="41"/>
        <v>45413</v>
      </c>
      <c r="P680" s="28">
        <f t="shared" si="42"/>
        <v>45413</v>
      </c>
      <c r="Q680" s="28">
        <f t="shared" si="43"/>
        <v>45513</v>
      </c>
    </row>
    <row r="681" spans="14:17" s="1" customFormat="1" x14ac:dyDescent="0.2">
      <c r="N681" s="22">
        <f t="shared" si="40"/>
        <v>2</v>
      </c>
      <c r="O681" s="23">
        <f t="shared" si="41"/>
        <v>22707</v>
      </c>
      <c r="P681" s="28">
        <f t="shared" si="42"/>
        <v>45414</v>
      </c>
      <c r="Q681" s="28">
        <f t="shared" si="43"/>
        <v>45514</v>
      </c>
    </row>
    <row r="682" spans="14:17" s="1" customFormat="1" x14ac:dyDescent="0.2">
      <c r="N682" s="22">
        <f t="shared" si="40"/>
        <v>3</v>
      </c>
      <c r="O682" s="23">
        <f t="shared" si="41"/>
        <v>15138</v>
      </c>
      <c r="P682" s="28">
        <f t="shared" si="42"/>
        <v>45415</v>
      </c>
      <c r="Q682" s="28">
        <f t="shared" si="43"/>
        <v>45515</v>
      </c>
    </row>
    <row r="683" spans="14:17" s="1" customFormat="1" x14ac:dyDescent="0.2">
      <c r="N683" s="22">
        <f t="shared" si="40"/>
        <v>4</v>
      </c>
      <c r="O683" s="23">
        <f t="shared" si="41"/>
        <v>11354</v>
      </c>
      <c r="P683" s="28">
        <f t="shared" si="42"/>
        <v>45416</v>
      </c>
      <c r="Q683" s="28">
        <f t="shared" si="43"/>
        <v>45516</v>
      </c>
    </row>
    <row r="684" spans="14:17" s="1" customFormat="1" x14ac:dyDescent="0.2">
      <c r="N684" s="22">
        <f t="shared" si="40"/>
        <v>5</v>
      </c>
      <c r="O684" s="23">
        <f t="shared" si="41"/>
        <v>9083</v>
      </c>
      <c r="P684" s="28">
        <f t="shared" si="42"/>
        <v>45417</v>
      </c>
      <c r="Q684" s="28">
        <f t="shared" si="43"/>
        <v>45517</v>
      </c>
    </row>
    <row r="685" spans="14:17" s="1" customFormat="1" x14ac:dyDescent="0.2">
      <c r="N685" s="22">
        <f t="shared" si="40"/>
        <v>6</v>
      </c>
      <c r="O685" s="23">
        <f t="shared" si="41"/>
        <v>7570</v>
      </c>
      <c r="P685" s="28">
        <f t="shared" si="42"/>
        <v>45418</v>
      </c>
      <c r="Q685" s="28">
        <f t="shared" si="43"/>
        <v>45518</v>
      </c>
    </row>
    <row r="686" spans="14:17" s="1" customFormat="1" x14ac:dyDescent="0.2">
      <c r="N686" s="22">
        <f t="shared" si="40"/>
        <v>7</v>
      </c>
      <c r="O686" s="23">
        <f t="shared" si="41"/>
        <v>6488</v>
      </c>
      <c r="P686" s="28">
        <f t="shared" si="42"/>
        <v>45419</v>
      </c>
      <c r="Q686" s="28">
        <f t="shared" si="43"/>
        <v>45519</v>
      </c>
    </row>
    <row r="687" spans="14:17" s="1" customFormat="1" x14ac:dyDescent="0.2">
      <c r="N687" s="22">
        <f t="shared" si="40"/>
        <v>8</v>
      </c>
      <c r="O687" s="23">
        <f t="shared" si="41"/>
        <v>5678</v>
      </c>
      <c r="P687" s="28">
        <f t="shared" si="42"/>
        <v>45420</v>
      </c>
      <c r="Q687" s="28">
        <f t="shared" si="43"/>
        <v>45520</v>
      </c>
    </row>
    <row r="688" spans="14:17" s="1" customFormat="1" x14ac:dyDescent="0.2">
      <c r="N688" s="22">
        <f t="shared" si="40"/>
        <v>9</v>
      </c>
      <c r="O688" s="23">
        <f t="shared" si="41"/>
        <v>5047</v>
      </c>
      <c r="P688" s="28">
        <f t="shared" si="42"/>
        <v>45421</v>
      </c>
      <c r="Q688" s="28">
        <f t="shared" si="43"/>
        <v>45521</v>
      </c>
    </row>
    <row r="689" spans="14:17" s="1" customFormat="1" x14ac:dyDescent="0.2">
      <c r="N689" s="22">
        <f t="shared" si="40"/>
        <v>10</v>
      </c>
      <c r="O689" s="23">
        <f t="shared" si="41"/>
        <v>4542</v>
      </c>
      <c r="P689" s="28">
        <f t="shared" si="42"/>
        <v>45422</v>
      </c>
      <c r="Q689" s="28">
        <f t="shared" si="43"/>
        <v>45522</v>
      </c>
    </row>
    <row r="690" spans="14:17" s="1" customFormat="1" x14ac:dyDescent="0.2">
      <c r="N690" s="22">
        <f t="shared" si="40"/>
        <v>11</v>
      </c>
      <c r="O690" s="23">
        <f t="shared" si="41"/>
        <v>4129</v>
      </c>
      <c r="P690" s="28">
        <f t="shared" si="42"/>
        <v>45423</v>
      </c>
      <c r="Q690" s="28">
        <f t="shared" si="43"/>
        <v>45523</v>
      </c>
    </row>
    <row r="691" spans="14:17" s="1" customFormat="1" x14ac:dyDescent="0.2">
      <c r="N691" s="22">
        <f t="shared" si="40"/>
        <v>12</v>
      </c>
      <c r="O691" s="23">
        <f t="shared" si="41"/>
        <v>3785</v>
      </c>
      <c r="P691" s="28">
        <f t="shared" si="42"/>
        <v>45424</v>
      </c>
      <c r="Q691" s="28">
        <f t="shared" si="43"/>
        <v>45524</v>
      </c>
    </row>
    <row r="692" spans="14:17" s="1" customFormat="1" x14ac:dyDescent="0.2">
      <c r="N692" s="22">
        <f t="shared" si="40"/>
        <v>13</v>
      </c>
      <c r="O692" s="23">
        <f t="shared" si="41"/>
        <v>3494</v>
      </c>
      <c r="P692" s="28">
        <f t="shared" si="42"/>
        <v>45425</v>
      </c>
      <c r="Q692" s="28">
        <f t="shared" si="43"/>
        <v>45525</v>
      </c>
    </row>
    <row r="693" spans="14:17" s="1" customFormat="1" x14ac:dyDescent="0.2">
      <c r="N693" s="22">
        <f t="shared" si="40"/>
        <v>14</v>
      </c>
      <c r="O693" s="23">
        <f t="shared" si="41"/>
        <v>3245</v>
      </c>
      <c r="P693" s="28">
        <f t="shared" si="42"/>
        <v>45426</v>
      </c>
      <c r="Q693" s="28">
        <f t="shared" si="43"/>
        <v>45526</v>
      </c>
    </row>
    <row r="694" spans="14:17" s="1" customFormat="1" x14ac:dyDescent="0.2">
      <c r="N694" s="22">
        <f t="shared" si="40"/>
        <v>15</v>
      </c>
      <c r="O694" s="23">
        <f t="shared" si="41"/>
        <v>3028</v>
      </c>
      <c r="P694" s="28">
        <f t="shared" si="42"/>
        <v>45427</v>
      </c>
      <c r="Q694" s="28">
        <f t="shared" si="43"/>
        <v>45527</v>
      </c>
    </row>
    <row r="695" spans="14:17" s="1" customFormat="1" x14ac:dyDescent="0.2">
      <c r="N695" s="22">
        <f t="shared" si="40"/>
        <v>16</v>
      </c>
      <c r="O695" s="23">
        <f t="shared" si="41"/>
        <v>2839</v>
      </c>
      <c r="P695" s="28">
        <f t="shared" si="42"/>
        <v>45428</v>
      </c>
      <c r="Q695" s="28">
        <f t="shared" si="43"/>
        <v>45528</v>
      </c>
    </row>
    <row r="696" spans="14:17" s="1" customFormat="1" x14ac:dyDescent="0.2">
      <c r="N696" s="22">
        <f t="shared" si="40"/>
        <v>17</v>
      </c>
      <c r="O696" s="23">
        <f t="shared" si="41"/>
        <v>2672</v>
      </c>
      <c r="P696" s="28">
        <f t="shared" si="42"/>
        <v>45429</v>
      </c>
      <c r="Q696" s="28">
        <f t="shared" si="43"/>
        <v>45529</v>
      </c>
    </row>
    <row r="697" spans="14:17" s="1" customFormat="1" x14ac:dyDescent="0.2">
      <c r="N697" s="22">
        <f t="shared" si="40"/>
        <v>18</v>
      </c>
      <c r="O697" s="23">
        <f t="shared" si="41"/>
        <v>2524</v>
      </c>
      <c r="P697" s="28">
        <f t="shared" si="42"/>
        <v>45430</v>
      </c>
      <c r="Q697" s="28">
        <f t="shared" si="43"/>
        <v>45530</v>
      </c>
    </row>
    <row r="698" spans="14:17" s="1" customFormat="1" x14ac:dyDescent="0.2">
      <c r="N698" s="22">
        <f t="shared" si="40"/>
        <v>19</v>
      </c>
      <c r="O698" s="23">
        <f t="shared" si="41"/>
        <v>2391</v>
      </c>
      <c r="P698" s="28">
        <f t="shared" si="42"/>
        <v>45431</v>
      </c>
      <c r="Q698" s="28">
        <f t="shared" si="43"/>
        <v>45531</v>
      </c>
    </row>
    <row r="699" spans="14:17" s="1" customFormat="1" x14ac:dyDescent="0.2">
      <c r="N699" s="22">
        <f t="shared" si="40"/>
        <v>20</v>
      </c>
      <c r="O699" s="23">
        <f t="shared" si="41"/>
        <v>2272</v>
      </c>
      <c r="P699" s="28">
        <f t="shared" si="42"/>
        <v>45432</v>
      </c>
      <c r="Q699" s="28">
        <f t="shared" si="43"/>
        <v>45532</v>
      </c>
    </row>
    <row r="700" spans="14:17" s="1" customFormat="1" x14ac:dyDescent="0.2">
      <c r="N700" s="22">
        <f t="shared" si="40"/>
        <v>21</v>
      </c>
      <c r="O700" s="23">
        <f t="shared" si="41"/>
        <v>2163</v>
      </c>
      <c r="P700" s="28">
        <f t="shared" si="42"/>
        <v>45433</v>
      </c>
      <c r="Q700" s="28">
        <f t="shared" si="43"/>
        <v>45533</v>
      </c>
    </row>
    <row r="701" spans="14:17" s="1" customFormat="1" x14ac:dyDescent="0.2">
      <c r="N701" s="22">
        <f t="shared" si="40"/>
        <v>22</v>
      </c>
      <c r="O701" s="23">
        <f t="shared" si="41"/>
        <v>2065</v>
      </c>
      <c r="P701" s="28">
        <f t="shared" si="42"/>
        <v>45434</v>
      </c>
      <c r="Q701" s="28">
        <f t="shared" si="43"/>
        <v>45534</v>
      </c>
    </row>
    <row r="702" spans="14:17" s="1" customFormat="1" x14ac:dyDescent="0.2">
      <c r="N702" s="22">
        <f t="shared" si="40"/>
        <v>23</v>
      </c>
      <c r="O702" s="23">
        <f t="shared" si="41"/>
        <v>1975</v>
      </c>
      <c r="P702" s="28">
        <f t="shared" si="42"/>
        <v>45435</v>
      </c>
      <c r="Q702" s="28">
        <f t="shared" si="43"/>
        <v>45535</v>
      </c>
    </row>
    <row r="703" spans="14:17" s="1" customFormat="1" x14ac:dyDescent="0.2">
      <c r="N703" s="22">
        <f t="shared" si="40"/>
        <v>24</v>
      </c>
      <c r="O703" s="23">
        <f t="shared" si="41"/>
        <v>1893</v>
      </c>
      <c r="P703" s="28">
        <f t="shared" si="42"/>
        <v>45436</v>
      </c>
      <c r="Q703" s="28">
        <f t="shared" si="43"/>
        <v>45536</v>
      </c>
    </row>
    <row r="704" spans="14:17" s="1" customFormat="1" x14ac:dyDescent="0.2">
      <c r="N704" s="22">
        <f t="shared" si="40"/>
        <v>25</v>
      </c>
      <c r="O704" s="23">
        <f t="shared" si="41"/>
        <v>1817</v>
      </c>
      <c r="P704" s="28">
        <f t="shared" si="42"/>
        <v>45437</v>
      </c>
      <c r="Q704" s="28">
        <f t="shared" si="43"/>
        <v>45537</v>
      </c>
    </row>
    <row r="705" spans="14:17" s="1" customFormat="1" x14ac:dyDescent="0.2">
      <c r="N705" s="22">
        <f t="shared" si="40"/>
        <v>26</v>
      </c>
      <c r="O705" s="23">
        <f t="shared" si="41"/>
        <v>1748</v>
      </c>
      <c r="P705" s="28">
        <f t="shared" si="42"/>
        <v>45438</v>
      </c>
      <c r="Q705" s="28">
        <f t="shared" si="43"/>
        <v>45538</v>
      </c>
    </row>
    <row r="706" spans="14:17" s="1" customFormat="1" x14ac:dyDescent="0.2">
      <c r="N706" s="22">
        <f t="shared" si="40"/>
        <v>27</v>
      </c>
      <c r="O706" s="23">
        <f t="shared" si="41"/>
        <v>1683</v>
      </c>
      <c r="P706" s="28">
        <f t="shared" si="42"/>
        <v>45439</v>
      </c>
      <c r="Q706" s="28">
        <f t="shared" si="43"/>
        <v>45539</v>
      </c>
    </row>
    <row r="707" spans="14:17" s="1" customFormat="1" x14ac:dyDescent="0.2">
      <c r="N707" s="22">
        <f t="shared" si="40"/>
        <v>28</v>
      </c>
      <c r="O707" s="23">
        <f t="shared" si="41"/>
        <v>1623</v>
      </c>
      <c r="P707" s="28">
        <f t="shared" si="42"/>
        <v>45440</v>
      </c>
      <c r="Q707" s="28">
        <f t="shared" si="43"/>
        <v>45540</v>
      </c>
    </row>
    <row r="708" spans="14:17" s="1" customFormat="1" x14ac:dyDescent="0.2">
      <c r="N708" s="22">
        <f t="shared" si="40"/>
        <v>29</v>
      </c>
      <c r="O708" s="23">
        <f t="shared" si="41"/>
        <v>1567</v>
      </c>
      <c r="P708" s="28">
        <f t="shared" si="42"/>
        <v>45441</v>
      </c>
      <c r="Q708" s="28">
        <f t="shared" si="43"/>
        <v>45541</v>
      </c>
    </row>
    <row r="709" spans="14:17" s="1" customFormat="1" x14ac:dyDescent="0.2">
      <c r="N709" s="22">
        <f t="shared" si="40"/>
        <v>30</v>
      </c>
      <c r="O709" s="23">
        <f t="shared" si="41"/>
        <v>1515</v>
      </c>
      <c r="P709" s="28">
        <f t="shared" si="42"/>
        <v>45442</v>
      </c>
      <c r="Q709" s="28">
        <f t="shared" si="43"/>
        <v>45542</v>
      </c>
    </row>
    <row r="710" spans="14:17" s="1" customFormat="1" x14ac:dyDescent="0.2">
      <c r="N710" s="22">
        <f t="shared" si="40"/>
        <v>31</v>
      </c>
      <c r="O710" s="23">
        <f t="shared" si="41"/>
        <v>1466</v>
      </c>
      <c r="P710" s="28">
        <f t="shared" si="42"/>
        <v>45443</v>
      </c>
      <c r="Q710" s="28">
        <f t="shared" si="43"/>
        <v>45543</v>
      </c>
    </row>
    <row r="711" spans="14:17" s="1" customFormat="1" x14ac:dyDescent="0.2">
      <c r="N711" s="22">
        <f t="shared" si="40"/>
        <v>1</v>
      </c>
      <c r="O711" s="23">
        <f t="shared" si="41"/>
        <v>45444</v>
      </c>
      <c r="P711" s="28">
        <f t="shared" si="42"/>
        <v>45444</v>
      </c>
      <c r="Q711" s="28">
        <f t="shared" si="43"/>
        <v>45544</v>
      </c>
    </row>
    <row r="712" spans="14:17" s="1" customFormat="1" x14ac:dyDescent="0.2">
      <c r="N712" s="22">
        <f t="shared" si="40"/>
        <v>2</v>
      </c>
      <c r="O712" s="23">
        <f t="shared" si="41"/>
        <v>22723</v>
      </c>
      <c r="P712" s="28">
        <f t="shared" si="42"/>
        <v>45445</v>
      </c>
      <c r="Q712" s="28">
        <f t="shared" si="43"/>
        <v>45545</v>
      </c>
    </row>
    <row r="713" spans="14:17" s="1" customFormat="1" x14ac:dyDescent="0.2">
      <c r="N713" s="22">
        <f t="shared" si="40"/>
        <v>3</v>
      </c>
      <c r="O713" s="23">
        <f t="shared" si="41"/>
        <v>15149</v>
      </c>
      <c r="P713" s="28">
        <f t="shared" si="42"/>
        <v>45446</v>
      </c>
      <c r="Q713" s="28">
        <f t="shared" si="43"/>
        <v>45546</v>
      </c>
    </row>
    <row r="714" spans="14:17" s="1" customFormat="1" x14ac:dyDescent="0.2">
      <c r="N714" s="22">
        <f t="shared" ref="N714:N777" si="44">DAY(P714)</f>
        <v>4</v>
      </c>
      <c r="O714" s="23">
        <f t="shared" ref="O714:O777" si="45">ROUND(P714/N714,0)</f>
        <v>11362</v>
      </c>
      <c r="P714" s="28">
        <f t="shared" si="42"/>
        <v>45447</v>
      </c>
      <c r="Q714" s="28">
        <f t="shared" si="43"/>
        <v>45547</v>
      </c>
    </row>
    <row r="715" spans="14:17" s="1" customFormat="1" x14ac:dyDescent="0.2">
      <c r="N715" s="22">
        <f t="shared" si="44"/>
        <v>5</v>
      </c>
      <c r="O715" s="23">
        <f t="shared" si="45"/>
        <v>9090</v>
      </c>
      <c r="P715" s="28">
        <f t="shared" ref="P715:P778" si="46">P714+1</f>
        <v>45448</v>
      </c>
      <c r="Q715" s="28">
        <f t="shared" ref="Q715:Q778" si="47">Q714+1</f>
        <v>45548</v>
      </c>
    </row>
    <row r="716" spans="14:17" s="1" customFormat="1" x14ac:dyDescent="0.2">
      <c r="N716" s="22">
        <f t="shared" si="44"/>
        <v>6</v>
      </c>
      <c r="O716" s="23">
        <f t="shared" si="45"/>
        <v>7575</v>
      </c>
      <c r="P716" s="28">
        <f t="shared" si="46"/>
        <v>45449</v>
      </c>
      <c r="Q716" s="28">
        <f t="shared" si="47"/>
        <v>45549</v>
      </c>
    </row>
    <row r="717" spans="14:17" s="1" customFormat="1" x14ac:dyDescent="0.2">
      <c r="N717" s="22">
        <f t="shared" si="44"/>
        <v>7</v>
      </c>
      <c r="O717" s="23">
        <f t="shared" si="45"/>
        <v>6493</v>
      </c>
      <c r="P717" s="28">
        <f t="shared" si="46"/>
        <v>45450</v>
      </c>
      <c r="Q717" s="28">
        <f t="shared" si="47"/>
        <v>45550</v>
      </c>
    </row>
    <row r="718" spans="14:17" s="1" customFormat="1" x14ac:dyDescent="0.2">
      <c r="N718" s="22">
        <f t="shared" si="44"/>
        <v>8</v>
      </c>
      <c r="O718" s="23">
        <f t="shared" si="45"/>
        <v>5681</v>
      </c>
      <c r="P718" s="28">
        <f t="shared" si="46"/>
        <v>45451</v>
      </c>
      <c r="Q718" s="28">
        <f t="shared" si="47"/>
        <v>45551</v>
      </c>
    </row>
    <row r="719" spans="14:17" s="1" customFormat="1" x14ac:dyDescent="0.2">
      <c r="N719" s="22">
        <f t="shared" si="44"/>
        <v>9</v>
      </c>
      <c r="O719" s="23">
        <f t="shared" si="45"/>
        <v>5050</v>
      </c>
      <c r="P719" s="28">
        <f t="shared" si="46"/>
        <v>45452</v>
      </c>
      <c r="Q719" s="28">
        <f t="shared" si="47"/>
        <v>45552</v>
      </c>
    </row>
    <row r="720" spans="14:17" s="1" customFormat="1" x14ac:dyDescent="0.2">
      <c r="N720" s="22">
        <f t="shared" si="44"/>
        <v>10</v>
      </c>
      <c r="O720" s="23">
        <f t="shared" si="45"/>
        <v>4545</v>
      </c>
      <c r="P720" s="28">
        <f t="shared" si="46"/>
        <v>45453</v>
      </c>
      <c r="Q720" s="28">
        <f t="shared" si="47"/>
        <v>45553</v>
      </c>
    </row>
    <row r="721" spans="14:17" s="1" customFormat="1" x14ac:dyDescent="0.2">
      <c r="N721" s="22">
        <f t="shared" si="44"/>
        <v>11</v>
      </c>
      <c r="O721" s="23">
        <f t="shared" si="45"/>
        <v>4132</v>
      </c>
      <c r="P721" s="28">
        <f t="shared" si="46"/>
        <v>45454</v>
      </c>
      <c r="Q721" s="28">
        <f t="shared" si="47"/>
        <v>45554</v>
      </c>
    </row>
    <row r="722" spans="14:17" s="1" customFormat="1" x14ac:dyDescent="0.2">
      <c r="N722" s="22">
        <f t="shared" si="44"/>
        <v>12</v>
      </c>
      <c r="O722" s="23">
        <f t="shared" si="45"/>
        <v>3788</v>
      </c>
      <c r="P722" s="28">
        <f t="shared" si="46"/>
        <v>45455</v>
      </c>
      <c r="Q722" s="28">
        <f t="shared" si="47"/>
        <v>45555</v>
      </c>
    </row>
    <row r="723" spans="14:17" s="1" customFormat="1" x14ac:dyDescent="0.2">
      <c r="N723" s="22">
        <f t="shared" si="44"/>
        <v>13</v>
      </c>
      <c r="O723" s="23">
        <f t="shared" si="45"/>
        <v>3497</v>
      </c>
      <c r="P723" s="28">
        <f t="shared" si="46"/>
        <v>45456</v>
      </c>
      <c r="Q723" s="28">
        <f t="shared" si="47"/>
        <v>45556</v>
      </c>
    </row>
    <row r="724" spans="14:17" s="1" customFormat="1" x14ac:dyDescent="0.2">
      <c r="N724" s="22">
        <f t="shared" si="44"/>
        <v>14</v>
      </c>
      <c r="O724" s="23">
        <f t="shared" si="45"/>
        <v>3247</v>
      </c>
      <c r="P724" s="28">
        <f t="shared" si="46"/>
        <v>45457</v>
      </c>
      <c r="Q724" s="28">
        <f t="shared" si="47"/>
        <v>45557</v>
      </c>
    </row>
    <row r="725" spans="14:17" s="1" customFormat="1" x14ac:dyDescent="0.2">
      <c r="N725" s="22">
        <f t="shared" si="44"/>
        <v>15</v>
      </c>
      <c r="O725" s="23">
        <f t="shared" si="45"/>
        <v>3031</v>
      </c>
      <c r="P725" s="28">
        <f t="shared" si="46"/>
        <v>45458</v>
      </c>
      <c r="Q725" s="28">
        <f t="shared" si="47"/>
        <v>45558</v>
      </c>
    </row>
    <row r="726" spans="14:17" s="1" customFormat="1" x14ac:dyDescent="0.2">
      <c r="N726" s="22">
        <f t="shared" si="44"/>
        <v>16</v>
      </c>
      <c r="O726" s="23">
        <f t="shared" si="45"/>
        <v>2841</v>
      </c>
      <c r="P726" s="28">
        <f t="shared" si="46"/>
        <v>45459</v>
      </c>
      <c r="Q726" s="28">
        <f t="shared" si="47"/>
        <v>45559</v>
      </c>
    </row>
    <row r="727" spans="14:17" s="1" customFormat="1" x14ac:dyDescent="0.2">
      <c r="N727" s="22">
        <f t="shared" si="44"/>
        <v>17</v>
      </c>
      <c r="O727" s="23">
        <f t="shared" si="45"/>
        <v>2674</v>
      </c>
      <c r="P727" s="28">
        <f t="shared" si="46"/>
        <v>45460</v>
      </c>
      <c r="Q727" s="28">
        <f t="shared" si="47"/>
        <v>45560</v>
      </c>
    </row>
    <row r="728" spans="14:17" s="1" customFormat="1" x14ac:dyDescent="0.2">
      <c r="N728" s="22">
        <f t="shared" si="44"/>
        <v>18</v>
      </c>
      <c r="O728" s="23">
        <f t="shared" si="45"/>
        <v>2526</v>
      </c>
      <c r="P728" s="28">
        <f t="shared" si="46"/>
        <v>45461</v>
      </c>
      <c r="Q728" s="28">
        <f t="shared" si="47"/>
        <v>45561</v>
      </c>
    </row>
    <row r="729" spans="14:17" s="1" customFormat="1" x14ac:dyDescent="0.2">
      <c r="N729" s="22">
        <f t="shared" si="44"/>
        <v>19</v>
      </c>
      <c r="O729" s="23">
        <f t="shared" si="45"/>
        <v>2393</v>
      </c>
      <c r="P729" s="28">
        <f t="shared" si="46"/>
        <v>45462</v>
      </c>
      <c r="Q729" s="28">
        <f t="shared" si="47"/>
        <v>45562</v>
      </c>
    </row>
    <row r="730" spans="14:17" s="1" customFormat="1" x14ac:dyDescent="0.2">
      <c r="N730" s="22">
        <f t="shared" si="44"/>
        <v>20</v>
      </c>
      <c r="O730" s="23">
        <f t="shared" si="45"/>
        <v>2273</v>
      </c>
      <c r="P730" s="28">
        <f t="shared" si="46"/>
        <v>45463</v>
      </c>
      <c r="Q730" s="28">
        <f t="shared" si="47"/>
        <v>45563</v>
      </c>
    </row>
    <row r="731" spans="14:17" s="1" customFormat="1" x14ac:dyDescent="0.2">
      <c r="N731" s="22">
        <f t="shared" si="44"/>
        <v>21</v>
      </c>
      <c r="O731" s="23">
        <f t="shared" si="45"/>
        <v>2165</v>
      </c>
      <c r="P731" s="28">
        <f t="shared" si="46"/>
        <v>45464</v>
      </c>
      <c r="Q731" s="28">
        <f t="shared" si="47"/>
        <v>45564</v>
      </c>
    </row>
    <row r="732" spans="14:17" s="1" customFormat="1" x14ac:dyDescent="0.2">
      <c r="N732" s="22">
        <f t="shared" si="44"/>
        <v>22</v>
      </c>
      <c r="O732" s="23">
        <f t="shared" si="45"/>
        <v>2067</v>
      </c>
      <c r="P732" s="28">
        <f t="shared" si="46"/>
        <v>45465</v>
      </c>
      <c r="Q732" s="28">
        <f t="shared" si="47"/>
        <v>45565</v>
      </c>
    </row>
    <row r="733" spans="14:17" s="1" customFormat="1" x14ac:dyDescent="0.2">
      <c r="N733" s="22">
        <f t="shared" si="44"/>
        <v>23</v>
      </c>
      <c r="O733" s="23">
        <f t="shared" si="45"/>
        <v>1977</v>
      </c>
      <c r="P733" s="28">
        <f t="shared" si="46"/>
        <v>45466</v>
      </c>
      <c r="Q733" s="28">
        <f t="shared" si="47"/>
        <v>45566</v>
      </c>
    </row>
    <row r="734" spans="14:17" s="1" customFormat="1" x14ac:dyDescent="0.2">
      <c r="N734" s="22">
        <f t="shared" si="44"/>
        <v>24</v>
      </c>
      <c r="O734" s="23">
        <f t="shared" si="45"/>
        <v>1894</v>
      </c>
      <c r="P734" s="28">
        <f t="shared" si="46"/>
        <v>45467</v>
      </c>
      <c r="Q734" s="28">
        <f t="shared" si="47"/>
        <v>45567</v>
      </c>
    </row>
    <row r="735" spans="14:17" s="1" customFormat="1" x14ac:dyDescent="0.2">
      <c r="N735" s="22">
        <f t="shared" si="44"/>
        <v>25</v>
      </c>
      <c r="O735" s="23">
        <f t="shared" si="45"/>
        <v>1819</v>
      </c>
      <c r="P735" s="28">
        <f t="shared" si="46"/>
        <v>45468</v>
      </c>
      <c r="Q735" s="28">
        <f t="shared" si="47"/>
        <v>45568</v>
      </c>
    </row>
    <row r="736" spans="14:17" s="1" customFormat="1" x14ac:dyDescent="0.2">
      <c r="N736" s="22">
        <f t="shared" si="44"/>
        <v>26</v>
      </c>
      <c r="O736" s="23">
        <f t="shared" si="45"/>
        <v>1749</v>
      </c>
      <c r="P736" s="28">
        <f t="shared" si="46"/>
        <v>45469</v>
      </c>
      <c r="Q736" s="28">
        <f t="shared" si="47"/>
        <v>45569</v>
      </c>
    </row>
    <row r="737" spans="14:17" s="1" customFormat="1" x14ac:dyDescent="0.2">
      <c r="N737" s="22">
        <f t="shared" si="44"/>
        <v>27</v>
      </c>
      <c r="O737" s="23">
        <f t="shared" si="45"/>
        <v>1684</v>
      </c>
      <c r="P737" s="28">
        <f t="shared" si="46"/>
        <v>45470</v>
      </c>
      <c r="Q737" s="28">
        <f t="shared" si="47"/>
        <v>45570</v>
      </c>
    </row>
    <row r="738" spans="14:17" s="1" customFormat="1" x14ac:dyDescent="0.2">
      <c r="N738" s="22">
        <f t="shared" si="44"/>
        <v>28</v>
      </c>
      <c r="O738" s="23">
        <f t="shared" si="45"/>
        <v>1624</v>
      </c>
      <c r="P738" s="28">
        <f t="shared" si="46"/>
        <v>45471</v>
      </c>
      <c r="Q738" s="28">
        <f t="shared" si="47"/>
        <v>45571</v>
      </c>
    </row>
    <row r="739" spans="14:17" s="1" customFormat="1" x14ac:dyDescent="0.2">
      <c r="N739" s="22">
        <f t="shared" si="44"/>
        <v>29</v>
      </c>
      <c r="O739" s="23">
        <f t="shared" si="45"/>
        <v>1568</v>
      </c>
      <c r="P739" s="28">
        <f t="shared" si="46"/>
        <v>45472</v>
      </c>
      <c r="Q739" s="28">
        <f t="shared" si="47"/>
        <v>45572</v>
      </c>
    </row>
    <row r="740" spans="14:17" s="1" customFormat="1" x14ac:dyDescent="0.2">
      <c r="N740" s="22">
        <f t="shared" si="44"/>
        <v>30</v>
      </c>
      <c r="O740" s="23">
        <f t="shared" si="45"/>
        <v>1516</v>
      </c>
      <c r="P740" s="28">
        <f t="shared" si="46"/>
        <v>45473</v>
      </c>
      <c r="Q740" s="28">
        <f t="shared" si="47"/>
        <v>45573</v>
      </c>
    </row>
    <row r="741" spans="14:17" s="1" customFormat="1" x14ac:dyDescent="0.2">
      <c r="N741" s="22">
        <f t="shared" si="44"/>
        <v>1</v>
      </c>
      <c r="O741" s="23">
        <f t="shared" si="45"/>
        <v>45474</v>
      </c>
      <c r="P741" s="28">
        <f t="shared" si="46"/>
        <v>45474</v>
      </c>
      <c r="Q741" s="28">
        <f t="shared" si="47"/>
        <v>45574</v>
      </c>
    </row>
    <row r="742" spans="14:17" s="1" customFormat="1" x14ac:dyDescent="0.2">
      <c r="N742" s="22">
        <f t="shared" si="44"/>
        <v>2</v>
      </c>
      <c r="O742" s="23">
        <f t="shared" si="45"/>
        <v>22738</v>
      </c>
      <c r="P742" s="28">
        <f t="shared" si="46"/>
        <v>45475</v>
      </c>
      <c r="Q742" s="28">
        <f t="shared" si="47"/>
        <v>45575</v>
      </c>
    </row>
    <row r="743" spans="14:17" s="1" customFormat="1" x14ac:dyDescent="0.2">
      <c r="N743" s="22">
        <f t="shared" si="44"/>
        <v>3</v>
      </c>
      <c r="O743" s="23">
        <f t="shared" si="45"/>
        <v>15159</v>
      </c>
      <c r="P743" s="28">
        <f t="shared" si="46"/>
        <v>45476</v>
      </c>
      <c r="Q743" s="28">
        <f t="shared" si="47"/>
        <v>45576</v>
      </c>
    </row>
    <row r="744" spans="14:17" s="1" customFormat="1" x14ac:dyDescent="0.2">
      <c r="N744" s="22">
        <f t="shared" si="44"/>
        <v>4</v>
      </c>
      <c r="O744" s="23">
        <f t="shared" si="45"/>
        <v>11369</v>
      </c>
      <c r="P744" s="28">
        <f t="shared" si="46"/>
        <v>45477</v>
      </c>
      <c r="Q744" s="28">
        <f t="shared" si="47"/>
        <v>45577</v>
      </c>
    </row>
    <row r="745" spans="14:17" s="1" customFormat="1" x14ac:dyDescent="0.2">
      <c r="N745" s="22">
        <f t="shared" si="44"/>
        <v>5</v>
      </c>
      <c r="O745" s="23">
        <f t="shared" si="45"/>
        <v>9096</v>
      </c>
      <c r="P745" s="28">
        <f t="shared" si="46"/>
        <v>45478</v>
      </c>
      <c r="Q745" s="28">
        <f t="shared" si="47"/>
        <v>45578</v>
      </c>
    </row>
    <row r="746" spans="14:17" s="1" customFormat="1" x14ac:dyDescent="0.2">
      <c r="N746" s="22">
        <f t="shared" si="44"/>
        <v>6</v>
      </c>
      <c r="O746" s="23">
        <f t="shared" si="45"/>
        <v>7580</v>
      </c>
      <c r="P746" s="28">
        <f t="shared" si="46"/>
        <v>45479</v>
      </c>
      <c r="Q746" s="28">
        <f t="shared" si="47"/>
        <v>45579</v>
      </c>
    </row>
    <row r="747" spans="14:17" s="1" customFormat="1" x14ac:dyDescent="0.2">
      <c r="N747" s="22">
        <f t="shared" si="44"/>
        <v>7</v>
      </c>
      <c r="O747" s="23">
        <f t="shared" si="45"/>
        <v>6497</v>
      </c>
      <c r="P747" s="28">
        <f t="shared" si="46"/>
        <v>45480</v>
      </c>
      <c r="Q747" s="28">
        <f t="shared" si="47"/>
        <v>45580</v>
      </c>
    </row>
    <row r="748" spans="14:17" s="1" customFormat="1" x14ac:dyDescent="0.2">
      <c r="N748" s="22">
        <f t="shared" si="44"/>
        <v>8</v>
      </c>
      <c r="O748" s="23">
        <f t="shared" si="45"/>
        <v>5685</v>
      </c>
      <c r="P748" s="28">
        <f t="shared" si="46"/>
        <v>45481</v>
      </c>
      <c r="Q748" s="28">
        <f t="shared" si="47"/>
        <v>45581</v>
      </c>
    </row>
    <row r="749" spans="14:17" s="1" customFormat="1" x14ac:dyDescent="0.2">
      <c r="N749" s="22">
        <f t="shared" si="44"/>
        <v>9</v>
      </c>
      <c r="O749" s="23">
        <f t="shared" si="45"/>
        <v>5054</v>
      </c>
      <c r="P749" s="28">
        <f t="shared" si="46"/>
        <v>45482</v>
      </c>
      <c r="Q749" s="28">
        <f t="shared" si="47"/>
        <v>45582</v>
      </c>
    </row>
    <row r="750" spans="14:17" s="1" customFormat="1" x14ac:dyDescent="0.2">
      <c r="N750" s="22">
        <f t="shared" si="44"/>
        <v>10</v>
      </c>
      <c r="O750" s="23">
        <f t="shared" si="45"/>
        <v>4548</v>
      </c>
      <c r="P750" s="28">
        <f t="shared" si="46"/>
        <v>45483</v>
      </c>
      <c r="Q750" s="28">
        <f t="shared" si="47"/>
        <v>45583</v>
      </c>
    </row>
    <row r="751" spans="14:17" s="1" customFormat="1" x14ac:dyDescent="0.2">
      <c r="N751" s="22">
        <f t="shared" si="44"/>
        <v>11</v>
      </c>
      <c r="O751" s="23">
        <f t="shared" si="45"/>
        <v>4135</v>
      </c>
      <c r="P751" s="28">
        <f t="shared" si="46"/>
        <v>45484</v>
      </c>
      <c r="Q751" s="28">
        <f t="shared" si="47"/>
        <v>45584</v>
      </c>
    </row>
    <row r="752" spans="14:17" s="1" customFormat="1" x14ac:dyDescent="0.2">
      <c r="N752" s="22">
        <f t="shared" si="44"/>
        <v>12</v>
      </c>
      <c r="O752" s="23">
        <f t="shared" si="45"/>
        <v>3790</v>
      </c>
      <c r="P752" s="28">
        <f t="shared" si="46"/>
        <v>45485</v>
      </c>
      <c r="Q752" s="28">
        <f t="shared" si="47"/>
        <v>45585</v>
      </c>
    </row>
    <row r="753" spans="14:17" s="1" customFormat="1" x14ac:dyDescent="0.2">
      <c r="N753" s="22">
        <f t="shared" si="44"/>
        <v>13</v>
      </c>
      <c r="O753" s="23">
        <f t="shared" si="45"/>
        <v>3499</v>
      </c>
      <c r="P753" s="28">
        <f t="shared" si="46"/>
        <v>45486</v>
      </c>
      <c r="Q753" s="28">
        <f t="shared" si="47"/>
        <v>45586</v>
      </c>
    </row>
    <row r="754" spans="14:17" s="1" customFormat="1" x14ac:dyDescent="0.2">
      <c r="N754" s="22">
        <f t="shared" si="44"/>
        <v>14</v>
      </c>
      <c r="O754" s="23">
        <f t="shared" si="45"/>
        <v>3249</v>
      </c>
      <c r="P754" s="28">
        <f t="shared" si="46"/>
        <v>45487</v>
      </c>
      <c r="Q754" s="28">
        <f t="shared" si="47"/>
        <v>45587</v>
      </c>
    </row>
    <row r="755" spans="14:17" s="1" customFormat="1" x14ac:dyDescent="0.2">
      <c r="N755" s="22">
        <f t="shared" si="44"/>
        <v>15</v>
      </c>
      <c r="O755" s="23">
        <f t="shared" si="45"/>
        <v>3033</v>
      </c>
      <c r="P755" s="28">
        <f t="shared" si="46"/>
        <v>45488</v>
      </c>
      <c r="Q755" s="28">
        <f t="shared" si="47"/>
        <v>45588</v>
      </c>
    </row>
    <row r="756" spans="14:17" s="1" customFormat="1" x14ac:dyDescent="0.2">
      <c r="N756" s="22">
        <f t="shared" si="44"/>
        <v>16</v>
      </c>
      <c r="O756" s="23">
        <f t="shared" si="45"/>
        <v>2843</v>
      </c>
      <c r="P756" s="28">
        <f t="shared" si="46"/>
        <v>45489</v>
      </c>
      <c r="Q756" s="28">
        <f t="shared" si="47"/>
        <v>45589</v>
      </c>
    </row>
    <row r="757" spans="14:17" s="1" customFormat="1" x14ac:dyDescent="0.2">
      <c r="N757" s="22">
        <f t="shared" si="44"/>
        <v>17</v>
      </c>
      <c r="O757" s="23">
        <f t="shared" si="45"/>
        <v>2676</v>
      </c>
      <c r="P757" s="28">
        <f t="shared" si="46"/>
        <v>45490</v>
      </c>
      <c r="Q757" s="28">
        <f t="shared" si="47"/>
        <v>45590</v>
      </c>
    </row>
    <row r="758" spans="14:17" s="1" customFormat="1" x14ac:dyDescent="0.2">
      <c r="N758" s="22">
        <f t="shared" si="44"/>
        <v>18</v>
      </c>
      <c r="O758" s="23">
        <f t="shared" si="45"/>
        <v>2527</v>
      </c>
      <c r="P758" s="28">
        <f t="shared" si="46"/>
        <v>45491</v>
      </c>
      <c r="Q758" s="28">
        <f t="shared" si="47"/>
        <v>45591</v>
      </c>
    </row>
    <row r="759" spans="14:17" s="1" customFormat="1" x14ac:dyDescent="0.2">
      <c r="N759" s="22">
        <f t="shared" si="44"/>
        <v>19</v>
      </c>
      <c r="O759" s="23">
        <f t="shared" si="45"/>
        <v>2394</v>
      </c>
      <c r="P759" s="28">
        <f t="shared" si="46"/>
        <v>45492</v>
      </c>
      <c r="Q759" s="28">
        <f t="shared" si="47"/>
        <v>45592</v>
      </c>
    </row>
    <row r="760" spans="14:17" s="1" customFormat="1" x14ac:dyDescent="0.2">
      <c r="N760" s="22">
        <f t="shared" si="44"/>
        <v>20</v>
      </c>
      <c r="O760" s="23">
        <f t="shared" si="45"/>
        <v>2275</v>
      </c>
      <c r="P760" s="28">
        <f t="shared" si="46"/>
        <v>45493</v>
      </c>
      <c r="Q760" s="28">
        <f t="shared" si="47"/>
        <v>45593</v>
      </c>
    </row>
    <row r="761" spans="14:17" s="1" customFormat="1" x14ac:dyDescent="0.2">
      <c r="N761" s="22">
        <f t="shared" si="44"/>
        <v>21</v>
      </c>
      <c r="O761" s="23">
        <f t="shared" si="45"/>
        <v>2166</v>
      </c>
      <c r="P761" s="28">
        <f t="shared" si="46"/>
        <v>45494</v>
      </c>
      <c r="Q761" s="28">
        <f t="shared" si="47"/>
        <v>45594</v>
      </c>
    </row>
    <row r="762" spans="14:17" s="1" customFormat="1" x14ac:dyDescent="0.2">
      <c r="N762" s="22">
        <f t="shared" si="44"/>
        <v>22</v>
      </c>
      <c r="O762" s="23">
        <f t="shared" si="45"/>
        <v>2068</v>
      </c>
      <c r="P762" s="28">
        <f t="shared" si="46"/>
        <v>45495</v>
      </c>
      <c r="Q762" s="28">
        <f t="shared" si="47"/>
        <v>45595</v>
      </c>
    </row>
    <row r="763" spans="14:17" s="1" customFormat="1" x14ac:dyDescent="0.2">
      <c r="N763" s="22">
        <f t="shared" si="44"/>
        <v>23</v>
      </c>
      <c r="O763" s="23">
        <f t="shared" si="45"/>
        <v>1978</v>
      </c>
      <c r="P763" s="28">
        <f t="shared" si="46"/>
        <v>45496</v>
      </c>
      <c r="Q763" s="28">
        <f t="shared" si="47"/>
        <v>45596</v>
      </c>
    </row>
    <row r="764" spans="14:17" s="1" customFormat="1" x14ac:dyDescent="0.2">
      <c r="N764" s="22">
        <f t="shared" si="44"/>
        <v>24</v>
      </c>
      <c r="O764" s="23">
        <f t="shared" si="45"/>
        <v>1896</v>
      </c>
      <c r="P764" s="28">
        <f t="shared" si="46"/>
        <v>45497</v>
      </c>
      <c r="Q764" s="28">
        <f t="shared" si="47"/>
        <v>45597</v>
      </c>
    </row>
    <row r="765" spans="14:17" s="1" customFormat="1" x14ac:dyDescent="0.2">
      <c r="N765" s="22">
        <f t="shared" si="44"/>
        <v>25</v>
      </c>
      <c r="O765" s="23">
        <f t="shared" si="45"/>
        <v>1820</v>
      </c>
      <c r="P765" s="28">
        <f t="shared" si="46"/>
        <v>45498</v>
      </c>
      <c r="Q765" s="28">
        <f t="shared" si="47"/>
        <v>45598</v>
      </c>
    </row>
    <row r="766" spans="14:17" s="1" customFormat="1" x14ac:dyDescent="0.2">
      <c r="N766" s="22">
        <f t="shared" si="44"/>
        <v>26</v>
      </c>
      <c r="O766" s="23">
        <f t="shared" si="45"/>
        <v>1750</v>
      </c>
      <c r="P766" s="28">
        <f t="shared" si="46"/>
        <v>45499</v>
      </c>
      <c r="Q766" s="28">
        <f t="shared" si="47"/>
        <v>45599</v>
      </c>
    </row>
    <row r="767" spans="14:17" s="1" customFormat="1" x14ac:dyDescent="0.2">
      <c r="N767" s="22">
        <f t="shared" si="44"/>
        <v>27</v>
      </c>
      <c r="O767" s="23">
        <f t="shared" si="45"/>
        <v>1685</v>
      </c>
      <c r="P767" s="28">
        <f t="shared" si="46"/>
        <v>45500</v>
      </c>
      <c r="Q767" s="28">
        <f t="shared" si="47"/>
        <v>45600</v>
      </c>
    </row>
    <row r="768" spans="14:17" s="1" customFormat="1" x14ac:dyDescent="0.2">
      <c r="N768" s="22">
        <f t="shared" si="44"/>
        <v>28</v>
      </c>
      <c r="O768" s="23">
        <f t="shared" si="45"/>
        <v>1625</v>
      </c>
      <c r="P768" s="28">
        <f t="shared" si="46"/>
        <v>45501</v>
      </c>
      <c r="Q768" s="28">
        <f t="shared" si="47"/>
        <v>45601</v>
      </c>
    </row>
    <row r="769" spans="14:17" s="1" customFormat="1" x14ac:dyDescent="0.2">
      <c r="N769" s="22">
        <f t="shared" si="44"/>
        <v>29</v>
      </c>
      <c r="O769" s="23">
        <f t="shared" si="45"/>
        <v>1569</v>
      </c>
      <c r="P769" s="28">
        <f t="shared" si="46"/>
        <v>45502</v>
      </c>
      <c r="Q769" s="28">
        <f t="shared" si="47"/>
        <v>45602</v>
      </c>
    </row>
    <row r="770" spans="14:17" s="1" customFormat="1" x14ac:dyDescent="0.2">
      <c r="N770" s="22">
        <f t="shared" si="44"/>
        <v>30</v>
      </c>
      <c r="O770" s="23">
        <f t="shared" si="45"/>
        <v>1517</v>
      </c>
      <c r="P770" s="28">
        <f t="shared" si="46"/>
        <v>45503</v>
      </c>
      <c r="Q770" s="28">
        <f t="shared" si="47"/>
        <v>45603</v>
      </c>
    </row>
    <row r="771" spans="14:17" s="1" customFormat="1" x14ac:dyDescent="0.2">
      <c r="N771" s="22">
        <f t="shared" si="44"/>
        <v>31</v>
      </c>
      <c r="O771" s="23">
        <f t="shared" si="45"/>
        <v>1468</v>
      </c>
      <c r="P771" s="28">
        <f t="shared" si="46"/>
        <v>45504</v>
      </c>
      <c r="Q771" s="28">
        <f t="shared" si="47"/>
        <v>45604</v>
      </c>
    </row>
    <row r="772" spans="14:17" s="1" customFormat="1" x14ac:dyDescent="0.2">
      <c r="N772" s="22">
        <f t="shared" si="44"/>
        <v>1</v>
      </c>
      <c r="O772" s="23">
        <f t="shared" si="45"/>
        <v>45505</v>
      </c>
      <c r="P772" s="28">
        <f t="shared" si="46"/>
        <v>45505</v>
      </c>
      <c r="Q772" s="28">
        <f t="shared" si="47"/>
        <v>45605</v>
      </c>
    </row>
    <row r="773" spans="14:17" s="1" customFormat="1" x14ac:dyDescent="0.2">
      <c r="N773" s="22">
        <f t="shared" si="44"/>
        <v>2</v>
      </c>
      <c r="O773" s="23">
        <f t="shared" si="45"/>
        <v>22753</v>
      </c>
      <c r="P773" s="28">
        <f t="shared" si="46"/>
        <v>45506</v>
      </c>
      <c r="Q773" s="28">
        <f t="shared" si="47"/>
        <v>45606</v>
      </c>
    </row>
    <row r="774" spans="14:17" s="1" customFormat="1" x14ac:dyDescent="0.2">
      <c r="N774" s="22">
        <f t="shared" si="44"/>
        <v>3</v>
      </c>
      <c r="O774" s="23">
        <f t="shared" si="45"/>
        <v>15169</v>
      </c>
      <c r="P774" s="28">
        <f t="shared" si="46"/>
        <v>45507</v>
      </c>
      <c r="Q774" s="28">
        <f t="shared" si="47"/>
        <v>45607</v>
      </c>
    </row>
    <row r="775" spans="14:17" s="1" customFormat="1" x14ac:dyDescent="0.2">
      <c r="N775" s="22">
        <f t="shared" si="44"/>
        <v>4</v>
      </c>
      <c r="O775" s="23">
        <f t="shared" si="45"/>
        <v>11377</v>
      </c>
      <c r="P775" s="28">
        <f t="shared" si="46"/>
        <v>45508</v>
      </c>
      <c r="Q775" s="28">
        <f t="shared" si="47"/>
        <v>45608</v>
      </c>
    </row>
    <row r="776" spans="14:17" s="1" customFormat="1" x14ac:dyDescent="0.2">
      <c r="N776" s="22">
        <f t="shared" si="44"/>
        <v>5</v>
      </c>
      <c r="O776" s="23">
        <f t="shared" si="45"/>
        <v>9102</v>
      </c>
      <c r="P776" s="28">
        <f t="shared" si="46"/>
        <v>45509</v>
      </c>
      <c r="Q776" s="28">
        <f t="shared" si="47"/>
        <v>45609</v>
      </c>
    </row>
    <row r="777" spans="14:17" s="1" customFormat="1" x14ac:dyDescent="0.2">
      <c r="N777" s="22">
        <f t="shared" si="44"/>
        <v>6</v>
      </c>
      <c r="O777" s="23">
        <f t="shared" si="45"/>
        <v>7585</v>
      </c>
      <c r="P777" s="28">
        <f t="shared" si="46"/>
        <v>45510</v>
      </c>
      <c r="Q777" s="28">
        <f t="shared" si="47"/>
        <v>45610</v>
      </c>
    </row>
    <row r="778" spans="14:17" s="1" customFormat="1" x14ac:dyDescent="0.2">
      <c r="N778" s="22">
        <f t="shared" ref="N778:N841" si="48">DAY(P778)</f>
        <v>7</v>
      </c>
      <c r="O778" s="23">
        <f t="shared" ref="O778:O841" si="49">ROUND(P778/N778,0)</f>
        <v>6502</v>
      </c>
      <c r="P778" s="28">
        <f t="shared" si="46"/>
        <v>45511</v>
      </c>
      <c r="Q778" s="28">
        <f t="shared" si="47"/>
        <v>45611</v>
      </c>
    </row>
    <row r="779" spans="14:17" s="1" customFormat="1" x14ac:dyDescent="0.2">
      <c r="N779" s="22">
        <f t="shared" si="48"/>
        <v>8</v>
      </c>
      <c r="O779" s="23">
        <f t="shared" si="49"/>
        <v>5689</v>
      </c>
      <c r="P779" s="28">
        <f t="shared" ref="P779:P842" si="50">P778+1</f>
        <v>45512</v>
      </c>
      <c r="Q779" s="28">
        <f t="shared" ref="Q779:Q842" si="51">Q778+1</f>
        <v>45612</v>
      </c>
    </row>
    <row r="780" spans="14:17" s="1" customFormat="1" x14ac:dyDescent="0.2">
      <c r="N780" s="22">
        <f t="shared" si="48"/>
        <v>9</v>
      </c>
      <c r="O780" s="23">
        <f t="shared" si="49"/>
        <v>5057</v>
      </c>
      <c r="P780" s="28">
        <f t="shared" si="50"/>
        <v>45513</v>
      </c>
      <c r="Q780" s="28">
        <f t="shared" si="51"/>
        <v>45613</v>
      </c>
    </row>
    <row r="781" spans="14:17" s="1" customFormat="1" x14ac:dyDescent="0.2">
      <c r="N781" s="22">
        <f t="shared" si="48"/>
        <v>10</v>
      </c>
      <c r="O781" s="23">
        <f t="shared" si="49"/>
        <v>4551</v>
      </c>
      <c r="P781" s="28">
        <f t="shared" si="50"/>
        <v>45514</v>
      </c>
      <c r="Q781" s="28">
        <f t="shared" si="51"/>
        <v>45614</v>
      </c>
    </row>
    <row r="782" spans="14:17" s="1" customFormat="1" x14ac:dyDescent="0.2">
      <c r="N782" s="22">
        <f t="shared" si="48"/>
        <v>11</v>
      </c>
      <c r="O782" s="23">
        <f t="shared" si="49"/>
        <v>4138</v>
      </c>
      <c r="P782" s="28">
        <f t="shared" si="50"/>
        <v>45515</v>
      </c>
      <c r="Q782" s="28">
        <f t="shared" si="51"/>
        <v>45615</v>
      </c>
    </row>
    <row r="783" spans="14:17" s="1" customFormat="1" x14ac:dyDescent="0.2">
      <c r="N783" s="22">
        <f t="shared" si="48"/>
        <v>12</v>
      </c>
      <c r="O783" s="23">
        <f t="shared" si="49"/>
        <v>3793</v>
      </c>
      <c r="P783" s="28">
        <f t="shared" si="50"/>
        <v>45516</v>
      </c>
      <c r="Q783" s="28">
        <f t="shared" si="51"/>
        <v>45616</v>
      </c>
    </row>
    <row r="784" spans="14:17" s="1" customFormat="1" x14ac:dyDescent="0.2">
      <c r="N784" s="22">
        <f t="shared" si="48"/>
        <v>13</v>
      </c>
      <c r="O784" s="23">
        <f t="shared" si="49"/>
        <v>3501</v>
      </c>
      <c r="P784" s="28">
        <f t="shared" si="50"/>
        <v>45517</v>
      </c>
      <c r="Q784" s="28">
        <f t="shared" si="51"/>
        <v>45617</v>
      </c>
    </row>
    <row r="785" spans="14:17" s="1" customFormat="1" x14ac:dyDescent="0.2">
      <c r="N785" s="22">
        <f t="shared" si="48"/>
        <v>14</v>
      </c>
      <c r="O785" s="23">
        <f t="shared" si="49"/>
        <v>3251</v>
      </c>
      <c r="P785" s="28">
        <f t="shared" si="50"/>
        <v>45518</v>
      </c>
      <c r="Q785" s="28">
        <f t="shared" si="51"/>
        <v>45618</v>
      </c>
    </row>
    <row r="786" spans="14:17" s="1" customFormat="1" x14ac:dyDescent="0.2">
      <c r="N786" s="22">
        <f t="shared" si="48"/>
        <v>15</v>
      </c>
      <c r="O786" s="23">
        <f t="shared" si="49"/>
        <v>3035</v>
      </c>
      <c r="P786" s="28">
        <f t="shared" si="50"/>
        <v>45519</v>
      </c>
      <c r="Q786" s="28">
        <f t="shared" si="51"/>
        <v>45619</v>
      </c>
    </row>
    <row r="787" spans="14:17" s="1" customFormat="1" x14ac:dyDescent="0.2">
      <c r="N787" s="22">
        <f t="shared" si="48"/>
        <v>16</v>
      </c>
      <c r="O787" s="23">
        <f t="shared" si="49"/>
        <v>2845</v>
      </c>
      <c r="P787" s="28">
        <f t="shared" si="50"/>
        <v>45520</v>
      </c>
      <c r="Q787" s="28">
        <f t="shared" si="51"/>
        <v>45620</v>
      </c>
    </row>
    <row r="788" spans="14:17" s="1" customFormat="1" x14ac:dyDescent="0.2">
      <c r="N788" s="22">
        <f t="shared" si="48"/>
        <v>17</v>
      </c>
      <c r="O788" s="23">
        <f t="shared" si="49"/>
        <v>2678</v>
      </c>
      <c r="P788" s="28">
        <f t="shared" si="50"/>
        <v>45521</v>
      </c>
      <c r="Q788" s="28">
        <f t="shared" si="51"/>
        <v>45621</v>
      </c>
    </row>
    <row r="789" spans="14:17" s="1" customFormat="1" x14ac:dyDescent="0.2">
      <c r="N789" s="22">
        <f t="shared" si="48"/>
        <v>18</v>
      </c>
      <c r="O789" s="23">
        <f t="shared" si="49"/>
        <v>2529</v>
      </c>
      <c r="P789" s="28">
        <f t="shared" si="50"/>
        <v>45522</v>
      </c>
      <c r="Q789" s="28">
        <f t="shared" si="51"/>
        <v>45622</v>
      </c>
    </row>
    <row r="790" spans="14:17" s="1" customFormat="1" x14ac:dyDescent="0.2">
      <c r="N790" s="22">
        <f t="shared" si="48"/>
        <v>19</v>
      </c>
      <c r="O790" s="23">
        <f t="shared" si="49"/>
        <v>2396</v>
      </c>
      <c r="P790" s="28">
        <f t="shared" si="50"/>
        <v>45523</v>
      </c>
      <c r="Q790" s="28">
        <f t="shared" si="51"/>
        <v>45623</v>
      </c>
    </row>
    <row r="791" spans="14:17" s="1" customFormat="1" x14ac:dyDescent="0.2">
      <c r="N791" s="22">
        <f t="shared" si="48"/>
        <v>20</v>
      </c>
      <c r="O791" s="23">
        <f t="shared" si="49"/>
        <v>2276</v>
      </c>
      <c r="P791" s="28">
        <f t="shared" si="50"/>
        <v>45524</v>
      </c>
      <c r="Q791" s="28">
        <f t="shared" si="51"/>
        <v>45624</v>
      </c>
    </row>
    <row r="792" spans="14:17" s="1" customFormat="1" x14ac:dyDescent="0.2">
      <c r="N792" s="22">
        <f t="shared" si="48"/>
        <v>21</v>
      </c>
      <c r="O792" s="23">
        <f t="shared" si="49"/>
        <v>2168</v>
      </c>
      <c r="P792" s="28">
        <f t="shared" si="50"/>
        <v>45525</v>
      </c>
      <c r="Q792" s="28">
        <f t="shared" si="51"/>
        <v>45625</v>
      </c>
    </row>
    <row r="793" spans="14:17" s="1" customFormat="1" x14ac:dyDescent="0.2">
      <c r="N793" s="22">
        <f t="shared" si="48"/>
        <v>22</v>
      </c>
      <c r="O793" s="23">
        <f t="shared" si="49"/>
        <v>2069</v>
      </c>
      <c r="P793" s="28">
        <f t="shared" si="50"/>
        <v>45526</v>
      </c>
      <c r="Q793" s="28">
        <f t="shared" si="51"/>
        <v>45626</v>
      </c>
    </row>
    <row r="794" spans="14:17" s="1" customFormat="1" x14ac:dyDescent="0.2">
      <c r="N794" s="22">
        <f t="shared" si="48"/>
        <v>23</v>
      </c>
      <c r="O794" s="23">
        <f t="shared" si="49"/>
        <v>1979</v>
      </c>
      <c r="P794" s="28">
        <f t="shared" si="50"/>
        <v>45527</v>
      </c>
      <c r="Q794" s="28">
        <f t="shared" si="51"/>
        <v>45627</v>
      </c>
    </row>
    <row r="795" spans="14:17" s="1" customFormat="1" x14ac:dyDescent="0.2">
      <c r="N795" s="22">
        <f t="shared" si="48"/>
        <v>24</v>
      </c>
      <c r="O795" s="23">
        <f t="shared" si="49"/>
        <v>1897</v>
      </c>
      <c r="P795" s="28">
        <f t="shared" si="50"/>
        <v>45528</v>
      </c>
      <c r="Q795" s="28">
        <f t="shared" si="51"/>
        <v>45628</v>
      </c>
    </row>
    <row r="796" spans="14:17" s="1" customFormat="1" x14ac:dyDescent="0.2">
      <c r="N796" s="22">
        <f t="shared" si="48"/>
        <v>25</v>
      </c>
      <c r="O796" s="23">
        <f t="shared" si="49"/>
        <v>1821</v>
      </c>
      <c r="P796" s="28">
        <f t="shared" si="50"/>
        <v>45529</v>
      </c>
      <c r="Q796" s="28">
        <f t="shared" si="51"/>
        <v>45629</v>
      </c>
    </row>
    <row r="797" spans="14:17" s="1" customFormat="1" x14ac:dyDescent="0.2">
      <c r="N797" s="22">
        <f t="shared" si="48"/>
        <v>26</v>
      </c>
      <c r="O797" s="23">
        <f t="shared" si="49"/>
        <v>1751</v>
      </c>
      <c r="P797" s="28">
        <f t="shared" si="50"/>
        <v>45530</v>
      </c>
      <c r="Q797" s="28">
        <f t="shared" si="51"/>
        <v>45630</v>
      </c>
    </row>
    <row r="798" spans="14:17" s="1" customFormat="1" x14ac:dyDescent="0.2">
      <c r="N798" s="22">
        <f t="shared" si="48"/>
        <v>27</v>
      </c>
      <c r="O798" s="23">
        <f t="shared" si="49"/>
        <v>1686</v>
      </c>
      <c r="P798" s="28">
        <f t="shared" si="50"/>
        <v>45531</v>
      </c>
      <c r="Q798" s="28">
        <f t="shared" si="51"/>
        <v>45631</v>
      </c>
    </row>
    <row r="799" spans="14:17" s="1" customFormat="1" x14ac:dyDescent="0.2">
      <c r="N799" s="22">
        <f t="shared" si="48"/>
        <v>28</v>
      </c>
      <c r="O799" s="23">
        <f t="shared" si="49"/>
        <v>1626</v>
      </c>
      <c r="P799" s="28">
        <f t="shared" si="50"/>
        <v>45532</v>
      </c>
      <c r="Q799" s="28">
        <f t="shared" si="51"/>
        <v>45632</v>
      </c>
    </row>
    <row r="800" spans="14:17" s="1" customFormat="1" x14ac:dyDescent="0.2">
      <c r="N800" s="22">
        <f t="shared" si="48"/>
        <v>29</v>
      </c>
      <c r="O800" s="23">
        <f t="shared" si="49"/>
        <v>1570</v>
      </c>
      <c r="P800" s="28">
        <f t="shared" si="50"/>
        <v>45533</v>
      </c>
      <c r="Q800" s="28">
        <f t="shared" si="51"/>
        <v>45633</v>
      </c>
    </row>
    <row r="801" spans="14:17" s="1" customFormat="1" x14ac:dyDescent="0.2">
      <c r="N801" s="22">
        <f t="shared" si="48"/>
        <v>30</v>
      </c>
      <c r="O801" s="23">
        <f t="shared" si="49"/>
        <v>1518</v>
      </c>
      <c r="P801" s="28">
        <f t="shared" si="50"/>
        <v>45534</v>
      </c>
      <c r="Q801" s="28">
        <f t="shared" si="51"/>
        <v>45634</v>
      </c>
    </row>
    <row r="802" spans="14:17" s="1" customFormat="1" x14ac:dyDescent="0.2">
      <c r="N802" s="22">
        <f t="shared" si="48"/>
        <v>31</v>
      </c>
      <c r="O802" s="23">
        <f t="shared" si="49"/>
        <v>1469</v>
      </c>
      <c r="P802" s="28">
        <f t="shared" si="50"/>
        <v>45535</v>
      </c>
      <c r="Q802" s="28">
        <f t="shared" si="51"/>
        <v>45635</v>
      </c>
    </row>
    <row r="803" spans="14:17" s="1" customFormat="1" x14ac:dyDescent="0.2">
      <c r="N803" s="22">
        <f t="shared" si="48"/>
        <v>1</v>
      </c>
      <c r="O803" s="23">
        <f t="shared" si="49"/>
        <v>45536</v>
      </c>
      <c r="P803" s="28">
        <f t="shared" si="50"/>
        <v>45536</v>
      </c>
      <c r="Q803" s="28">
        <f t="shared" si="51"/>
        <v>45636</v>
      </c>
    </row>
    <row r="804" spans="14:17" s="1" customFormat="1" x14ac:dyDescent="0.2">
      <c r="N804" s="22">
        <f t="shared" si="48"/>
        <v>2</v>
      </c>
      <c r="O804" s="23">
        <f t="shared" si="49"/>
        <v>22769</v>
      </c>
      <c r="P804" s="28">
        <f t="shared" si="50"/>
        <v>45537</v>
      </c>
      <c r="Q804" s="28">
        <f t="shared" si="51"/>
        <v>45637</v>
      </c>
    </row>
    <row r="805" spans="14:17" s="1" customFormat="1" x14ac:dyDescent="0.2">
      <c r="N805" s="22">
        <f t="shared" si="48"/>
        <v>3</v>
      </c>
      <c r="O805" s="23">
        <f t="shared" si="49"/>
        <v>15179</v>
      </c>
      <c r="P805" s="28">
        <f t="shared" si="50"/>
        <v>45538</v>
      </c>
      <c r="Q805" s="28">
        <f t="shared" si="51"/>
        <v>45638</v>
      </c>
    </row>
    <row r="806" spans="14:17" s="1" customFormat="1" x14ac:dyDescent="0.2">
      <c r="N806" s="22">
        <f t="shared" si="48"/>
        <v>4</v>
      </c>
      <c r="O806" s="23">
        <f t="shared" si="49"/>
        <v>11385</v>
      </c>
      <c r="P806" s="28">
        <f t="shared" si="50"/>
        <v>45539</v>
      </c>
      <c r="Q806" s="28">
        <f t="shared" si="51"/>
        <v>45639</v>
      </c>
    </row>
    <row r="807" spans="14:17" s="1" customFormat="1" x14ac:dyDescent="0.2">
      <c r="N807" s="22">
        <f t="shared" si="48"/>
        <v>5</v>
      </c>
      <c r="O807" s="23">
        <f t="shared" si="49"/>
        <v>9108</v>
      </c>
      <c r="P807" s="28">
        <f t="shared" si="50"/>
        <v>45540</v>
      </c>
      <c r="Q807" s="28">
        <f t="shared" si="51"/>
        <v>45640</v>
      </c>
    </row>
    <row r="808" spans="14:17" s="1" customFormat="1" x14ac:dyDescent="0.2">
      <c r="N808" s="22">
        <f t="shared" si="48"/>
        <v>6</v>
      </c>
      <c r="O808" s="23">
        <f t="shared" si="49"/>
        <v>7590</v>
      </c>
      <c r="P808" s="28">
        <f t="shared" si="50"/>
        <v>45541</v>
      </c>
      <c r="Q808" s="28">
        <f t="shared" si="51"/>
        <v>45641</v>
      </c>
    </row>
    <row r="809" spans="14:17" s="1" customFormat="1" x14ac:dyDescent="0.2">
      <c r="N809" s="22">
        <f t="shared" si="48"/>
        <v>7</v>
      </c>
      <c r="O809" s="23">
        <f t="shared" si="49"/>
        <v>6506</v>
      </c>
      <c r="P809" s="28">
        <f t="shared" si="50"/>
        <v>45542</v>
      </c>
      <c r="Q809" s="28">
        <f t="shared" si="51"/>
        <v>45642</v>
      </c>
    </row>
    <row r="810" spans="14:17" s="1" customFormat="1" x14ac:dyDescent="0.2">
      <c r="N810" s="22">
        <f t="shared" si="48"/>
        <v>8</v>
      </c>
      <c r="O810" s="23">
        <f t="shared" si="49"/>
        <v>5693</v>
      </c>
      <c r="P810" s="28">
        <f t="shared" si="50"/>
        <v>45543</v>
      </c>
      <c r="Q810" s="28">
        <f t="shared" si="51"/>
        <v>45643</v>
      </c>
    </row>
    <row r="811" spans="14:17" s="1" customFormat="1" x14ac:dyDescent="0.2">
      <c r="N811" s="22">
        <f t="shared" si="48"/>
        <v>9</v>
      </c>
      <c r="O811" s="23">
        <f t="shared" si="49"/>
        <v>5060</v>
      </c>
      <c r="P811" s="28">
        <f t="shared" si="50"/>
        <v>45544</v>
      </c>
      <c r="Q811" s="28">
        <f t="shared" si="51"/>
        <v>45644</v>
      </c>
    </row>
    <row r="812" spans="14:17" s="1" customFormat="1" x14ac:dyDescent="0.2">
      <c r="N812" s="22">
        <f t="shared" si="48"/>
        <v>10</v>
      </c>
      <c r="O812" s="23">
        <f t="shared" si="49"/>
        <v>4555</v>
      </c>
      <c r="P812" s="28">
        <f t="shared" si="50"/>
        <v>45545</v>
      </c>
      <c r="Q812" s="28">
        <f t="shared" si="51"/>
        <v>45645</v>
      </c>
    </row>
    <row r="813" spans="14:17" s="1" customFormat="1" x14ac:dyDescent="0.2">
      <c r="N813" s="22">
        <f t="shared" si="48"/>
        <v>11</v>
      </c>
      <c r="O813" s="23">
        <f t="shared" si="49"/>
        <v>4141</v>
      </c>
      <c r="P813" s="28">
        <f t="shared" si="50"/>
        <v>45546</v>
      </c>
      <c r="Q813" s="28">
        <f t="shared" si="51"/>
        <v>45646</v>
      </c>
    </row>
    <row r="814" spans="14:17" s="1" customFormat="1" x14ac:dyDescent="0.2">
      <c r="N814" s="22">
        <f t="shared" si="48"/>
        <v>12</v>
      </c>
      <c r="O814" s="23">
        <f t="shared" si="49"/>
        <v>3796</v>
      </c>
      <c r="P814" s="28">
        <f t="shared" si="50"/>
        <v>45547</v>
      </c>
      <c r="Q814" s="28">
        <f t="shared" si="51"/>
        <v>45647</v>
      </c>
    </row>
    <row r="815" spans="14:17" s="1" customFormat="1" x14ac:dyDescent="0.2">
      <c r="N815" s="22">
        <f t="shared" si="48"/>
        <v>13</v>
      </c>
      <c r="O815" s="23">
        <f t="shared" si="49"/>
        <v>3504</v>
      </c>
      <c r="P815" s="28">
        <f t="shared" si="50"/>
        <v>45548</v>
      </c>
      <c r="Q815" s="28">
        <f t="shared" si="51"/>
        <v>45648</v>
      </c>
    </row>
    <row r="816" spans="14:17" s="1" customFormat="1" x14ac:dyDescent="0.2">
      <c r="N816" s="22">
        <f t="shared" si="48"/>
        <v>14</v>
      </c>
      <c r="O816" s="23">
        <f t="shared" si="49"/>
        <v>3254</v>
      </c>
      <c r="P816" s="28">
        <f t="shared" si="50"/>
        <v>45549</v>
      </c>
      <c r="Q816" s="28">
        <f t="shared" si="51"/>
        <v>45649</v>
      </c>
    </row>
    <row r="817" spans="14:17" s="1" customFormat="1" x14ac:dyDescent="0.2">
      <c r="N817" s="22">
        <f t="shared" si="48"/>
        <v>15</v>
      </c>
      <c r="O817" s="23">
        <f t="shared" si="49"/>
        <v>3037</v>
      </c>
      <c r="P817" s="28">
        <f t="shared" si="50"/>
        <v>45550</v>
      </c>
      <c r="Q817" s="28">
        <f t="shared" si="51"/>
        <v>45650</v>
      </c>
    </row>
    <row r="818" spans="14:17" s="1" customFormat="1" x14ac:dyDescent="0.2">
      <c r="N818" s="22">
        <f t="shared" si="48"/>
        <v>16</v>
      </c>
      <c r="O818" s="23">
        <f t="shared" si="49"/>
        <v>2847</v>
      </c>
      <c r="P818" s="28">
        <f t="shared" si="50"/>
        <v>45551</v>
      </c>
      <c r="Q818" s="28">
        <f t="shared" si="51"/>
        <v>45651</v>
      </c>
    </row>
    <row r="819" spans="14:17" s="1" customFormat="1" x14ac:dyDescent="0.2">
      <c r="N819" s="22">
        <f t="shared" si="48"/>
        <v>17</v>
      </c>
      <c r="O819" s="23">
        <f t="shared" si="49"/>
        <v>2680</v>
      </c>
      <c r="P819" s="28">
        <f t="shared" si="50"/>
        <v>45552</v>
      </c>
      <c r="Q819" s="28">
        <f t="shared" si="51"/>
        <v>45652</v>
      </c>
    </row>
    <row r="820" spans="14:17" s="1" customFormat="1" x14ac:dyDescent="0.2">
      <c r="N820" s="22">
        <f t="shared" si="48"/>
        <v>18</v>
      </c>
      <c r="O820" s="23">
        <f t="shared" si="49"/>
        <v>2531</v>
      </c>
      <c r="P820" s="28">
        <f t="shared" si="50"/>
        <v>45553</v>
      </c>
      <c r="Q820" s="28">
        <f t="shared" si="51"/>
        <v>45653</v>
      </c>
    </row>
    <row r="821" spans="14:17" s="1" customFormat="1" x14ac:dyDescent="0.2">
      <c r="N821" s="22">
        <f t="shared" si="48"/>
        <v>19</v>
      </c>
      <c r="O821" s="23">
        <f t="shared" si="49"/>
        <v>2398</v>
      </c>
      <c r="P821" s="28">
        <f t="shared" si="50"/>
        <v>45554</v>
      </c>
      <c r="Q821" s="28">
        <f t="shared" si="51"/>
        <v>45654</v>
      </c>
    </row>
    <row r="822" spans="14:17" s="1" customFormat="1" x14ac:dyDescent="0.2">
      <c r="N822" s="22">
        <f t="shared" si="48"/>
        <v>20</v>
      </c>
      <c r="O822" s="23">
        <f t="shared" si="49"/>
        <v>2278</v>
      </c>
      <c r="P822" s="28">
        <f t="shared" si="50"/>
        <v>45555</v>
      </c>
      <c r="Q822" s="28">
        <f t="shared" si="51"/>
        <v>45655</v>
      </c>
    </row>
    <row r="823" spans="14:17" s="1" customFormat="1" x14ac:dyDescent="0.2">
      <c r="N823" s="22">
        <f t="shared" si="48"/>
        <v>21</v>
      </c>
      <c r="O823" s="23">
        <f t="shared" si="49"/>
        <v>2169</v>
      </c>
      <c r="P823" s="28">
        <f t="shared" si="50"/>
        <v>45556</v>
      </c>
      <c r="Q823" s="28">
        <f t="shared" si="51"/>
        <v>45656</v>
      </c>
    </row>
    <row r="824" spans="14:17" s="1" customFormat="1" x14ac:dyDescent="0.2">
      <c r="N824" s="22">
        <f t="shared" si="48"/>
        <v>22</v>
      </c>
      <c r="O824" s="23">
        <f t="shared" si="49"/>
        <v>2071</v>
      </c>
      <c r="P824" s="28">
        <f t="shared" si="50"/>
        <v>45557</v>
      </c>
      <c r="Q824" s="28">
        <f t="shared" si="51"/>
        <v>45657</v>
      </c>
    </row>
    <row r="825" spans="14:17" s="1" customFormat="1" x14ac:dyDescent="0.2">
      <c r="N825" s="22">
        <f t="shared" si="48"/>
        <v>23</v>
      </c>
      <c r="O825" s="23">
        <f t="shared" si="49"/>
        <v>1981</v>
      </c>
      <c r="P825" s="28">
        <f t="shared" si="50"/>
        <v>45558</v>
      </c>
      <c r="Q825" s="28">
        <f t="shared" si="51"/>
        <v>45658</v>
      </c>
    </row>
    <row r="826" spans="14:17" s="1" customFormat="1" x14ac:dyDescent="0.2">
      <c r="N826" s="22">
        <f t="shared" si="48"/>
        <v>24</v>
      </c>
      <c r="O826" s="23">
        <f t="shared" si="49"/>
        <v>1898</v>
      </c>
      <c r="P826" s="28">
        <f t="shared" si="50"/>
        <v>45559</v>
      </c>
      <c r="Q826" s="28">
        <f t="shared" si="51"/>
        <v>45659</v>
      </c>
    </row>
    <row r="827" spans="14:17" s="1" customFormat="1" x14ac:dyDescent="0.2">
      <c r="N827" s="22">
        <f t="shared" si="48"/>
        <v>25</v>
      </c>
      <c r="O827" s="23">
        <f t="shared" si="49"/>
        <v>1822</v>
      </c>
      <c r="P827" s="28">
        <f t="shared" si="50"/>
        <v>45560</v>
      </c>
      <c r="Q827" s="28">
        <f t="shared" si="51"/>
        <v>45660</v>
      </c>
    </row>
    <row r="828" spans="14:17" s="1" customFormat="1" x14ac:dyDescent="0.2">
      <c r="N828" s="22">
        <f t="shared" si="48"/>
        <v>26</v>
      </c>
      <c r="O828" s="23">
        <f t="shared" si="49"/>
        <v>1752</v>
      </c>
      <c r="P828" s="28">
        <f t="shared" si="50"/>
        <v>45561</v>
      </c>
      <c r="Q828" s="28">
        <f t="shared" si="51"/>
        <v>45661</v>
      </c>
    </row>
    <row r="829" spans="14:17" s="1" customFormat="1" x14ac:dyDescent="0.2">
      <c r="N829" s="22">
        <f t="shared" si="48"/>
        <v>27</v>
      </c>
      <c r="O829" s="23">
        <f t="shared" si="49"/>
        <v>1687</v>
      </c>
      <c r="P829" s="28">
        <f t="shared" si="50"/>
        <v>45562</v>
      </c>
      <c r="Q829" s="28">
        <f t="shared" si="51"/>
        <v>45662</v>
      </c>
    </row>
    <row r="830" spans="14:17" s="1" customFormat="1" x14ac:dyDescent="0.2">
      <c r="N830" s="22">
        <f t="shared" si="48"/>
        <v>28</v>
      </c>
      <c r="O830" s="23">
        <f t="shared" si="49"/>
        <v>1627</v>
      </c>
      <c r="P830" s="28">
        <f t="shared" si="50"/>
        <v>45563</v>
      </c>
      <c r="Q830" s="28">
        <f t="shared" si="51"/>
        <v>45663</v>
      </c>
    </row>
    <row r="831" spans="14:17" s="1" customFormat="1" x14ac:dyDescent="0.2">
      <c r="N831" s="22">
        <f t="shared" si="48"/>
        <v>29</v>
      </c>
      <c r="O831" s="23">
        <f t="shared" si="49"/>
        <v>1571</v>
      </c>
      <c r="P831" s="28">
        <f t="shared" si="50"/>
        <v>45564</v>
      </c>
      <c r="Q831" s="28">
        <f t="shared" si="51"/>
        <v>45664</v>
      </c>
    </row>
    <row r="832" spans="14:17" s="1" customFormat="1" x14ac:dyDescent="0.2">
      <c r="N832" s="22">
        <f t="shared" si="48"/>
        <v>30</v>
      </c>
      <c r="O832" s="23">
        <f t="shared" si="49"/>
        <v>1519</v>
      </c>
      <c r="P832" s="28">
        <f t="shared" si="50"/>
        <v>45565</v>
      </c>
      <c r="Q832" s="28">
        <f t="shared" si="51"/>
        <v>45665</v>
      </c>
    </row>
    <row r="833" spans="14:17" s="1" customFormat="1" x14ac:dyDescent="0.2">
      <c r="N833" s="22">
        <f t="shared" si="48"/>
        <v>1</v>
      </c>
      <c r="O833" s="23">
        <f t="shared" si="49"/>
        <v>45566</v>
      </c>
      <c r="P833" s="28">
        <f t="shared" si="50"/>
        <v>45566</v>
      </c>
      <c r="Q833" s="28">
        <f t="shared" si="51"/>
        <v>45666</v>
      </c>
    </row>
    <row r="834" spans="14:17" s="1" customFormat="1" x14ac:dyDescent="0.2">
      <c r="N834" s="22">
        <f t="shared" si="48"/>
        <v>2</v>
      </c>
      <c r="O834" s="23">
        <f t="shared" si="49"/>
        <v>22784</v>
      </c>
      <c r="P834" s="28">
        <f t="shared" si="50"/>
        <v>45567</v>
      </c>
      <c r="Q834" s="28">
        <f t="shared" si="51"/>
        <v>45667</v>
      </c>
    </row>
    <row r="835" spans="14:17" s="1" customFormat="1" x14ac:dyDescent="0.2">
      <c r="N835" s="22">
        <f t="shared" si="48"/>
        <v>3</v>
      </c>
      <c r="O835" s="23">
        <f t="shared" si="49"/>
        <v>15189</v>
      </c>
      <c r="P835" s="28">
        <f t="shared" si="50"/>
        <v>45568</v>
      </c>
      <c r="Q835" s="28">
        <f t="shared" si="51"/>
        <v>45668</v>
      </c>
    </row>
    <row r="836" spans="14:17" s="1" customFormat="1" x14ac:dyDescent="0.2">
      <c r="N836" s="22">
        <f t="shared" si="48"/>
        <v>4</v>
      </c>
      <c r="O836" s="23">
        <f t="shared" si="49"/>
        <v>11392</v>
      </c>
      <c r="P836" s="28">
        <f t="shared" si="50"/>
        <v>45569</v>
      </c>
      <c r="Q836" s="28">
        <f t="shared" si="51"/>
        <v>45669</v>
      </c>
    </row>
    <row r="837" spans="14:17" s="1" customFormat="1" x14ac:dyDescent="0.2">
      <c r="N837" s="22">
        <f t="shared" si="48"/>
        <v>5</v>
      </c>
      <c r="O837" s="23">
        <f t="shared" si="49"/>
        <v>9114</v>
      </c>
      <c r="P837" s="28">
        <f t="shared" si="50"/>
        <v>45570</v>
      </c>
      <c r="Q837" s="28">
        <f t="shared" si="51"/>
        <v>45670</v>
      </c>
    </row>
    <row r="838" spans="14:17" s="1" customFormat="1" x14ac:dyDescent="0.2">
      <c r="N838" s="22">
        <f t="shared" si="48"/>
        <v>6</v>
      </c>
      <c r="O838" s="23">
        <f t="shared" si="49"/>
        <v>7595</v>
      </c>
      <c r="P838" s="28">
        <f t="shared" si="50"/>
        <v>45571</v>
      </c>
      <c r="Q838" s="28">
        <f t="shared" si="51"/>
        <v>45671</v>
      </c>
    </row>
    <row r="839" spans="14:17" s="1" customFormat="1" x14ac:dyDescent="0.2">
      <c r="N839" s="22">
        <f t="shared" si="48"/>
        <v>7</v>
      </c>
      <c r="O839" s="23">
        <f t="shared" si="49"/>
        <v>6510</v>
      </c>
      <c r="P839" s="28">
        <f t="shared" si="50"/>
        <v>45572</v>
      </c>
      <c r="Q839" s="28">
        <f t="shared" si="51"/>
        <v>45672</v>
      </c>
    </row>
    <row r="840" spans="14:17" s="1" customFormat="1" x14ac:dyDescent="0.2">
      <c r="N840" s="22">
        <f t="shared" si="48"/>
        <v>8</v>
      </c>
      <c r="O840" s="23">
        <f t="shared" si="49"/>
        <v>5697</v>
      </c>
      <c r="P840" s="28">
        <f t="shared" si="50"/>
        <v>45573</v>
      </c>
      <c r="Q840" s="28">
        <f t="shared" si="51"/>
        <v>45673</v>
      </c>
    </row>
    <row r="841" spans="14:17" s="1" customFormat="1" x14ac:dyDescent="0.2">
      <c r="N841" s="22">
        <f t="shared" si="48"/>
        <v>9</v>
      </c>
      <c r="O841" s="23">
        <f t="shared" si="49"/>
        <v>5064</v>
      </c>
      <c r="P841" s="28">
        <f t="shared" si="50"/>
        <v>45574</v>
      </c>
      <c r="Q841" s="28">
        <f t="shared" si="51"/>
        <v>45674</v>
      </c>
    </row>
    <row r="842" spans="14:17" s="1" customFormat="1" x14ac:dyDescent="0.2">
      <c r="N842" s="22">
        <f t="shared" ref="N842:N905" si="52">DAY(P842)</f>
        <v>10</v>
      </c>
      <c r="O842" s="23">
        <f t="shared" ref="O842:O905" si="53">ROUND(P842/N842,0)</f>
        <v>4558</v>
      </c>
      <c r="P842" s="28">
        <f t="shared" si="50"/>
        <v>45575</v>
      </c>
      <c r="Q842" s="28">
        <f t="shared" si="51"/>
        <v>45675</v>
      </c>
    </row>
    <row r="843" spans="14:17" s="1" customFormat="1" x14ac:dyDescent="0.2">
      <c r="N843" s="22">
        <f t="shared" si="52"/>
        <v>11</v>
      </c>
      <c r="O843" s="23">
        <f t="shared" si="53"/>
        <v>4143</v>
      </c>
      <c r="P843" s="28">
        <f t="shared" ref="P843:P906" si="54">P842+1</f>
        <v>45576</v>
      </c>
      <c r="Q843" s="28">
        <f t="shared" ref="Q843:Q906" si="55">Q842+1</f>
        <v>45676</v>
      </c>
    </row>
    <row r="844" spans="14:17" s="1" customFormat="1" x14ac:dyDescent="0.2">
      <c r="N844" s="22">
        <f t="shared" si="52"/>
        <v>12</v>
      </c>
      <c r="O844" s="23">
        <f t="shared" si="53"/>
        <v>3798</v>
      </c>
      <c r="P844" s="28">
        <f t="shared" si="54"/>
        <v>45577</v>
      </c>
      <c r="Q844" s="28">
        <f t="shared" si="55"/>
        <v>45677</v>
      </c>
    </row>
    <row r="845" spans="14:17" s="1" customFormat="1" x14ac:dyDescent="0.2">
      <c r="N845" s="22">
        <f t="shared" si="52"/>
        <v>13</v>
      </c>
      <c r="O845" s="23">
        <f t="shared" si="53"/>
        <v>3506</v>
      </c>
      <c r="P845" s="28">
        <f t="shared" si="54"/>
        <v>45578</v>
      </c>
      <c r="Q845" s="28">
        <f t="shared" si="55"/>
        <v>45678</v>
      </c>
    </row>
    <row r="846" spans="14:17" s="1" customFormat="1" x14ac:dyDescent="0.2">
      <c r="N846" s="22">
        <f t="shared" si="52"/>
        <v>14</v>
      </c>
      <c r="O846" s="23">
        <f t="shared" si="53"/>
        <v>3256</v>
      </c>
      <c r="P846" s="28">
        <f t="shared" si="54"/>
        <v>45579</v>
      </c>
      <c r="Q846" s="28">
        <f t="shared" si="55"/>
        <v>45679</v>
      </c>
    </row>
    <row r="847" spans="14:17" s="1" customFormat="1" x14ac:dyDescent="0.2">
      <c r="N847" s="22">
        <f t="shared" si="52"/>
        <v>15</v>
      </c>
      <c r="O847" s="23">
        <f t="shared" si="53"/>
        <v>3039</v>
      </c>
      <c r="P847" s="28">
        <f t="shared" si="54"/>
        <v>45580</v>
      </c>
      <c r="Q847" s="28">
        <f t="shared" si="55"/>
        <v>45680</v>
      </c>
    </row>
    <row r="848" spans="14:17" s="1" customFormat="1" x14ac:dyDescent="0.2">
      <c r="N848" s="22">
        <f t="shared" si="52"/>
        <v>16</v>
      </c>
      <c r="O848" s="23">
        <f t="shared" si="53"/>
        <v>2849</v>
      </c>
      <c r="P848" s="28">
        <f t="shared" si="54"/>
        <v>45581</v>
      </c>
      <c r="Q848" s="28">
        <f t="shared" si="55"/>
        <v>45681</v>
      </c>
    </row>
    <row r="849" spans="14:17" s="1" customFormat="1" x14ac:dyDescent="0.2">
      <c r="N849" s="22">
        <f t="shared" si="52"/>
        <v>17</v>
      </c>
      <c r="O849" s="23">
        <f t="shared" si="53"/>
        <v>2681</v>
      </c>
      <c r="P849" s="28">
        <f t="shared" si="54"/>
        <v>45582</v>
      </c>
      <c r="Q849" s="28">
        <f t="shared" si="55"/>
        <v>45682</v>
      </c>
    </row>
    <row r="850" spans="14:17" s="1" customFormat="1" x14ac:dyDescent="0.2">
      <c r="N850" s="22">
        <f t="shared" si="52"/>
        <v>18</v>
      </c>
      <c r="O850" s="23">
        <f t="shared" si="53"/>
        <v>2532</v>
      </c>
      <c r="P850" s="28">
        <f t="shared" si="54"/>
        <v>45583</v>
      </c>
      <c r="Q850" s="28">
        <f t="shared" si="55"/>
        <v>45683</v>
      </c>
    </row>
    <row r="851" spans="14:17" s="1" customFormat="1" x14ac:dyDescent="0.2">
      <c r="N851" s="22">
        <f t="shared" si="52"/>
        <v>19</v>
      </c>
      <c r="O851" s="23">
        <f t="shared" si="53"/>
        <v>2399</v>
      </c>
      <c r="P851" s="28">
        <f t="shared" si="54"/>
        <v>45584</v>
      </c>
      <c r="Q851" s="28">
        <f t="shared" si="55"/>
        <v>45684</v>
      </c>
    </row>
    <row r="852" spans="14:17" s="1" customFormat="1" x14ac:dyDescent="0.2">
      <c r="N852" s="22">
        <f t="shared" si="52"/>
        <v>20</v>
      </c>
      <c r="O852" s="23">
        <f t="shared" si="53"/>
        <v>2279</v>
      </c>
      <c r="P852" s="28">
        <f t="shared" si="54"/>
        <v>45585</v>
      </c>
      <c r="Q852" s="28">
        <f t="shared" si="55"/>
        <v>45685</v>
      </c>
    </row>
    <row r="853" spans="14:17" s="1" customFormat="1" x14ac:dyDescent="0.2">
      <c r="N853" s="22">
        <f t="shared" si="52"/>
        <v>21</v>
      </c>
      <c r="O853" s="23">
        <f t="shared" si="53"/>
        <v>2171</v>
      </c>
      <c r="P853" s="28">
        <f t="shared" si="54"/>
        <v>45586</v>
      </c>
      <c r="Q853" s="28">
        <f t="shared" si="55"/>
        <v>45686</v>
      </c>
    </row>
    <row r="854" spans="14:17" s="1" customFormat="1" x14ac:dyDescent="0.2">
      <c r="N854" s="22">
        <f t="shared" si="52"/>
        <v>22</v>
      </c>
      <c r="O854" s="23">
        <f t="shared" si="53"/>
        <v>2072</v>
      </c>
      <c r="P854" s="28">
        <f t="shared" si="54"/>
        <v>45587</v>
      </c>
      <c r="Q854" s="28">
        <f t="shared" si="55"/>
        <v>45687</v>
      </c>
    </row>
    <row r="855" spans="14:17" s="1" customFormat="1" x14ac:dyDescent="0.2">
      <c r="N855" s="22">
        <f t="shared" si="52"/>
        <v>23</v>
      </c>
      <c r="O855" s="23">
        <f t="shared" si="53"/>
        <v>1982</v>
      </c>
      <c r="P855" s="28">
        <f t="shared" si="54"/>
        <v>45588</v>
      </c>
      <c r="Q855" s="28">
        <f t="shared" si="55"/>
        <v>45688</v>
      </c>
    </row>
    <row r="856" spans="14:17" s="1" customFormat="1" x14ac:dyDescent="0.2">
      <c r="N856" s="22">
        <f t="shared" si="52"/>
        <v>24</v>
      </c>
      <c r="O856" s="23">
        <f t="shared" si="53"/>
        <v>1900</v>
      </c>
      <c r="P856" s="28">
        <f t="shared" si="54"/>
        <v>45589</v>
      </c>
      <c r="Q856" s="28">
        <f t="shared" si="55"/>
        <v>45689</v>
      </c>
    </row>
    <row r="857" spans="14:17" s="1" customFormat="1" x14ac:dyDescent="0.2">
      <c r="N857" s="22">
        <f t="shared" si="52"/>
        <v>25</v>
      </c>
      <c r="O857" s="23">
        <f t="shared" si="53"/>
        <v>1824</v>
      </c>
      <c r="P857" s="28">
        <f t="shared" si="54"/>
        <v>45590</v>
      </c>
      <c r="Q857" s="28">
        <f t="shared" si="55"/>
        <v>45690</v>
      </c>
    </row>
    <row r="858" spans="14:17" s="1" customFormat="1" x14ac:dyDescent="0.2">
      <c r="N858" s="22">
        <f t="shared" si="52"/>
        <v>26</v>
      </c>
      <c r="O858" s="23">
        <f t="shared" si="53"/>
        <v>1754</v>
      </c>
      <c r="P858" s="28">
        <f t="shared" si="54"/>
        <v>45591</v>
      </c>
      <c r="Q858" s="28">
        <f t="shared" si="55"/>
        <v>45691</v>
      </c>
    </row>
    <row r="859" spans="14:17" s="1" customFormat="1" x14ac:dyDescent="0.2">
      <c r="N859" s="22">
        <f t="shared" si="52"/>
        <v>27</v>
      </c>
      <c r="O859" s="23">
        <f t="shared" si="53"/>
        <v>1689</v>
      </c>
      <c r="P859" s="28">
        <f t="shared" si="54"/>
        <v>45592</v>
      </c>
      <c r="Q859" s="28">
        <f t="shared" si="55"/>
        <v>45692</v>
      </c>
    </row>
    <row r="860" spans="14:17" s="1" customFormat="1" x14ac:dyDescent="0.2">
      <c r="N860" s="22">
        <f t="shared" si="52"/>
        <v>28</v>
      </c>
      <c r="O860" s="23">
        <f t="shared" si="53"/>
        <v>1628</v>
      </c>
      <c r="P860" s="28">
        <f t="shared" si="54"/>
        <v>45593</v>
      </c>
      <c r="Q860" s="28">
        <f t="shared" si="55"/>
        <v>45693</v>
      </c>
    </row>
    <row r="861" spans="14:17" s="1" customFormat="1" x14ac:dyDescent="0.2">
      <c r="N861" s="22">
        <f t="shared" si="52"/>
        <v>29</v>
      </c>
      <c r="O861" s="23">
        <f t="shared" si="53"/>
        <v>1572</v>
      </c>
      <c r="P861" s="28">
        <f t="shared" si="54"/>
        <v>45594</v>
      </c>
      <c r="Q861" s="28">
        <f t="shared" si="55"/>
        <v>45694</v>
      </c>
    </row>
    <row r="862" spans="14:17" s="1" customFormat="1" x14ac:dyDescent="0.2">
      <c r="N862" s="22">
        <f t="shared" si="52"/>
        <v>30</v>
      </c>
      <c r="O862" s="23">
        <f t="shared" si="53"/>
        <v>1520</v>
      </c>
      <c r="P862" s="28">
        <f t="shared" si="54"/>
        <v>45595</v>
      </c>
      <c r="Q862" s="28">
        <f t="shared" si="55"/>
        <v>45695</v>
      </c>
    </row>
    <row r="863" spans="14:17" s="1" customFormat="1" x14ac:dyDescent="0.2">
      <c r="N863" s="22">
        <f t="shared" si="52"/>
        <v>31</v>
      </c>
      <c r="O863" s="23">
        <f t="shared" si="53"/>
        <v>1471</v>
      </c>
      <c r="P863" s="28">
        <f t="shared" si="54"/>
        <v>45596</v>
      </c>
      <c r="Q863" s="28">
        <f t="shared" si="55"/>
        <v>45696</v>
      </c>
    </row>
    <row r="864" spans="14:17" s="1" customFormat="1" x14ac:dyDescent="0.2">
      <c r="N864" s="22">
        <f t="shared" si="52"/>
        <v>1</v>
      </c>
      <c r="O864" s="23">
        <f t="shared" si="53"/>
        <v>45597</v>
      </c>
      <c r="P864" s="28">
        <f t="shared" si="54"/>
        <v>45597</v>
      </c>
      <c r="Q864" s="28">
        <f t="shared" si="55"/>
        <v>45697</v>
      </c>
    </row>
    <row r="865" spans="14:17" s="1" customFormat="1" x14ac:dyDescent="0.2">
      <c r="N865" s="22">
        <f t="shared" si="52"/>
        <v>2</v>
      </c>
      <c r="O865" s="23">
        <f t="shared" si="53"/>
        <v>22799</v>
      </c>
      <c r="P865" s="28">
        <f t="shared" si="54"/>
        <v>45598</v>
      </c>
      <c r="Q865" s="28">
        <f t="shared" si="55"/>
        <v>45698</v>
      </c>
    </row>
    <row r="866" spans="14:17" s="1" customFormat="1" x14ac:dyDescent="0.2">
      <c r="N866" s="22">
        <f t="shared" si="52"/>
        <v>3</v>
      </c>
      <c r="O866" s="23">
        <f t="shared" si="53"/>
        <v>15200</v>
      </c>
      <c r="P866" s="28">
        <f t="shared" si="54"/>
        <v>45599</v>
      </c>
      <c r="Q866" s="28">
        <f t="shared" si="55"/>
        <v>45699</v>
      </c>
    </row>
    <row r="867" spans="14:17" s="1" customFormat="1" x14ac:dyDescent="0.2">
      <c r="N867" s="22">
        <f t="shared" si="52"/>
        <v>4</v>
      </c>
      <c r="O867" s="23">
        <f t="shared" si="53"/>
        <v>11400</v>
      </c>
      <c r="P867" s="28">
        <f t="shared" si="54"/>
        <v>45600</v>
      </c>
      <c r="Q867" s="28">
        <f t="shared" si="55"/>
        <v>45700</v>
      </c>
    </row>
    <row r="868" spans="14:17" s="1" customFormat="1" x14ac:dyDescent="0.2">
      <c r="N868" s="22">
        <f t="shared" si="52"/>
        <v>5</v>
      </c>
      <c r="O868" s="23">
        <f t="shared" si="53"/>
        <v>9120</v>
      </c>
      <c r="P868" s="28">
        <f t="shared" si="54"/>
        <v>45601</v>
      </c>
      <c r="Q868" s="28">
        <f t="shared" si="55"/>
        <v>45701</v>
      </c>
    </row>
    <row r="869" spans="14:17" s="1" customFormat="1" x14ac:dyDescent="0.2">
      <c r="N869" s="22">
        <f t="shared" si="52"/>
        <v>6</v>
      </c>
      <c r="O869" s="23">
        <f t="shared" si="53"/>
        <v>7600</v>
      </c>
      <c r="P869" s="28">
        <f t="shared" si="54"/>
        <v>45602</v>
      </c>
      <c r="Q869" s="28">
        <f t="shared" si="55"/>
        <v>45702</v>
      </c>
    </row>
    <row r="870" spans="14:17" s="1" customFormat="1" x14ac:dyDescent="0.2">
      <c r="N870" s="22">
        <f t="shared" si="52"/>
        <v>7</v>
      </c>
      <c r="O870" s="23">
        <f t="shared" si="53"/>
        <v>6515</v>
      </c>
      <c r="P870" s="28">
        <f t="shared" si="54"/>
        <v>45603</v>
      </c>
      <c r="Q870" s="28">
        <f t="shared" si="55"/>
        <v>45703</v>
      </c>
    </row>
    <row r="871" spans="14:17" s="1" customFormat="1" x14ac:dyDescent="0.2">
      <c r="N871" s="22">
        <f t="shared" si="52"/>
        <v>8</v>
      </c>
      <c r="O871" s="23">
        <f t="shared" si="53"/>
        <v>5701</v>
      </c>
      <c r="P871" s="28">
        <f t="shared" si="54"/>
        <v>45604</v>
      </c>
      <c r="Q871" s="28">
        <f t="shared" si="55"/>
        <v>45704</v>
      </c>
    </row>
    <row r="872" spans="14:17" s="1" customFormat="1" x14ac:dyDescent="0.2">
      <c r="N872" s="22">
        <f t="shared" si="52"/>
        <v>9</v>
      </c>
      <c r="O872" s="23">
        <f t="shared" si="53"/>
        <v>5067</v>
      </c>
      <c r="P872" s="28">
        <f t="shared" si="54"/>
        <v>45605</v>
      </c>
      <c r="Q872" s="28">
        <f t="shared" si="55"/>
        <v>45705</v>
      </c>
    </row>
    <row r="873" spans="14:17" s="1" customFormat="1" x14ac:dyDescent="0.2">
      <c r="N873" s="22">
        <f t="shared" si="52"/>
        <v>10</v>
      </c>
      <c r="O873" s="23">
        <f t="shared" si="53"/>
        <v>4561</v>
      </c>
      <c r="P873" s="28">
        <f t="shared" si="54"/>
        <v>45606</v>
      </c>
      <c r="Q873" s="28">
        <f t="shared" si="55"/>
        <v>45706</v>
      </c>
    </row>
    <row r="874" spans="14:17" s="1" customFormat="1" x14ac:dyDescent="0.2">
      <c r="N874" s="22">
        <f t="shared" si="52"/>
        <v>11</v>
      </c>
      <c r="O874" s="23">
        <f t="shared" si="53"/>
        <v>4146</v>
      </c>
      <c r="P874" s="28">
        <f t="shared" si="54"/>
        <v>45607</v>
      </c>
      <c r="Q874" s="28">
        <f t="shared" si="55"/>
        <v>45707</v>
      </c>
    </row>
    <row r="875" spans="14:17" s="1" customFormat="1" x14ac:dyDescent="0.2">
      <c r="N875" s="22">
        <f t="shared" si="52"/>
        <v>12</v>
      </c>
      <c r="O875" s="23">
        <f t="shared" si="53"/>
        <v>3801</v>
      </c>
      <c r="P875" s="28">
        <f t="shared" si="54"/>
        <v>45608</v>
      </c>
      <c r="Q875" s="28">
        <f t="shared" si="55"/>
        <v>45708</v>
      </c>
    </row>
    <row r="876" spans="14:17" s="1" customFormat="1" x14ac:dyDescent="0.2">
      <c r="N876" s="22">
        <f t="shared" si="52"/>
        <v>13</v>
      </c>
      <c r="O876" s="23">
        <f t="shared" si="53"/>
        <v>3508</v>
      </c>
      <c r="P876" s="28">
        <f t="shared" si="54"/>
        <v>45609</v>
      </c>
      <c r="Q876" s="28">
        <f t="shared" si="55"/>
        <v>45709</v>
      </c>
    </row>
    <row r="877" spans="14:17" s="1" customFormat="1" x14ac:dyDescent="0.2">
      <c r="N877" s="22">
        <f t="shared" si="52"/>
        <v>14</v>
      </c>
      <c r="O877" s="23">
        <f t="shared" si="53"/>
        <v>3258</v>
      </c>
      <c r="P877" s="28">
        <f t="shared" si="54"/>
        <v>45610</v>
      </c>
      <c r="Q877" s="28">
        <f t="shared" si="55"/>
        <v>45710</v>
      </c>
    </row>
    <row r="878" spans="14:17" s="1" customFormat="1" x14ac:dyDescent="0.2">
      <c r="N878" s="22">
        <f t="shared" si="52"/>
        <v>15</v>
      </c>
      <c r="O878" s="23">
        <f t="shared" si="53"/>
        <v>3041</v>
      </c>
      <c r="P878" s="28">
        <f t="shared" si="54"/>
        <v>45611</v>
      </c>
      <c r="Q878" s="28">
        <f t="shared" si="55"/>
        <v>45711</v>
      </c>
    </row>
    <row r="879" spans="14:17" s="1" customFormat="1" x14ac:dyDescent="0.2">
      <c r="N879" s="22">
        <f t="shared" si="52"/>
        <v>16</v>
      </c>
      <c r="O879" s="23">
        <f t="shared" si="53"/>
        <v>2851</v>
      </c>
      <c r="P879" s="28">
        <f t="shared" si="54"/>
        <v>45612</v>
      </c>
      <c r="Q879" s="28">
        <f t="shared" si="55"/>
        <v>45712</v>
      </c>
    </row>
    <row r="880" spans="14:17" s="1" customFormat="1" x14ac:dyDescent="0.2">
      <c r="N880" s="22">
        <f t="shared" si="52"/>
        <v>17</v>
      </c>
      <c r="O880" s="23">
        <f t="shared" si="53"/>
        <v>2683</v>
      </c>
      <c r="P880" s="28">
        <f t="shared" si="54"/>
        <v>45613</v>
      </c>
      <c r="Q880" s="28">
        <f t="shared" si="55"/>
        <v>45713</v>
      </c>
    </row>
    <row r="881" spans="14:17" s="1" customFormat="1" x14ac:dyDescent="0.2">
      <c r="N881" s="22">
        <f t="shared" si="52"/>
        <v>18</v>
      </c>
      <c r="O881" s="23">
        <f t="shared" si="53"/>
        <v>2534</v>
      </c>
      <c r="P881" s="28">
        <f t="shared" si="54"/>
        <v>45614</v>
      </c>
      <c r="Q881" s="28">
        <f t="shared" si="55"/>
        <v>45714</v>
      </c>
    </row>
    <row r="882" spans="14:17" s="1" customFormat="1" x14ac:dyDescent="0.2">
      <c r="N882" s="22">
        <f t="shared" si="52"/>
        <v>19</v>
      </c>
      <c r="O882" s="23">
        <f t="shared" si="53"/>
        <v>2401</v>
      </c>
      <c r="P882" s="28">
        <f t="shared" si="54"/>
        <v>45615</v>
      </c>
      <c r="Q882" s="28">
        <f t="shared" si="55"/>
        <v>45715</v>
      </c>
    </row>
    <row r="883" spans="14:17" s="1" customFormat="1" x14ac:dyDescent="0.2">
      <c r="N883" s="22">
        <f t="shared" si="52"/>
        <v>20</v>
      </c>
      <c r="O883" s="23">
        <f t="shared" si="53"/>
        <v>2281</v>
      </c>
      <c r="P883" s="28">
        <f t="shared" si="54"/>
        <v>45616</v>
      </c>
      <c r="Q883" s="28">
        <f t="shared" si="55"/>
        <v>45716</v>
      </c>
    </row>
    <row r="884" spans="14:17" s="1" customFormat="1" x14ac:dyDescent="0.2">
      <c r="N884" s="22">
        <f t="shared" si="52"/>
        <v>21</v>
      </c>
      <c r="O884" s="23">
        <f t="shared" si="53"/>
        <v>2172</v>
      </c>
      <c r="P884" s="28">
        <f t="shared" si="54"/>
        <v>45617</v>
      </c>
      <c r="Q884" s="28">
        <f t="shared" si="55"/>
        <v>45717</v>
      </c>
    </row>
    <row r="885" spans="14:17" s="1" customFormat="1" x14ac:dyDescent="0.2">
      <c r="N885" s="22">
        <f t="shared" si="52"/>
        <v>22</v>
      </c>
      <c r="O885" s="23">
        <f t="shared" si="53"/>
        <v>2074</v>
      </c>
      <c r="P885" s="28">
        <f t="shared" si="54"/>
        <v>45618</v>
      </c>
      <c r="Q885" s="28">
        <f t="shared" si="55"/>
        <v>45718</v>
      </c>
    </row>
    <row r="886" spans="14:17" s="1" customFormat="1" x14ac:dyDescent="0.2">
      <c r="N886" s="22">
        <f t="shared" si="52"/>
        <v>23</v>
      </c>
      <c r="O886" s="23">
        <f t="shared" si="53"/>
        <v>1983</v>
      </c>
      <c r="P886" s="28">
        <f t="shared" si="54"/>
        <v>45619</v>
      </c>
      <c r="Q886" s="28">
        <f t="shared" si="55"/>
        <v>45719</v>
      </c>
    </row>
    <row r="887" spans="14:17" s="1" customFormat="1" x14ac:dyDescent="0.2">
      <c r="N887" s="22">
        <f t="shared" si="52"/>
        <v>24</v>
      </c>
      <c r="O887" s="23">
        <f t="shared" si="53"/>
        <v>1901</v>
      </c>
      <c r="P887" s="28">
        <f t="shared" si="54"/>
        <v>45620</v>
      </c>
      <c r="Q887" s="28">
        <f t="shared" si="55"/>
        <v>45720</v>
      </c>
    </row>
    <row r="888" spans="14:17" s="1" customFormat="1" x14ac:dyDescent="0.2">
      <c r="N888" s="22">
        <f t="shared" si="52"/>
        <v>25</v>
      </c>
      <c r="O888" s="23">
        <f t="shared" si="53"/>
        <v>1825</v>
      </c>
      <c r="P888" s="28">
        <f t="shared" si="54"/>
        <v>45621</v>
      </c>
      <c r="Q888" s="28">
        <f t="shared" si="55"/>
        <v>45721</v>
      </c>
    </row>
    <row r="889" spans="14:17" s="1" customFormat="1" x14ac:dyDescent="0.2">
      <c r="N889" s="22">
        <f t="shared" si="52"/>
        <v>26</v>
      </c>
      <c r="O889" s="23">
        <f t="shared" si="53"/>
        <v>1755</v>
      </c>
      <c r="P889" s="28">
        <f t="shared" si="54"/>
        <v>45622</v>
      </c>
      <c r="Q889" s="28">
        <f t="shared" si="55"/>
        <v>45722</v>
      </c>
    </row>
    <row r="890" spans="14:17" s="1" customFormat="1" x14ac:dyDescent="0.2">
      <c r="N890" s="22">
        <f t="shared" si="52"/>
        <v>27</v>
      </c>
      <c r="O890" s="23">
        <f t="shared" si="53"/>
        <v>1690</v>
      </c>
      <c r="P890" s="28">
        <f t="shared" si="54"/>
        <v>45623</v>
      </c>
      <c r="Q890" s="28">
        <f t="shared" si="55"/>
        <v>45723</v>
      </c>
    </row>
    <row r="891" spans="14:17" s="1" customFormat="1" x14ac:dyDescent="0.2">
      <c r="N891" s="22">
        <f t="shared" si="52"/>
        <v>28</v>
      </c>
      <c r="O891" s="23">
        <f t="shared" si="53"/>
        <v>1629</v>
      </c>
      <c r="P891" s="28">
        <f t="shared" si="54"/>
        <v>45624</v>
      </c>
      <c r="Q891" s="28">
        <f t="shared" si="55"/>
        <v>45724</v>
      </c>
    </row>
    <row r="892" spans="14:17" s="1" customFormat="1" x14ac:dyDescent="0.2">
      <c r="N892" s="22">
        <f t="shared" si="52"/>
        <v>29</v>
      </c>
      <c r="O892" s="23">
        <f t="shared" si="53"/>
        <v>1573</v>
      </c>
      <c r="P892" s="28">
        <f t="shared" si="54"/>
        <v>45625</v>
      </c>
      <c r="Q892" s="28">
        <f t="shared" si="55"/>
        <v>45725</v>
      </c>
    </row>
    <row r="893" spans="14:17" s="1" customFormat="1" x14ac:dyDescent="0.2">
      <c r="N893" s="22">
        <f t="shared" si="52"/>
        <v>30</v>
      </c>
      <c r="O893" s="23">
        <f t="shared" si="53"/>
        <v>1521</v>
      </c>
      <c r="P893" s="28">
        <f t="shared" si="54"/>
        <v>45626</v>
      </c>
      <c r="Q893" s="28">
        <f t="shared" si="55"/>
        <v>45726</v>
      </c>
    </row>
    <row r="894" spans="14:17" s="1" customFormat="1" x14ac:dyDescent="0.2">
      <c r="N894" s="22">
        <f t="shared" si="52"/>
        <v>1</v>
      </c>
      <c r="O894" s="23">
        <f t="shared" si="53"/>
        <v>45627</v>
      </c>
      <c r="P894" s="28">
        <f t="shared" si="54"/>
        <v>45627</v>
      </c>
      <c r="Q894" s="28">
        <f t="shared" si="55"/>
        <v>45727</v>
      </c>
    </row>
    <row r="895" spans="14:17" s="1" customFormat="1" x14ac:dyDescent="0.2">
      <c r="N895" s="22">
        <f t="shared" si="52"/>
        <v>2</v>
      </c>
      <c r="O895" s="23">
        <f t="shared" si="53"/>
        <v>22814</v>
      </c>
      <c r="P895" s="28">
        <f t="shared" si="54"/>
        <v>45628</v>
      </c>
      <c r="Q895" s="28">
        <f t="shared" si="55"/>
        <v>45728</v>
      </c>
    </row>
    <row r="896" spans="14:17" s="1" customFormat="1" x14ac:dyDescent="0.2">
      <c r="N896" s="22">
        <f t="shared" si="52"/>
        <v>3</v>
      </c>
      <c r="O896" s="23">
        <f t="shared" si="53"/>
        <v>15210</v>
      </c>
      <c r="P896" s="28">
        <f t="shared" si="54"/>
        <v>45629</v>
      </c>
      <c r="Q896" s="28">
        <f t="shared" si="55"/>
        <v>45729</v>
      </c>
    </row>
    <row r="897" spans="14:17" s="1" customFormat="1" x14ac:dyDescent="0.2">
      <c r="N897" s="22">
        <f t="shared" si="52"/>
        <v>4</v>
      </c>
      <c r="O897" s="23">
        <f t="shared" si="53"/>
        <v>11408</v>
      </c>
      <c r="P897" s="28">
        <f t="shared" si="54"/>
        <v>45630</v>
      </c>
      <c r="Q897" s="28">
        <f t="shared" si="55"/>
        <v>45730</v>
      </c>
    </row>
    <row r="898" spans="14:17" s="1" customFormat="1" x14ac:dyDescent="0.2">
      <c r="N898" s="22">
        <f t="shared" si="52"/>
        <v>5</v>
      </c>
      <c r="O898" s="23">
        <f t="shared" si="53"/>
        <v>9126</v>
      </c>
      <c r="P898" s="28">
        <f t="shared" si="54"/>
        <v>45631</v>
      </c>
      <c r="Q898" s="28">
        <f t="shared" si="55"/>
        <v>45731</v>
      </c>
    </row>
    <row r="899" spans="14:17" s="1" customFormat="1" x14ac:dyDescent="0.2">
      <c r="N899" s="22">
        <f t="shared" si="52"/>
        <v>6</v>
      </c>
      <c r="O899" s="23">
        <f t="shared" si="53"/>
        <v>7605</v>
      </c>
      <c r="P899" s="28">
        <f t="shared" si="54"/>
        <v>45632</v>
      </c>
      <c r="Q899" s="28">
        <f t="shared" si="55"/>
        <v>45732</v>
      </c>
    </row>
    <row r="900" spans="14:17" s="1" customFormat="1" x14ac:dyDescent="0.2">
      <c r="N900" s="22">
        <f t="shared" si="52"/>
        <v>7</v>
      </c>
      <c r="O900" s="23">
        <f t="shared" si="53"/>
        <v>6519</v>
      </c>
      <c r="P900" s="28">
        <f t="shared" si="54"/>
        <v>45633</v>
      </c>
      <c r="Q900" s="28">
        <f t="shared" si="55"/>
        <v>45733</v>
      </c>
    </row>
    <row r="901" spans="14:17" s="1" customFormat="1" x14ac:dyDescent="0.2">
      <c r="N901" s="22">
        <f t="shared" si="52"/>
        <v>8</v>
      </c>
      <c r="O901" s="23">
        <f t="shared" si="53"/>
        <v>5704</v>
      </c>
      <c r="P901" s="28">
        <f t="shared" si="54"/>
        <v>45634</v>
      </c>
      <c r="Q901" s="28">
        <f t="shared" si="55"/>
        <v>45734</v>
      </c>
    </row>
    <row r="902" spans="14:17" s="1" customFormat="1" x14ac:dyDescent="0.2">
      <c r="N902" s="22">
        <f t="shared" si="52"/>
        <v>9</v>
      </c>
      <c r="O902" s="23">
        <f t="shared" si="53"/>
        <v>5071</v>
      </c>
      <c r="P902" s="28">
        <f t="shared" si="54"/>
        <v>45635</v>
      </c>
      <c r="Q902" s="28">
        <f t="shared" si="55"/>
        <v>45735</v>
      </c>
    </row>
    <row r="903" spans="14:17" s="1" customFormat="1" x14ac:dyDescent="0.2">
      <c r="N903" s="22">
        <f t="shared" si="52"/>
        <v>10</v>
      </c>
      <c r="O903" s="23">
        <f t="shared" si="53"/>
        <v>4564</v>
      </c>
      <c r="P903" s="28">
        <f t="shared" si="54"/>
        <v>45636</v>
      </c>
      <c r="Q903" s="28">
        <f t="shared" si="55"/>
        <v>45736</v>
      </c>
    </row>
    <row r="904" spans="14:17" s="1" customFormat="1" x14ac:dyDescent="0.2">
      <c r="N904" s="22">
        <f t="shared" si="52"/>
        <v>11</v>
      </c>
      <c r="O904" s="23">
        <f t="shared" si="53"/>
        <v>4149</v>
      </c>
      <c r="P904" s="28">
        <f t="shared" si="54"/>
        <v>45637</v>
      </c>
      <c r="Q904" s="28">
        <f t="shared" si="55"/>
        <v>45737</v>
      </c>
    </row>
    <row r="905" spans="14:17" s="1" customFormat="1" x14ac:dyDescent="0.2">
      <c r="N905" s="22">
        <f t="shared" si="52"/>
        <v>12</v>
      </c>
      <c r="O905" s="23">
        <f t="shared" si="53"/>
        <v>3803</v>
      </c>
      <c r="P905" s="28">
        <f t="shared" si="54"/>
        <v>45638</v>
      </c>
      <c r="Q905" s="28">
        <f t="shared" si="55"/>
        <v>45738</v>
      </c>
    </row>
    <row r="906" spans="14:17" s="1" customFormat="1" x14ac:dyDescent="0.2">
      <c r="N906" s="22">
        <f t="shared" ref="N906:N969" si="56">DAY(P906)</f>
        <v>13</v>
      </c>
      <c r="O906" s="23">
        <f t="shared" ref="O906:O969" si="57">ROUND(P906/N906,0)</f>
        <v>3511</v>
      </c>
      <c r="P906" s="28">
        <f t="shared" si="54"/>
        <v>45639</v>
      </c>
      <c r="Q906" s="28">
        <f t="shared" si="55"/>
        <v>45739</v>
      </c>
    </row>
    <row r="907" spans="14:17" s="1" customFormat="1" x14ac:dyDescent="0.2">
      <c r="N907" s="22">
        <f t="shared" si="56"/>
        <v>14</v>
      </c>
      <c r="O907" s="23">
        <f t="shared" si="57"/>
        <v>3260</v>
      </c>
      <c r="P907" s="28">
        <f t="shared" ref="P907:P970" si="58">P906+1</f>
        <v>45640</v>
      </c>
      <c r="Q907" s="28">
        <f t="shared" ref="Q907:Q970" si="59">Q906+1</f>
        <v>45740</v>
      </c>
    </row>
    <row r="908" spans="14:17" s="1" customFormat="1" x14ac:dyDescent="0.2">
      <c r="N908" s="22">
        <f t="shared" si="56"/>
        <v>15</v>
      </c>
      <c r="O908" s="23">
        <f t="shared" si="57"/>
        <v>3043</v>
      </c>
      <c r="P908" s="28">
        <f t="shared" si="58"/>
        <v>45641</v>
      </c>
      <c r="Q908" s="28">
        <f t="shared" si="59"/>
        <v>45741</v>
      </c>
    </row>
    <row r="909" spans="14:17" s="1" customFormat="1" x14ac:dyDescent="0.2">
      <c r="N909" s="22">
        <f t="shared" si="56"/>
        <v>16</v>
      </c>
      <c r="O909" s="23">
        <f t="shared" si="57"/>
        <v>2853</v>
      </c>
      <c r="P909" s="28">
        <f t="shared" si="58"/>
        <v>45642</v>
      </c>
      <c r="Q909" s="28">
        <f t="shared" si="59"/>
        <v>45742</v>
      </c>
    </row>
    <row r="910" spans="14:17" s="1" customFormat="1" x14ac:dyDescent="0.2">
      <c r="N910" s="22">
        <f t="shared" si="56"/>
        <v>17</v>
      </c>
      <c r="O910" s="23">
        <f t="shared" si="57"/>
        <v>2685</v>
      </c>
      <c r="P910" s="28">
        <f t="shared" si="58"/>
        <v>45643</v>
      </c>
      <c r="Q910" s="28">
        <f t="shared" si="59"/>
        <v>45743</v>
      </c>
    </row>
    <row r="911" spans="14:17" s="1" customFormat="1" x14ac:dyDescent="0.2">
      <c r="N911" s="22">
        <f t="shared" si="56"/>
        <v>18</v>
      </c>
      <c r="O911" s="23">
        <f t="shared" si="57"/>
        <v>2536</v>
      </c>
      <c r="P911" s="28">
        <f t="shared" si="58"/>
        <v>45644</v>
      </c>
      <c r="Q911" s="28">
        <f t="shared" si="59"/>
        <v>45744</v>
      </c>
    </row>
    <row r="912" spans="14:17" s="1" customFormat="1" x14ac:dyDescent="0.2">
      <c r="N912" s="22">
        <f t="shared" si="56"/>
        <v>19</v>
      </c>
      <c r="O912" s="23">
        <f t="shared" si="57"/>
        <v>2402</v>
      </c>
      <c r="P912" s="28">
        <f t="shared" si="58"/>
        <v>45645</v>
      </c>
      <c r="Q912" s="28">
        <f t="shared" si="59"/>
        <v>45745</v>
      </c>
    </row>
    <row r="913" spans="14:17" s="1" customFormat="1" x14ac:dyDescent="0.2">
      <c r="N913" s="22">
        <f t="shared" si="56"/>
        <v>20</v>
      </c>
      <c r="O913" s="23">
        <f t="shared" si="57"/>
        <v>2282</v>
      </c>
      <c r="P913" s="28">
        <f t="shared" si="58"/>
        <v>45646</v>
      </c>
      <c r="Q913" s="28">
        <f t="shared" si="59"/>
        <v>45746</v>
      </c>
    </row>
    <row r="914" spans="14:17" s="1" customFormat="1" x14ac:dyDescent="0.2">
      <c r="N914" s="22">
        <f t="shared" si="56"/>
        <v>21</v>
      </c>
      <c r="O914" s="23">
        <f t="shared" si="57"/>
        <v>2174</v>
      </c>
      <c r="P914" s="28">
        <f t="shared" si="58"/>
        <v>45647</v>
      </c>
      <c r="Q914" s="28">
        <f t="shared" si="59"/>
        <v>45747</v>
      </c>
    </row>
    <row r="915" spans="14:17" s="1" customFormat="1" x14ac:dyDescent="0.2">
      <c r="N915" s="22">
        <f t="shared" si="56"/>
        <v>22</v>
      </c>
      <c r="O915" s="23">
        <f t="shared" si="57"/>
        <v>2075</v>
      </c>
      <c r="P915" s="28">
        <f t="shared" si="58"/>
        <v>45648</v>
      </c>
      <c r="Q915" s="28">
        <f t="shared" si="59"/>
        <v>45748</v>
      </c>
    </row>
    <row r="916" spans="14:17" s="1" customFormat="1" x14ac:dyDescent="0.2">
      <c r="N916" s="22">
        <f t="shared" si="56"/>
        <v>23</v>
      </c>
      <c r="O916" s="23">
        <f t="shared" si="57"/>
        <v>1985</v>
      </c>
      <c r="P916" s="28">
        <f t="shared" si="58"/>
        <v>45649</v>
      </c>
      <c r="Q916" s="28">
        <f t="shared" si="59"/>
        <v>45749</v>
      </c>
    </row>
    <row r="917" spans="14:17" s="1" customFormat="1" x14ac:dyDescent="0.2">
      <c r="N917" s="22">
        <f t="shared" si="56"/>
        <v>24</v>
      </c>
      <c r="O917" s="23">
        <f t="shared" si="57"/>
        <v>1902</v>
      </c>
      <c r="P917" s="28">
        <f t="shared" si="58"/>
        <v>45650</v>
      </c>
      <c r="Q917" s="28">
        <f t="shared" si="59"/>
        <v>45750</v>
      </c>
    </row>
    <row r="918" spans="14:17" s="1" customFormat="1" x14ac:dyDescent="0.2">
      <c r="N918" s="22">
        <f t="shared" si="56"/>
        <v>25</v>
      </c>
      <c r="O918" s="23">
        <f t="shared" si="57"/>
        <v>1826</v>
      </c>
      <c r="P918" s="28">
        <f t="shared" si="58"/>
        <v>45651</v>
      </c>
      <c r="Q918" s="28">
        <f t="shared" si="59"/>
        <v>45751</v>
      </c>
    </row>
    <row r="919" spans="14:17" s="1" customFormat="1" x14ac:dyDescent="0.2">
      <c r="N919" s="22">
        <f t="shared" si="56"/>
        <v>26</v>
      </c>
      <c r="O919" s="23">
        <f t="shared" si="57"/>
        <v>1756</v>
      </c>
      <c r="P919" s="28">
        <f t="shared" si="58"/>
        <v>45652</v>
      </c>
      <c r="Q919" s="28">
        <f t="shared" si="59"/>
        <v>45752</v>
      </c>
    </row>
    <row r="920" spans="14:17" s="1" customFormat="1" x14ac:dyDescent="0.2">
      <c r="N920" s="22">
        <f t="shared" si="56"/>
        <v>27</v>
      </c>
      <c r="O920" s="23">
        <f t="shared" si="57"/>
        <v>1691</v>
      </c>
      <c r="P920" s="28">
        <f t="shared" si="58"/>
        <v>45653</v>
      </c>
      <c r="Q920" s="28">
        <f t="shared" si="59"/>
        <v>45753</v>
      </c>
    </row>
    <row r="921" spans="14:17" s="1" customFormat="1" x14ac:dyDescent="0.2">
      <c r="N921" s="22">
        <f t="shared" si="56"/>
        <v>28</v>
      </c>
      <c r="O921" s="23">
        <f t="shared" si="57"/>
        <v>1631</v>
      </c>
      <c r="P921" s="28">
        <f t="shared" si="58"/>
        <v>45654</v>
      </c>
      <c r="Q921" s="28">
        <f t="shared" si="59"/>
        <v>45754</v>
      </c>
    </row>
    <row r="922" spans="14:17" s="1" customFormat="1" x14ac:dyDescent="0.2">
      <c r="N922" s="22">
        <f t="shared" si="56"/>
        <v>29</v>
      </c>
      <c r="O922" s="23">
        <f t="shared" si="57"/>
        <v>1574</v>
      </c>
      <c r="P922" s="28">
        <f t="shared" si="58"/>
        <v>45655</v>
      </c>
      <c r="Q922" s="28">
        <f t="shared" si="59"/>
        <v>45755</v>
      </c>
    </row>
    <row r="923" spans="14:17" s="1" customFormat="1" x14ac:dyDescent="0.2">
      <c r="N923" s="22">
        <f t="shared" si="56"/>
        <v>30</v>
      </c>
      <c r="O923" s="23">
        <f t="shared" si="57"/>
        <v>1522</v>
      </c>
      <c r="P923" s="28">
        <f t="shared" si="58"/>
        <v>45656</v>
      </c>
      <c r="Q923" s="28">
        <f t="shared" si="59"/>
        <v>45756</v>
      </c>
    </row>
    <row r="924" spans="14:17" s="1" customFormat="1" x14ac:dyDescent="0.2">
      <c r="N924" s="22">
        <f t="shared" si="56"/>
        <v>31</v>
      </c>
      <c r="O924" s="23">
        <f t="shared" si="57"/>
        <v>1473</v>
      </c>
      <c r="P924" s="28">
        <f t="shared" si="58"/>
        <v>45657</v>
      </c>
      <c r="Q924" s="28">
        <f t="shared" si="59"/>
        <v>45757</v>
      </c>
    </row>
    <row r="925" spans="14:17" s="1" customFormat="1" x14ac:dyDescent="0.2">
      <c r="N925" s="22">
        <f t="shared" si="56"/>
        <v>1</v>
      </c>
      <c r="O925" s="23">
        <f t="shared" si="57"/>
        <v>45658</v>
      </c>
      <c r="P925" s="28">
        <f t="shared" si="58"/>
        <v>45658</v>
      </c>
      <c r="Q925" s="28">
        <f t="shared" si="59"/>
        <v>45758</v>
      </c>
    </row>
    <row r="926" spans="14:17" s="1" customFormat="1" x14ac:dyDescent="0.2">
      <c r="N926" s="22">
        <f t="shared" si="56"/>
        <v>2</v>
      </c>
      <c r="O926" s="23">
        <f t="shared" si="57"/>
        <v>22830</v>
      </c>
      <c r="P926" s="28">
        <f t="shared" si="58"/>
        <v>45659</v>
      </c>
      <c r="Q926" s="28">
        <f t="shared" si="59"/>
        <v>45759</v>
      </c>
    </row>
    <row r="927" spans="14:17" s="1" customFormat="1" x14ac:dyDescent="0.2">
      <c r="N927" s="22">
        <f t="shared" si="56"/>
        <v>3</v>
      </c>
      <c r="O927" s="23">
        <f t="shared" si="57"/>
        <v>15220</v>
      </c>
      <c r="P927" s="28">
        <f t="shared" si="58"/>
        <v>45660</v>
      </c>
      <c r="Q927" s="28">
        <f t="shared" si="59"/>
        <v>45760</v>
      </c>
    </row>
    <row r="928" spans="14:17" s="1" customFormat="1" x14ac:dyDescent="0.2">
      <c r="N928" s="22">
        <f t="shared" si="56"/>
        <v>4</v>
      </c>
      <c r="O928" s="23">
        <f t="shared" si="57"/>
        <v>11415</v>
      </c>
      <c r="P928" s="28">
        <f t="shared" si="58"/>
        <v>45661</v>
      </c>
      <c r="Q928" s="28">
        <f t="shared" si="59"/>
        <v>45761</v>
      </c>
    </row>
    <row r="929" spans="14:17" s="1" customFormat="1" x14ac:dyDescent="0.2">
      <c r="N929" s="22">
        <f t="shared" si="56"/>
        <v>5</v>
      </c>
      <c r="O929" s="23">
        <f t="shared" si="57"/>
        <v>9132</v>
      </c>
      <c r="P929" s="28">
        <f t="shared" si="58"/>
        <v>45662</v>
      </c>
      <c r="Q929" s="28">
        <f t="shared" si="59"/>
        <v>45762</v>
      </c>
    </row>
    <row r="930" spans="14:17" s="1" customFormat="1" x14ac:dyDescent="0.2">
      <c r="N930" s="22">
        <f t="shared" si="56"/>
        <v>6</v>
      </c>
      <c r="O930" s="23">
        <f t="shared" si="57"/>
        <v>7611</v>
      </c>
      <c r="P930" s="28">
        <f t="shared" si="58"/>
        <v>45663</v>
      </c>
      <c r="Q930" s="28">
        <f t="shared" si="59"/>
        <v>45763</v>
      </c>
    </row>
    <row r="931" spans="14:17" s="1" customFormat="1" x14ac:dyDescent="0.2">
      <c r="N931" s="22">
        <f t="shared" si="56"/>
        <v>7</v>
      </c>
      <c r="O931" s="23">
        <f t="shared" si="57"/>
        <v>6523</v>
      </c>
      <c r="P931" s="28">
        <f t="shared" si="58"/>
        <v>45664</v>
      </c>
      <c r="Q931" s="28">
        <f t="shared" si="59"/>
        <v>45764</v>
      </c>
    </row>
    <row r="932" spans="14:17" s="1" customFormat="1" x14ac:dyDescent="0.2">
      <c r="N932" s="22">
        <f t="shared" si="56"/>
        <v>8</v>
      </c>
      <c r="O932" s="23">
        <f t="shared" si="57"/>
        <v>5708</v>
      </c>
      <c r="P932" s="28">
        <f t="shared" si="58"/>
        <v>45665</v>
      </c>
      <c r="Q932" s="28">
        <f t="shared" si="59"/>
        <v>45765</v>
      </c>
    </row>
    <row r="933" spans="14:17" s="1" customFormat="1" x14ac:dyDescent="0.2">
      <c r="N933" s="22">
        <f t="shared" si="56"/>
        <v>9</v>
      </c>
      <c r="O933" s="23">
        <f t="shared" si="57"/>
        <v>5074</v>
      </c>
      <c r="P933" s="28">
        <f t="shared" si="58"/>
        <v>45666</v>
      </c>
      <c r="Q933" s="28">
        <f t="shared" si="59"/>
        <v>45766</v>
      </c>
    </row>
    <row r="934" spans="14:17" s="1" customFormat="1" x14ac:dyDescent="0.2">
      <c r="N934" s="22">
        <f t="shared" si="56"/>
        <v>10</v>
      </c>
      <c r="O934" s="23">
        <f t="shared" si="57"/>
        <v>4567</v>
      </c>
      <c r="P934" s="28">
        <f t="shared" si="58"/>
        <v>45667</v>
      </c>
      <c r="Q934" s="28">
        <f t="shared" si="59"/>
        <v>45767</v>
      </c>
    </row>
    <row r="935" spans="14:17" s="1" customFormat="1" x14ac:dyDescent="0.2">
      <c r="N935" s="22">
        <f t="shared" si="56"/>
        <v>11</v>
      </c>
      <c r="O935" s="23">
        <f t="shared" si="57"/>
        <v>4152</v>
      </c>
      <c r="P935" s="28">
        <f t="shared" si="58"/>
        <v>45668</v>
      </c>
      <c r="Q935" s="28">
        <f t="shared" si="59"/>
        <v>45768</v>
      </c>
    </row>
    <row r="936" spans="14:17" s="1" customFormat="1" x14ac:dyDescent="0.2">
      <c r="N936" s="22">
        <f t="shared" si="56"/>
        <v>12</v>
      </c>
      <c r="O936" s="23">
        <f t="shared" si="57"/>
        <v>3806</v>
      </c>
      <c r="P936" s="28">
        <f t="shared" si="58"/>
        <v>45669</v>
      </c>
      <c r="Q936" s="28">
        <f t="shared" si="59"/>
        <v>45769</v>
      </c>
    </row>
    <row r="937" spans="14:17" s="1" customFormat="1" x14ac:dyDescent="0.2">
      <c r="N937" s="22">
        <f t="shared" si="56"/>
        <v>13</v>
      </c>
      <c r="O937" s="23">
        <f t="shared" si="57"/>
        <v>3513</v>
      </c>
      <c r="P937" s="28">
        <f t="shared" si="58"/>
        <v>45670</v>
      </c>
      <c r="Q937" s="28">
        <f t="shared" si="59"/>
        <v>45770</v>
      </c>
    </row>
    <row r="938" spans="14:17" s="1" customFormat="1" x14ac:dyDescent="0.2">
      <c r="N938" s="22">
        <f t="shared" si="56"/>
        <v>14</v>
      </c>
      <c r="O938" s="23">
        <f t="shared" si="57"/>
        <v>3262</v>
      </c>
      <c r="P938" s="28">
        <f t="shared" si="58"/>
        <v>45671</v>
      </c>
      <c r="Q938" s="28">
        <f t="shared" si="59"/>
        <v>45771</v>
      </c>
    </row>
    <row r="939" spans="14:17" s="1" customFormat="1" x14ac:dyDescent="0.2">
      <c r="N939" s="22">
        <f t="shared" si="56"/>
        <v>15</v>
      </c>
      <c r="O939" s="23">
        <f t="shared" si="57"/>
        <v>3045</v>
      </c>
      <c r="P939" s="28">
        <f t="shared" si="58"/>
        <v>45672</v>
      </c>
      <c r="Q939" s="28">
        <f t="shared" si="59"/>
        <v>45772</v>
      </c>
    </row>
    <row r="940" spans="14:17" s="1" customFormat="1" x14ac:dyDescent="0.2">
      <c r="N940" s="22">
        <f t="shared" si="56"/>
        <v>16</v>
      </c>
      <c r="O940" s="23">
        <f t="shared" si="57"/>
        <v>2855</v>
      </c>
      <c r="P940" s="28">
        <f t="shared" si="58"/>
        <v>45673</v>
      </c>
      <c r="Q940" s="28">
        <f t="shared" si="59"/>
        <v>45773</v>
      </c>
    </row>
    <row r="941" spans="14:17" s="1" customFormat="1" x14ac:dyDescent="0.2">
      <c r="N941" s="22">
        <f t="shared" si="56"/>
        <v>17</v>
      </c>
      <c r="O941" s="23">
        <f t="shared" si="57"/>
        <v>2687</v>
      </c>
      <c r="P941" s="28">
        <f t="shared" si="58"/>
        <v>45674</v>
      </c>
      <c r="Q941" s="28">
        <f t="shared" si="59"/>
        <v>45774</v>
      </c>
    </row>
    <row r="942" spans="14:17" s="1" customFormat="1" x14ac:dyDescent="0.2">
      <c r="N942" s="22">
        <f t="shared" si="56"/>
        <v>18</v>
      </c>
      <c r="O942" s="23">
        <f t="shared" si="57"/>
        <v>2538</v>
      </c>
      <c r="P942" s="28">
        <f t="shared" si="58"/>
        <v>45675</v>
      </c>
      <c r="Q942" s="28">
        <f t="shared" si="59"/>
        <v>45775</v>
      </c>
    </row>
    <row r="943" spans="14:17" s="1" customFormat="1" x14ac:dyDescent="0.2">
      <c r="N943" s="22">
        <f t="shared" si="56"/>
        <v>19</v>
      </c>
      <c r="O943" s="23">
        <f t="shared" si="57"/>
        <v>2404</v>
      </c>
      <c r="P943" s="28">
        <f t="shared" si="58"/>
        <v>45676</v>
      </c>
      <c r="Q943" s="28">
        <f t="shared" si="59"/>
        <v>45776</v>
      </c>
    </row>
    <row r="944" spans="14:17" s="1" customFormat="1" x14ac:dyDescent="0.2">
      <c r="N944" s="22">
        <f t="shared" si="56"/>
        <v>20</v>
      </c>
      <c r="O944" s="23">
        <f t="shared" si="57"/>
        <v>2284</v>
      </c>
      <c r="P944" s="28">
        <f t="shared" si="58"/>
        <v>45677</v>
      </c>
      <c r="Q944" s="28">
        <f t="shared" si="59"/>
        <v>45777</v>
      </c>
    </row>
    <row r="945" spans="14:17" s="1" customFormat="1" x14ac:dyDescent="0.2">
      <c r="N945" s="22">
        <f t="shared" si="56"/>
        <v>21</v>
      </c>
      <c r="O945" s="23">
        <f t="shared" si="57"/>
        <v>2175</v>
      </c>
      <c r="P945" s="28">
        <f t="shared" si="58"/>
        <v>45678</v>
      </c>
      <c r="Q945" s="28">
        <f t="shared" si="59"/>
        <v>45778</v>
      </c>
    </row>
    <row r="946" spans="14:17" s="1" customFormat="1" x14ac:dyDescent="0.2">
      <c r="N946" s="22">
        <f t="shared" si="56"/>
        <v>22</v>
      </c>
      <c r="O946" s="23">
        <f t="shared" si="57"/>
        <v>2076</v>
      </c>
      <c r="P946" s="28">
        <f t="shared" si="58"/>
        <v>45679</v>
      </c>
      <c r="Q946" s="28">
        <f t="shared" si="59"/>
        <v>45779</v>
      </c>
    </row>
    <row r="947" spans="14:17" s="1" customFormat="1" x14ac:dyDescent="0.2">
      <c r="N947" s="22">
        <f t="shared" si="56"/>
        <v>23</v>
      </c>
      <c r="O947" s="23">
        <f t="shared" si="57"/>
        <v>1986</v>
      </c>
      <c r="P947" s="28">
        <f t="shared" si="58"/>
        <v>45680</v>
      </c>
      <c r="Q947" s="28">
        <f t="shared" si="59"/>
        <v>45780</v>
      </c>
    </row>
    <row r="948" spans="14:17" s="1" customFormat="1" x14ac:dyDescent="0.2">
      <c r="N948" s="22">
        <f t="shared" si="56"/>
        <v>24</v>
      </c>
      <c r="O948" s="23">
        <f t="shared" si="57"/>
        <v>1903</v>
      </c>
      <c r="P948" s="28">
        <f t="shared" si="58"/>
        <v>45681</v>
      </c>
      <c r="Q948" s="28">
        <f t="shared" si="59"/>
        <v>45781</v>
      </c>
    </row>
    <row r="949" spans="14:17" s="1" customFormat="1" x14ac:dyDescent="0.2">
      <c r="N949" s="22">
        <f t="shared" si="56"/>
        <v>25</v>
      </c>
      <c r="O949" s="23">
        <f t="shared" si="57"/>
        <v>1827</v>
      </c>
      <c r="P949" s="28">
        <f t="shared" si="58"/>
        <v>45682</v>
      </c>
      <c r="Q949" s="28">
        <f t="shared" si="59"/>
        <v>45782</v>
      </c>
    </row>
    <row r="950" spans="14:17" s="1" customFormat="1" x14ac:dyDescent="0.2">
      <c r="N950" s="22">
        <f t="shared" si="56"/>
        <v>26</v>
      </c>
      <c r="O950" s="23">
        <f t="shared" si="57"/>
        <v>1757</v>
      </c>
      <c r="P950" s="28">
        <f t="shared" si="58"/>
        <v>45683</v>
      </c>
      <c r="Q950" s="28">
        <f t="shared" si="59"/>
        <v>45783</v>
      </c>
    </row>
    <row r="951" spans="14:17" s="1" customFormat="1" x14ac:dyDescent="0.2">
      <c r="N951" s="22">
        <f t="shared" si="56"/>
        <v>27</v>
      </c>
      <c r="O951" s="23">
        <f t="shared" si="57"/>
        <v>1692</v>
      </c>
      <c r="P951" s="28">
        <f t="shared" si="58"/>
        <v>45684</v>
      </c>
      <c r="Q951" s="28">
        <f t="shared" si="59"/>
        <v>45784</v>
      </c>
    </row>
    <row r="952" spans="14:17" s="1" customFormat="1" x14ac:dyDescent="0.2">
      <c r="N952" s="22">
        <f t="shared" si="56"/>
        <v>28</v>
      </c>
      <c r="O952" s="23">
        <f t="shared" si="57"/>
        <v>1632</v>
      </c>
      <c r="P952" s="28">
        <f t="shared" si="58"/>
        <v>45685</v>
      </c>
      <c r="Q952" s="28">
        <f t="shared" si="59"/>
        <v>45785</v>
      </c>
    </row>
    <row r="953" spans="14:17" s="1" customFormat="1" x14ac:dyDescent="0.2">
      <c r="N953" s="22">
        <f t="shared" si="56"/>
        <v>29</v>
      </c>
      <c r="O953" s="23">
        <f t="shared" si="57"/>
        <v>1575</v>
      </c>
      <c r="P953" s="28">
        <f t="shared" si="58"/>
        <v>45686</v>
      </c>
      <c r="Q953" s="28">
        <f t="shared" si="59"/>
        <v>45786</v>
      </c>
    </row>
    <row r="954" spans="14:17" s="1" customFormat="1" x14ac:dyDescent="0.2">
      <c r="N954" s="22">
        <f t="shared" si="56"/>
        <v>30</v>
      </c>
      <c r="O954" s="23">
        <f t="shared" si="57"/>
        <v>1523</v>
      </c>
      <c r="P954" s="28">
        <f t="shared" si="58"/>
        <v>45687</v>
      </c>
      <c r="Q954" s="28">
        <f t="shared" si="59"/>
        <v>45787</v>
      </c>
    </row>
    <row r="955" spans="14:17" s="1" customFormat="1" x14ac:dyDescent="0.2">
      <c r="N955" s="22">
        <f t="shared" si="56"/>
        <v>31</v>
      </c>
      <c r="O955" s="23">
        <f t="shared" si="57"/>
        <v>1474</v>
      </c>
      <c r="P955" s="28">
        <f t="shared" si="58"/>
        <v>45688</v>
      </c>
      <c r="Q955" s="28">
        <f t="shared" si="59"/>
        <v>45788</v>
      </c>
    </row>
    <row r="956" spans="14:17" s="1" customFormat="1" x14ac:dyDescent="0.2">
      <c r="N956" s="22">
        <f t="shared" si="56"/>
        <v>1</v>
      </c>
      <c r="O956" s="23">
        <f t="shared" si="57"/>
        <v>45689</v>
      </c>
      <c r="P956" s="28">
        <f t="shared" si="58"/>
        <v>45689</v>
      </c>
      <c r="Q956" s="28">
        <f t="shared" si="59"/>
        <v>45789</v>
      </c>
    </row>
    <row r="957" spans="14:17" s="1" customFormat="1" x14ac:dyDescent="0.2">
      <c r="N957" s="22">
        <f t="shared" si="56"/>
        <v>2</v>
      </c>
      <c r="O957" s="23">
        <f t="shared" si="57"/>
        <v>22845</v>
      </c>
      <c r="P957" s="28">
        <f t="shared" si="58"/>
        <v>45690</v>
      </c>
      <c r="Q957" s="28">
        <f t="shared" si="59"/>
        <v>45790</v>
      </c>
    </row>
    <row r="958" spans="14:17" s="1" customFormat="1" x14ac:dyDescent="0.2">
      <c r="N958" s="22">
        <f t="shared" si="56"/>
        <v>3</v>
      </c>
      <c r="O958" s="23">
        <f t="shared" si="57"/>
        <v>15230</v>
      </c>
      <c r="P958" s="28">
        <f t="shared" si="58"/>
        <v>45691</v>
      </c>
      <c r="Q958" s="28">
        <f t="shared" si="59"/>
        <v>45791</v>
      </c>
    </row>
    <row r="959" spans="14:17" s="1" customFormat="1" x14ac:dyDescent="0.2">
      <c r="N959" s="22">
        <f t="shared" si="56"/>
        <v>4</v>
      </c>
      <c r="O959" s="23">
        <f t="shared" si="57"/>
        <v>11423</v>
      </c>
      <c r="P959" s="28">
        <f t="shared" si="58"/>
        <v>45692</v>
      </c>
      <c r="Q959" s="28">
        <f t="shared" si="59"/>
        <v>45792</v>
      </c>
    </row>
    <row r="960" spans="14:17" s="1" customFormat="1" x14ac:dyDescent="0.2">
      <c r="N960" s="22">
        <f t="shared" si="56"/>
        <v>5</v>
      </c>
      <c r="O960" s="23">
        <f t="shared" si="57"/>
        <v>9139</v>
      </c>
      <c r="P960" s="28">
        <f t="shared" si="58"/>
        <v>45693</v>
      </c>
      <c r="Q960" s="28">
        <f t="shared" si="59"/>
        <v>45793</v>
      </c>
    </row>
    <row r="961" spans="14:17" s="1" customFormat="1" x14ac:dyDescent="0.2">
      <c r="N961" s="22">
        <f t="shared" si="56"/>
        <v>6</v>
      </c>
      <c r="O961" s="23">
        <f t="shared" si="57"/>
        <v>7616</v>
      </c>
      <c r="P961" s="28">
        <f t="shared" si="58"/>
        <v>45694</v>
      </c>
      <c r="Q961" s="28">
        <f t="shared" si="59"/>
        <v>45794</v>
      </c>
    </row>
    <row r="962" spans="14:17" s="1" customFormat="1" x14ac:dyDescent="0.2">
      <c r="N962" s="22">
        <f t="shared" si="56"/>
        <v>7</v>
      </c>
      <c r="O962" s="23">
        <f t="shared" si="57"/>
        <v>6528</v>
      </c>
      <c r="P962" s="28">
        <f t="shared" si="58"/>
        <v>45695</v>
      </c>
      <c r="Q962" s="28">
        <f t="shared" si="59"/>
        <v>45795</v>
      </c>
    </row>
    <row r="963" spans="14:17" s="1" customFormat="1" x14ac:dyDescent="0.2">
      <c r="N963" s="22">
        <f t="shared" si="56"/>
        <v>8</v>
      </c>
      <c r="O963" s="23">
        <f t="shared" si="57"/>
        <v>5712</v>
      </c>
      <c r="P963" s="28">
        <f t="shared" si="58"/>
        <v>45696</v>
      </c>
      <c r="Q963" s="28">
        <f t="shared" si="59"/>
        <v>45796</v>
      </c>
    </row>
    <row r="964" spans="14:17" s="1" customFormat="1" x14ac:dyDescent="0.2">
      <c r="N964" s="22">
        <f t="shared" si="56"/>
        <v>9</v>
      </c>
      <c r="O964" s="23">
        <f t="shared" si="57"/>
        <v>5077</v>
      </c>
      <c r="P964" s="28">
        <f t="shared" si="58"/>
        <v>45697</v>
      </c>
      <c r="Q964" s="28">
        <f t="shared" si="59"/>
        <v>45797</v>
      </c>
    </row>
    <row r="965" spans="14:17" s="1" customFormat="1" x14ac:dyDescent="0.2">
      <c r="N965" s="22">
        <f t="shared" si="56"/>
        <v>10</v>
      </c>
      <c r="O965" s="23">
        <f t="shared" si="57"/>
        <v>4570</v>
      </c>
      <c r="P965" s="28">
        <f t="shared" si="58"/>
        <v>45698</v>
      </c>
      <c r="Q965" s="28">
        <f t="shared" si="59"/>
        <v>45798</v>
      </c>
    </row>
    <row r="966" spans="14:17" s="1" customFormat="1" x14ac:dyDescent="0.2">
      <c r="N966" s="22">
        <f t="shared" si="56"/>
        <v>11</v>
      </c>
      <c r="O966" s="23">
        <f t="shared" si="57"/>
        <v>4154</v>
      </c>
      <c r="P966" s="28">
        <f t="shared" si="58"/>
        <v>45699</v>
      </c>
      <c r="Q966" s="28">
        <f t="shared" si="59"/>
        <v>45799</v>
      </c>
    </row>
    <row r="967" spans="14:17" s="1" customFormat="1" x14ac:dyDescent="0.2">
      <c r="N967" s="22">
        <f t="shared" si="56"/>
        <v>12</v>
      </c>
      <c r="O967" s="23">
        <f t="shared" si="57"/>
        <v>3808</v>
      </c>
      <c r="P967" s="28">
        <f t="shared" si="58"/>
        <v>45700</v>
      </c>
      <c r="Q967" s="28">
        <f t="shared" si="59"/>
        <v>45800</v>
      </c>
    </row>
    <row r="968" spans="14:17" s="1" customFormat="1" x14ac:dyDescent="0.2">
      <c r="N968" s="22">
        <f t="shared" si="56"/>
        <v>13</v>
      </c>
      <c r="O968" s="23">
        <f t="shared" si="57"/>
        <v>3515</v>
      </c>
      <c r="P968" s="28">
        <f t="shared" si="58"/>
        <v>45701</v>
      </c>
      <c r="Q968" s="28">
        <f t="shared" si="59"/>
        <v>45801</v>
      </c>
    </row>
    <row r="969" spans="14:17" s="1" customFormat="1" x14ac:dyDescent="0.2">
      <c r="N969" s="22">
        <f t="shared" si="56"/>
        <v>14</v>
      </c>
      <c r="O969" s="23">
        <f t="shared" si="57"/>
        <v>3264</v>
      </c>
      <c r="P969" s="28">
        <f t="shared" si="58"/>
        <v>45702</v>
      </c>
      <c r="Q969" s="28">
        <f t="shared" si="59"/>
        <v>45802</v>
      </c>
    </row>
    <row r="970" spans="14:17" s="1" customFormat="1" x14ac:dyDescent="0.2">
      <c r="N970" s="22">
        <f t="shared" ref="N970:N1013" si="60">DAY(P970)</f>
        <v>15</v>
      </c>
      <c r="O970" s="23">
        <f t="shared" ref="O970:O1013" si="61">ROUND(P970/N970,0)</f>
        <v>3047</v>
      </c>
      <c r="P970" s="28">
        <f t="shared" si="58"/>
        <v>45703</v>
      </c>
      <c r="Q970" s="28">
        <f t="shared" si="59"/>
        <v>45803</v>
      </c>
    </row>
    <row r="971" spans="14:17" s="1" customFormat="1" x14ac:dyDescent="0.2">
      <c r="N971" s="22">
        <f t="shared" si="60"/>
        <v>16</v>
      </c>
      <c r="O971" s="23">
        <f t="shared" si="61"/>
        <v>2857</v>
      </c>
      <c r="P971" s="28">
        <f t="shared" ref="P971:P1013" si="62">P970+1</f>
        <v>45704</v>
      </c>
      <c r="Q971" s="28">
        <f t="shared" ref="Q971:Q1013" si="63">Q970+1</f>
        <v>45804</v>
      </c>
    </row>
    <row r="972" spans="14:17" s="1" customFormat="1" x14ac:dyDescent="0.2">
      <c r="N972" s="22">
        <f t="shared" si="60"/>
        <v>17</v>
      </c>
      <c r="O972" s="23">
        <f t="shared" si="61"/>
        <v>2689</v>
      </c>
      <c r="P972" s="28">
        <f t="shared" si="62"/>
        <v>45705</v>
      </c>
      <c r="Q972" s="28">
        <f t="shared" si="63"/>
        <v>45805</v>
      </c>
    </row>
    <row r="973" spans="14:17" s="1" customFormat="1" x14ac:dyDescent="0.2">
      <c r="N973" s="22">
        <f t="shared" si="60"/>
        <v>18</v>
      </c>
      <c r="O973" s="23">
        <f t="shared" si="61"/>
        <v>2539</v>
      </c>
      <c r="P973" s="28">
        <f t="shared" si="62"/>
        <v>45706</v>
      </c>
      <c r="Q973" s="28">
        <f t="shared" si="63"/>
        <v>45806</v>
      </c>
    </row>
    <row r="974" spans="14:17" s="1" customFormat="1" x14ac:dyDescent="0.2">
      <c r="N974" s="22">
        <f t="shared" si="60"/>
        <v>19</v>
      </c>
      <c r="O974" s="23">
        <f t="shared" si="61"/>
        <v>2406</v>
      </c>
      <c r="P974" s="28">
        <f t="shared" si="62"/>
        <v>45707</v>
      </c>
      <c r="Q974" s="28">
        <f t="shared" si="63"/>
        <v>45807</v>
      </c>
    </row>
    <row r="975" spans="14:17" s="1" customFormat="1" x14ac:dyDescent="0.2">
      <c r="N975" s="22">
        <f t="shared" si="60"/>
        <v>20</v>
      </c>
      <c r="O975" s="23">
        <f t="shared" si="61"/>
        <v>2285</v>
      </c>
      <c r="P975" s="28">
        <f t="shared" si="62"/>
        <v>45708</v>
      </c>
      <c r="Q975" s="28">
        <f t="shared" si="63"/>
        <v>45808</v>
      </c>
    </row>
    <row r="976" spans="14:17" s="1" customFormat="1" x14ac:dyDescent="0.2">
      <c r="N976" s="22">
        <f t="shared" si="60"/>
        <v>21</v>
      </c>
      <c r="O976" s="23">
        <f t="shared" si="61"/>
        <v>2177</v>
      </c>
      <c r="P976" s="28">
        <f t="shared" si="62"/>
        <v>45709</v>
      </c>
      <c r="Q976" s="28">
        <f t="shared" si="63"/>
        <v>45809</v>
      </c>
    </row>
    <row r="977" spans="14:17" s="1" customFormat="1" x14ac:dyDescent="0.2">
      <c r="N977" s="22">
        <f t="shared" si="60"/>
        <v>22</v>
      </c>
      <c r="O977" s="23">
        <f t="shared" si="61"/>
        <v>2078</v>
      </c>
      <c r="P977" s="28">
        <f t="shared" si="62"/>
        <v>45710</v>
      </c>
      <c r="Q977" s="28">
        <f t="shared" si="63"/>
        <v>45810</v>
      </c>
    </row>
    <row r="978" spans="14:17" s="1" customFormat="1" x14ac:dyDescent="0.2">
      <c r="N978" s="22">
        <f t="shared" si="60"/>
        <v>23</v>
      </c>
      <c r="O978" s="23">
        <f t="shared" si="61"/>
        <v>1987</v>
      </c>
      <c r="P978" s="28">
        <f t="shared" si="62"/>
        <v>45711</v>
      </c>
      <c r="Q978" s="28">
        <f t="shared" si="63"/>
        <v>45811</v>
      </c>
    </row>
    <row r="979" spans="14:17" s="1" customFormat="1" x14ac:dyDescent="0.2">
      <c r="N979" s="22">
        <f t="shared" si="60"/>
        <v>24</v>
      </c>
      <c r="O979" s="23">
        <f t="shared" si="61"/>
        <v>1905</v>
      </c>
      <c r="P979" s="28">
        <f t="shared" si="62"/>
        <v>45712</v>
      </c>
      <c r="Q979" s="28">
        <f t="shared" si="63"/>
        <v>45812</v>
      </c>
    </row>
    <row r="980" spans="14:17" s="1" customFormat="1" x14ac:dyDescent="0.2">
      <c r="N980" s="22">
        <f t="shared" si="60"/>
        <v>25</v>
      </c>
      <c r="O980" s="23">
        <f t="shared" si="61"/>
        <v>1829</v>
      </c>
      <c r="P980" s="28">
        <f t="shared" si="62"/>
        <v>45713</v>
      </c>
      <c r="Q980" s="28">
        <f t="shared" si="63"/>
        <v>45813</v>
      </c>
    </row>
    <row r="981" spans="14:17" s="1" customFormat="1" x14ac:dyDescent="0.2">
      <c r="N981" s="22">
        <f t="shared" si="60"/>
        <v>26</v>
      </c>
      <c r="O981" s="23">
        <f t="shared" si="61"/>
        <v>1758</v>
      </c>
      <c r="P981" s="28">
        <f t="shared" si="62"/>
        <v>45714</v>
      </c>
      <c r="Q981" s="28">
        <f t="shared" si="63"/>
        <v>45814</v>
      </c>
    </row>
    <row r="982" spans="14:17" s="1" customFormat="1" x14ac:dyDescent="0.2">
      <c r="N982" s="22">
        <f t="shared" si="60"/>
        <v>27</v>
      </c>
      <c r="O982" s="23">
        <f t="shared" si="61"/>
        <v>1693</v>
      </c>
      <c r="P982" s="28">
        <f t="shared" si="62"/>
        <v>45715</v>
      </c>
      <c r="Q982" s="28">
        <f t="shared" si="63"/>
        <v>45815</v>
      </c>
    </row>
    <row r="983" spans="14:17" s="1" customFormat="1" x14ac:dyDescent="0.2">
      <c r="N983" s="22">
        <f t="shared" si="60"/>
        <v>28</v>
      </c>
      <c r="O983" s="23">
        <f t="shared" si="61"/>
        <v>1633</v>
      </c>
      <c r="P983" s="28">
        <f t="shared" si="62"/>
        <v>45716</v>
      </c>
      <c r="Q983" s="28">
        <f t="shared" si="63"/>
        <v>45816</v>
      </c>
    </row>
    <row r="984" spans="14:17" s="1" customFormat="1" x14ac:dyDescent="0.2">
      <c r="N984" s="22">
        <f t="shared" si="60"/>
        <v>1</v>
      </c>
      <c r="O984" s="23">
        <f t="shared" si="61"/>
        <v>45717</v>
      </c>
      <c r="P984" s="28">
        <f t="shared" si="62"/>
        <v>45717</v>
      </c>
      <c r="Q984" s="28">
        <f t="shared" si="63"/>
        <v>45817</v>
      </c>
    </row>
    <row r="985" spans="14:17" s="1" customFormat="1" x14ac:dyDescent="0.2">
      <c r="N985" s="22">
        <f t="shared" si="60"/>
        <v>2</v>
      </c>
      <c r="O985" s="23">
        <f t="shared" si="61"/>
        <v>22859</v>
      </c>
      <c r="P985" s="28">
        <f t="shared" si="62"/>
        <v>45718</v>
      </c>
      <c r="Q985" s="28">
        <f t="shared" si="63"/>
        <v>45818</v>
      </c>
    </row>
    <row r="986" spans="14:17" s="1" customFormat="1" x14ac:dyDescent="0.2">
      <c r="N986" s="22">
        <f t="shared" si="60"/>
        <v>3</v>
      </c>
      <c r="O986" s="23">
        <f t="shared" si="61"/>
        <v>15240</v>
      </c>
      <c r="P986" s="28">
        <f t="shared" si="62"/>
        <v>45719</v>
      </c>
      <c r="Q986" s="28">
        <f t="shared" si="63"/>
        <v>45819</v>
      </c>
    </row>
    <row r="987" spans="14:17" s="1" customFormat="1" x14ac:dyDescent="0.2">
      <c r="N987" s="22">
        <f t="shared" si="60"/>
        <v>4</v>
      </c>
      <c r="O987" s="23">
        <f t="shared" si="61"/>
        <v>11430</v>
      </c>
      <c r="P987" s="28">
        <f t="shared" si="62"/>
        <v>45720</v>
      </c>
      <c r="Q987" s="28">
        <f t="shared" si="63"/>
        <v>45820</v>
      </c>
    </row>
    <row r="988" spans="14:17" s="1" customFormat="1" x14ac:dyDescent="0.2">
      <c r="N988" s="22">
        <f t="shared" si="60"/>
        <v>5</v>
      </c>
      <c r="O988" s="23">
        <f t="shared" si="61"/>
        <v>9144</v>
      </c>
      <c r="P988" s="28">
        <f t="shared" si="62"/>
        <v>45721</v>
      </c>
      <c r="Q988" s="28">
        <f t="shared" si="63"/>
        <v>45821</v>
      </c>
    </row>
    <row r="989" spans="14:17" s="1" customFormat="1" x14ac:dyDescent="0.2">
      <c r="N989" s="22">
        <f t="shared" si="60"/>
        <v>6</v>
      </c>
      <c r="O989" s="23">
        <f t="shared" si="61"/>
        <v>7620</v>
      </c>
      <c r="P989" s="28">
        <f t="shared" si="62"/>
        <v>45722</v>
      </c>
      <c r="Q989" s="28">
        <f t="shared" si="63"/>
        <v>45822</v>
      </c>
    </row>
    <row r="990" spans="14:17" s="1" customFormat="1" x14ac:dyDescent="0.2">
      <c r="N990" s="22">
        <f t="shared" si="60"/>
        <v>7</v>
      </c>
      <c r="O990" s="23">
        <f t="shared" si="61"/>
        <v>6532</v>
      </c>
      <c r="P990" s="28">
        <f t="shared" si="62"/>
        <v>45723</v>
      </c>
      <c r="Q990" s="28">
        <f t="shared" si="63"/>
        <v>45823</v>
      </c>
    </row>
    <row r="991" spans="14:17" s="1" customFormat="1" x14ac:dyDescent="0.2">
      <c r="N991" s="22">
        <f t="shared" si="60"/>
        <v>8</v>
      </c>
      <c r="O991" s="23">
        <f t="shared" si="61"/>
        <v>5716</v>
      </c>
      <c r="P991" s="28">
        <f t="shared" si="62"/>
        <v>45724</v>
      </c>
      <c r="Q991" s="28">
        <f t="shared" si="63"/>
        <v>45824</v>
      </c>
    </row>
    <row r="992" spans="14:17" s="1" customFormat="1" x14ac:dyDescent="0.2">
      <c r="N992" s="22">
        <f t="shared" si="60"/>
        <v>9</v>
      </c>
      <c r="O992" s="23">
        <f t="shared" si="61"/>
        <v>5081</v>
      </c>
      <c r="P992" s="28">
        <f t="shared" si="62"/>
        <v>45725</v>
      </c>
      <c r="Q992" s="28">
        <f t="shared" si="63"/>
        <v>45825</v>
      </c>
    </row>
    <row r="993" spans="14:17" s="1" customFormat="1" x14ac:dyDescent="0.2">
      <c r="N993" s="22">
        <f t="shared" si="60"/>
        <v>10</v>
      </c>
      <c r="O993" s="23">
        <f t="shared" si="61"/>
        <v>4573</v>
      </c>
      <c r="P993" s="28">
        <f t="shared" si="62"/>
        <v>45726</v>
      </c>
      <c r="Q993" s="28">
        <f t="shared" si="63"/>
        <v>45826</v>
      </c>
    </row>
    <row r="994" spans="14:17" s="1" customFormat="1" x14ac:dyDescent="0.2">
      <c r="N994" s="22">
        <f t="shared" si="60"/>
        <v>11</v>
      </c>
      <c r="O994" s="23">
        <f t="shared" si="61"/>
        <v>4157</v>
      </c>
      <c r="P994" s="28">
        <f t="shared" si="62"/>
        <v>45727</v>
      </c>
      <c r="Q994" s="28">
        <f t="shared" si="63"/>
        <v>45827</v>
      </c>
    </row>
    <row r="995" spans="14:17" s="1" customFormat="1" x14ac:dyDescent="0.2">
      <c r="N995" s="22">
        <f t="shared" si="60"/>
        <v>12</v>
      </c>
      <c r="O995" s="23">
        <f t="shared" si="61"/>
        <v>3811</v>
      </c>
      <c r="P995" s="28">
        <f t="shared" si="62"/>
        <v>45728</v>
      </c>
      <c r="Q995" s="28">
        <f t="shared" si="63"/>
        <v>45828</v>
      </c>
    </row>
    <row r="996" spans="14:17" s="1" customFormat="1" x14ac:dyDescent="0.2">
      <c r="N996" s="22">
        <f t="shared" si="60"/>
        <v>13</v>
      </c>
      <c r="O996" s="23">
        <f t="shared" si="61"/>
        <v>3518</v>
      </c>
      <c r="P996" s="28">
        <f t="shared" si="62"/>
        <v>45729</v>
      </c>
      <c r="Q996" s="28">
        <f t="shared" si="63"/>
        <v>45829</v>
      </c>
    </row>
    <row r="997" spans="14:17" s="1" customFormat="1" x14ac:dyDescent="0.2">
      <c r="N997" s="22">
        <f t="shared" si="60"/>
        <v>14</v>
      </c>
      <c r="O997" s="23">
        <f t="shared" si="61"/>
        <v>3266</v>
      </c>
      <c r="P997" s="28">
        <f t="shared" si="62"/>
        <v>45730</v>
      </c>
      <c r="Q997" s="28">
        <f t="shared" si="63"/>
        <v>45830</v>
      </c>
    </row>
    <row r="998" spans="14:17" s="1" customFormat="1" x14ac:dyDescent="0.2">
      <c r="N998" s="22">
        <f t="shared" si="60"/>
        <v>15</v>
      </c>
      <c r="O998" s="23">
        <f t="shared" si="61"/>
        <v>3049</v>
      </c>
      <c r="P998" s="28">
        <f t="shared" si="62"/>
        <v>45731</v>
      </c>
      <c r="Q998" s="28">
        <f t="shared" si="63"/>
        <v>45831</v>
      </c>
    </row>
    <row r="999" spans="14:17" s="1" customFormat="1" x14ac:dyDescent="0.2">
      <c r="N999" s="22">
        <f t="shared" si="60"/>
        <v>16</v>
      </c>
      <c r="O999" s="23">
        <f t="shared" si="61"/>
        <v>2858</v>
      </c>
      <c r="P999" s="28">
        <f t="shared" si="62"/>
        <v>45732</v>
      </c>
      <c r="Q999" s="28">
        <f t="shared" si="63"/>
        <v>45832</v>
      </c>
    </row>
    <row r="1000" spans="14:17" s="1" customFormat="1" x14ac:dyDescent="0.2">
      <c r="N1000" s="22">
        <f t="shared" si="60"/>
        <v>17</v>
      </c>
      <c r="O1000" s="23">
        <f t="shared" si="61"/>
        <v>2690</v>
      </c>
      <c r="P1000" s="28">
        <f t="shared" si="62"/>
        <v>45733</v>
      </c>
      <c r="Q1000" s="28">
        <f t="shared" si="63"/>
        <v>45833</v>
      </c>
    </row>
    <row r="1001" spans="14:17" s="1" customFormat="1" x14ac:dyDescent="0.2">
      <c r="N1001" s="22">
        <f t="shared" si="60"/>
        <v>18</v>
      </c>
      <c r="O1001" s="23">
        <f t="shared" si="61"/>
        <v>2541</v>
      </c>
      <c r="P1001" s="28">
        <f t="shared" si="62"/>
        <v>45734</v>
      </c>
      <c r="Q1001" s="28">
        <f t="shared" si="63"/>
        <v>45834</v>
      </c>
    </row>
    <row r="1002" spans="14:17" s="1" customFormat="1" x14ac:dyDescent="0.2">
      <c r="N1002" s="22">
        <f t="shared" si="60"/>
        <v>19</v>
      </c>
      <c r="O1002" s="23">
        <f t="shared" si="61"/>
        <v>2407</v>
      </c>
      <c r="P1002" s="28">
        <f t="shared" si="62"/>
        <v>45735</v>
      </c>
      <c r="Q1002" s="28">
        <f t="shared" si="63"/>
        <v>45835</v>
      </c>
    </row>
    <row r="1003" spans="14:17" s="1" customFormat="1" x14ac:dyDescent="0.2">
      <c r="N1003" s="22">
        <f t="shared" si="60"/>
        <v>20</v>
      </c>
      <c r="O1003" s="23">
        <f t="shared" si="61"/>
        <v>2287</v>
      </c>
      <c r="P1003" s="28">
        <f t="shared" si="62"/>
        <v>45736</v>
      </c>
      <c r="Q1003" s="28">
        <f t="shared" si="63"/>
        <v>45836</v>
      </c>
    </row>
    <row r="1004" spans="14:17" s="1" customFormat="1" x14ac:dyDescent="0.2">
      <c r="N1004" s="22">
        <f t="shared" si="60"/>
        <v>21</v>
      </c>
      <c r="O1004" s="23">
        <f t="shared" si="61"/>
        <v>2178</v>
      </c>
      <c r="P1004" s="28">
        <f t="shared" si="62"/>
        <v>45737</v>
      </c>
      <c r="Q1004" s="28">
        <f t="shared" si="63"/>
        <v>45837</v>
      </c>
    </row>
    <row r="1005" spans="14:17" s="1" customFormat="1" x14ac:dyDescent="0.2">
      <c r="N1005" s="22">
        <f t="shared" si="60"/>
        <v>22</v>
      </c>
      <c r="O1005" s="23">
        <f t="shared" si="61"/>
        <v>2079</v>
      </c>
      <c r="P1005" s="28">
        <f t="shared" si="62"/>
        <v>45738</v>
      </c>
      <c r="Q1005" s="28">
        <f t="shared" si="63"/>
        <v>45838</v>
      </c>
    </row>
    <row r="1006" spans="14:17" s="1" customFormat="1" x14ac:dyDescent="0.2">
      <c r="N1006" s="22">
        <f t="shared" si="60"/>
        <v>23</v>
      </c>
      <c r="O1006" s="23">
        <f t="shared" si="61"/>
        <v>1989</v>
      </c>
      <c r="P1006" s="28">
        <f t="shared" si="62"/>
        <v>45739</v>
      </c>
      <c r="Q1006" s="28">
        <f t="shared" si="63"/>
        <v>45839</v>
      </c>
    </row>
    <row r="1007" spans="14:17" s="1" customFormat="1" x14ac:dyDescent="0.2">
      <c r="N1007" s="22">
        <f t="shared" si="60"/>
        <v>24</v>
      </c>
      <c r="O1007" s="23">
        <f t="shared" si="61"/>
        <v>1906</v>
      </c>
      <c r="P1007" s="28">
        <f t="shared" si="62"/>
        <v>45740</v>
      </c>
      <c r="Q1007" s="28">
        <f t="shared" si="63"/>
        <v>45840</v>
      </c>
    </row>
    <row r="1008" spans="14:17" s="1" customFormat="1" x14ac:dyDescent="0.2">
      <c r="N1008" s="22">
        <f t="shared" si="60"/>
        <v>25</v>
      </c>
      <c r="O1008" s="23">
        <f t="shared" si="61"/>
        <v>1830</v>
      </c>
      <c r="P1008" s="28">
        <f t="shared" si="62"/>
        <v>45741</v>
      </c>
      <c r="Q1008" s="28">
        <f t="shared" si="63"/>
        <v>45841</v>
      </c>
    </row>
    <row r="1009" spans="14:17" s="1" customFormat="1" x14ac:dyDescent="0.2">
      <c r="N1009" s="22">
        <f t="shared" si="60"/>
        <v>26</v>
      </c>
      <c r="O1009" s="23">
        <f t="shared" si="61"/>
        <v>1759</v>
      </c>
      <c r="P1009" s="28">
        <f t="shared" si="62"/>
        <v>45742</v>
      </c>
      <c r="Q1009" s="28">
        <f t="shared" si="63"/>
        <v>45842</v>
      </c>
    </row>
    <row r="1010" spans="14:17" s="1" customFormat="1" x14ac:dyDescent="0.2">
      <c r="N1010" s="22">
        <f t="shared" si="60"/>
        <v>27</v>
      </c>
      <c r="O1010" s="23">
        <f t="shared" si="61"/>
        <v>1694</v>
      </c>
      <c r="P1010" s="28">
        <f t="shared" si="62"/>
        <v>45743</v>
      </c>
      <c r="Q1010" s="28">
        <f t="shared" si="63"/>
        <v>45843</v>
      </c>
    </row>
    <row r="1011" spans="14:17" s="1" customFormat="1" x14ac:dyDescent="0.2">
      <c r="N1011" s="22">
        <f t="shared" si="60"/>
        <v>28</v>
      </c>
      <c r="O1011" s="23">
        <f t="shared" si="61"/>
        <v>1634</v>
      </c>
      <c r="P1011" s="28">
        <f t="shared" si="62"/>
        <v>45744</v>
      </c>
      <c r="Q1011" s="28">
        <f t="shared" si="63"/>
        <v>45844</v>
      </c>
    </row>
    <row r="1012" spans="14:17" s="1" customFormat="1" x14ac:dyDescent="0.2">
      <c r="N1012" s="22">
        <f t="shared" si="60"/>
        <v>29</v>
      </c>
      <c r="O1012" s="23">
        <f t="shared" si="61"/>
        <v>1577</v>
      </c>
      <c r="P1012" s="28">
        <f t="shared" si="62"/>
        <v>45745</v>
      </c>
      <c r="Q1012" s="28">
        <f t="shared" si="63"/>
        <v>45845</v>
      </c>
    </row>
    <row r="1013" spans="14:17" s="1" customFormat="1" x14ac:dyDescent="0.2">
      <c r="N1013" s="22">
        <f t="shared" si="60"/>
        <v>30</v>
      </c>
      <c r="O1013" s="23">
        <f t="shared" si="61"/>
        <v>1525</v>
      </c>
      <c r="P1013" s="28">
        <f t="shared" si="62"/>
        <v>45746</v>
      </c>
      <c r="Q1013" s="28">
        <f t="shared" si="63"/>
        <v>45846</v>
      </c>
    </row>
  </sheetData>
  <sheetProtection password="CF35" sheet="1" objects="1" scenarios="1" selectLockedCells="1"/>
  <mergeCells count="8">
    <mergeCell ref="B11:C11"/>
    <mergeCell ref="B12:C12"/>
    <mergeCell ref="B13:C13"/>
    <mergeCell ref="B2:C3"/>
    <mergeCell ref="P6:Q6"/>
    <mergeCell ref="B7:C7"/>
    <mergeCell ref="B9:C9"/>
    <mergeCell ref="B10:C10"/>
  </mergeCells>
  <conditionalFormatting sqref="C5">
    <cfRule type="cellIs" dxfId="156" priority="2" operator="equal">
      <formula>$O$6</formula>
    </cfRule>
  </conditionalFormatting>
  <conditionalFormatting sqref="B5">
    <cfRule type="expression" dxfId="155" priority="3">
      <formula>OR(TODAY()&lt;$P$5,TODAY()&gt;$Q$5)</formula>
    </cfRule>
  </conditionalFormatting>
  <conditionalFormatting sqref="C4">
    <cfRule type="expression" dxfId="154" priority="4">
      <formula>OR(TODAY()&lt;$P$5,TODAY()&gt;$Q$5)</formula>
    </cfRule>
  </conditionalFormatting>
  <conditionalFormatting sqref="C6">
    <cfRule type="expression" dxfId="153" priority="5">
      <formula>OR(TODAY()&lt;$P$5,TODAY()&gt;$Q$5)</formula>
    </cfRule>
  </conditionalFormatting>
  <hyperlinks>
    <hyperlink ref="B10" r:id="rId1"/>
    <hyperlink ref="B11" r:id="rId2"/>
    <hyperlink ref="B12" r:id="rId3"/>
  </hyperlinks>
  <pageMargins left="0.7" right="0.7" top="0.78749999999999998" bottom="0.78749999999999998" header="0.511811023622047" footer="0.511811023622047"/>
  <pageSetup paperSize="9" orientation="portrait" horizontalDpi="300" verticalDpi="30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3"/>
  <sheetViews>
    <sheetView showGridLines="0" tabSelected="1" zoomScaleNormal="100" workbookViewId="0">
      <pane xSplit="2" ySplit="5" topLeftCell="C6" activePane="bottomRight" state="frozen"/>
      <selection pane="topRight" activeCell="C1" sqref="C1"/>
      <selection pane="bottomLeft" activeCell="A9" sqref="A9"/>
      <selection pane="bottomRight" activeCell="O9" sqref="O9"/>
    </sheetView>
  </sheetViews>
  <sheetFormatPr baseColWidth="10" defaultColWidth="11" defaultRowHeight="14.25" outlineLevelRow="2" x14ac:dyDescent="0.2"/>
  <cols>
    <col min="1" max="1" width="1.625" style="29" customWidth="1"/>
    <col min="2" max="3" width="23.125" style="29" customWidth="1"/>
    <col min="4" max="4" width="13.125" style="29" customWidth="1"/>
    <col min="5" max="5" width="23.125" style="29" customWidth="1"/>
    <col min="6" max="6" width="13.125" style="29" customWidth="1"/>
    <col min="7" max="7" width="23.125" style="29" customWidth="1"/>
    <col min="8" max="8" width="1.625" customWidth="1"/>
    <col min="9" max="9" width="5.625" style="29" customWidth="1"/>
    <col min="10" max="12" width="20.625" style="29" customWidth="1"/>
    <col min="13" max="13" width="1.625" style="29" customWidth="1"/>
    <col min="14" max="1024" width="11" style="29"/>
  </cols>
  <sheetData>
    <row r="1" spans="1:12" s="29" customFormat="1" ht="15" customHeight="1" x14ac:dyDescent="0.2">
      <c r="A1" s="2"/>
      <c r="B1" s="2"/>
      <c r="C1" s="2"/>
      <c r="D1" s="2"/>
      <c r="E1" s="2"/>
      <c r="F1" s="2"/>
      <c r="G1" s="155"/>
    </row>
    <row r="2" spans="1:12" s="29" customFormat="1" ht="57" customHeight="1" x14ac:dyDescent="0.2">
      <c r="A2" s="2"/>
      <c r="B2" s="173" t="s">
        <v>22</v>
      </c>
      <c r="C2" s="173"/>
      <c r="D2" s="173"/>
      <c r="E2" s="173"/>
      <c r="F2" s="173"/>
      <c r="G2" s="173"/>
    </row>
    <row r="3" spans="1:12" s="29" customFormat="1" ht="15" customHeight="1" x14ac:dyDescent="0.2">
      <c r="A3" s="2"/>
      <c r="B3" s="30" t="s">
        <v>23</v>
      </c>
      <c r="C3" s="31"/>
      <c r="D3" s="31"/>
      <c r="E3" s="31"/>
      <c r="F3" s="31"/>
      <c r="G3" s="31"/>
    </row>
    <row r="4" spans="1:12" s="29" customFormat="1" ht="15" customHeight="1" x14ac:dyDescent="0.2">
      <c r="A4" s="2"/>
      <c r="B4" s="32"/>
      <c r="C4" s="32" t="s">
        <v>24</v>
      </c>
      <c r="D4" s="31"/>
      <c r="E4" s="32" t="str">
        <f>C4</f>
        <v>1. Juli bis 30. Juni</v>
      </c>
      <c r="F4" s="32"/>
      <c r="G4" s="32" t="str">
        <f>E4</f>
        <v>1. Juli bis 30. Juni</v>
      </c>
    </row>
    <row r="5" spans="1:12" s="29" customFormat="1" ht="30" customHeight="1" x14ac:dyDescent="0.2">
      <c r="A5" s="2"/>
      <c r="B5" s="33" t="s">
        <v>25</v>
      </c>
      <c r="C5" s="34" t="s">
        <v>26</v>
      </c>
      <c r="D5" s="35" t="s">
        <v>27</v>
      </c>
      <c r="E5" s="36" t="s">
        <v>28</v>
      </c>
      <c r="F5" s="35" t="str">
        <f>D5</f>
        <v>Erwartete Änderung in %</v>
      </c>
      <c r="G5" s="37" t="s">
        <v>29</v>
      </c>
      <c r="I5" s="168" t="s">
        <v>30</v>
      </c>
      <c r="J5" s="168"/>
      <c r="K5" s="168"/>
      <c r="L5" s="168"/>
    </row>
    <row r="6" spans="1:12" s="29" customFormat="1" ht="30" customHeight="1" x14ac:dyDescent="0.2">
      <c r="A6" s="2"/>
      <c r="B6" s="38" t="s">
        <v>31</v>
      </c>
      <c r="C6" s="39">
        <v>28537</v>
      </c>
      <c r="D6" s="40">
        <v>20</v>
      </c>
      <c r="E6" s="41">
        <f>C6+D6/100*C6</f>
        <v>34244.400000000001</v>
      </c>
      <c r="F6" s="40">
        <v>20</v>
      </c>
      <c r="G6" s="41">
        <f>E6+F6/100*E6</f>
        <v>41093.279999999999</v>
      </c>
      <c r="I6" s="168"/>
      <c r="J6" s="168"/>
      <c r="K6" s="168"/>
      <c r="L6" s="168"/>
    </row>
    <row r="7" spans="1:12" s="29" customFormat="1" ht="30" customHeight="1" x14ac:dyDescent="0.2">
      <c r="A7" s="2"/>
      <c r="B7" s="42" t="s">
        <v>32</v>
      </c>
      <c r="C7" s="43">
        <v>140</v>
      </c>
      <c r="D7" s="40">
        <v>0</v>
      </c>
      <c r="E7" s="44">
        <f>C7+D7/100*C7</f>
        <v>140</v>
      </c>
      <c r="F7" s="40">
        <v>0</v>
      </c>
      <c r="G7" s="44">
        <f>E7+F7/100*E7</f>
        <v>140</v>
      </c>
      <c r="I7" s="168"/>
      <c r="J7" s="168"/>
      <c r="K7" s="168"/>
      <c r="L7" s="168"/>
    </row>
    <row r="8" spans="1:12" s="29" customFormat="1" ht="30" customHeight="1" x14ac:dyDescent="0.2">
      <c r="A8" s="2"/>
      <c r="B8" s="38" t="s">
        <v>33</v>
      </c>
      <c r="C8" s="45">
        <v>10077</v>
      </c>
      <c r="D8" s="40">
        <v>5</v>
      </c>
      <c r="E8" s="46">
        <f>C8+D8/100*C8</f>
        <v>10580.85</v>
      </c>
      <c r="F8" s="40">
        <v>0</v>
      </c>
      <c r="G8" s="46">
        <f>E8+F8/100*E8</f>
        <v>10580.85</v>
      </c>
    </row>
    <row r="9" spans="1:12" s="29" customFormat="1" ht="30" customHeight="1" x14ac:dyDescent="0.2">
      <c r="A9" s="2"/>
      <c r="B9" s="42" t="s">
        <v>34</v>
      </c>
      <c r="C9" s="47">
        <f>C10/C7/C8*100</f>
        <v>32.984164788273148</v>
      </c>
      <c r="D9" s="40">
        <v>20</v>
      </c>
      <c r="E9" s="48">
        <f>C9+D9/100*C9</f>
        <v>39.580997745927775</v>
      </c>
      <c r="F9" s="40">
        <v>25</v>
      </c>
      <c r="G9" s="48">
        <f>E9+F9/100*E9</f>
        <v>49.476247182409722</v>
      </c>
    </row>
    <row r="10" spans="1:12" s="29" customFormat="1" ht="30" customHeight="1" x14ac:dyDescent="0.2">
      <c r="A10" s="2"/>
      <c r="B10" s="49" t="s">
        <v>35</v>
      </c>
      <c r="C10" s="42">
        <v>465334</v>
      </c>
      <c r="D10" s="50">
        <f>E10-C10</f>
        <v>120986.83999999985</v>
      </c>
      <c r="E10" s="42">
        <f>E7*E8*E9/100</f>
        <v>586320.83999999985</v>
      </c>
      <c r="F10" s="50">
        <f>G10-E10</f>
        <v>146580.20999999996</v>
      </c>
      <c r="G10" s="42">
        <f>G7*G8*G9/100</f>
        <v>732901.04999999981</v>
      </c>
    </row>
    <row r="11" spans="1:12" s="29" customFormat="1" ht="30" customHeight="1" outlineLevel="1" x14ac:dyDescent="0.2">
      <c r="A11" s="2"/>
      <c r="B11" s="38" t="s">
        <v>36</v>
      </c>
      <c r="C11" s="51">
        <f>512940-C10</f>
        <v>47606</v>
      </c>
      <c r="D11" s="40">
        <v>15</v>
      </c>
      <c r="E11" s="41">
        <f>C11+D11/100*C11</f>
        <v>54746.9</v>
      </c>
      <c r="F11" s="40">
        <v>20</v>
      </c>
      <c r="G11" s="41">
        <f>E11+F11/100*E11</f>
        <v>65696.28</v>
      </c>
    </row>
    <row r="12" spans="1:12" s="29" customFormat="1" ht="30" customHeight="1" outlineLevel="1" x14ac:dyDescent="0.2">
      <c r="A12" s="2"/>
      <c r="B12" s="38" t="s">
        <v>37</v>
      </c>
      <c r="C12" s="39">
        <f>(542366-C6-C10-C11)</f>
        <v>889</v>
      </c>
      <c r="D12" s="40">
        <v>0</v>
      </c>
      <c r="E12" s="41">
        <f>C12+D12/100*C12</f>
        <v>889</v>
      </c>
      <c r="F12" s="40">
        <v>0</v>
      </c>
      <c r="G12" s="41">
        <f>E12+F12/100*E12</f>
        <v>889</v>
      </c>
    </row>
    <row r="13" spans="1:12" s="29" customFormat="1" ht="30" customHeight="1" outlineLevel="1" x14ac:dyDescent="0.2">
      <c r="A13" s="2"/>
      <c r="B13" s="38" t="s">
        <v>38</v>
      </c>
      <c r="C13" s="39">
        <v>8310</v>
      </c>
      <c r="D13" s="40">
        <v>0</v>
      </c>
      <c r="E13" s="41">
        <f>C13+D13/100*C13</f>
        <v>8310</v>
      </c>
      <c r="F13" s="40">
        <v>0</v>
      </c>
      <c r="G13" s="41">
        <f>E13+F13/100*E13</f>
        <v>8310</v>
      </c>
    </row>
    <row r="14" spans="1:12" s="29" customFormat="1" ht="30" customHeight="1" outlineLevel="1" x14ac:dyDescent="0.2">
      <c r="A14" s="2"/>
      <c r="B14" s="38" t="s">
        <v>39</v>
      </c>
      <c r="C14" s="39">
        <f>119685+5238</f>
        <v>124923</v>
      </c>
      <c r="D14" s="40">
        <v>0</v>
      </c>
      <c r="E14" s="41">
        <f>C14+D14/100*C14</f>
        <v>124923</v>
      </c>
      <c r="F14" s="40">
        <v>0</v>
      </c>
      <c r="G14" s="41">
        <f>E14+F14/100*E14</f>
        <v>124923</v>
      </c>
    </row>
    <row r="15" spans="1:12" s="29" customFormat="1" ht="30" customHeight="1" outlineLevel="1" x14ac:dyDescent="0.2">
      <c r="A15" s="2"/>
      <c r="B15" s="38" t="s">
        <v>40</v>
      </c>
      <c r="C15" s="39">
        <v>12250</v>
      </c>
      <c r="D15" s="40">
        <v>0</v>
      </c>
      <c r="E15" s="41">
        <f>C15+D15/100*C15</f>
        <v>12250</v>
      </c>
      <c r="F15" s="40">
        <v>0</v>
      </c>
      <c r="G15" s="41">
        <f>E15+F15/100*E15</f>
        <v>12250</v>
      </c>
    </row>
    <row r="16" spans="1:12" s="29" customFormat="1" ht="30" customHeight="1" x14ac:dyDescent="0.2">
      <c r="A16" s="2"/>
      <c r="B16" s="42" t="s">
        <v>41</v>
      </c>
      <c r="C16" s="52">
        <f>C6+SUM(C10:C15)</f>
        <v>687849</v>
      </c>
      <c r="D16" s="50">
        <f>E16-C16</f>
        <v>133835.1399999999</v>
      </c>
      <c r="E16" s="42">
        <f>E6+SUM(E10:E15)</f>
        <v>821684.1399999999</v>
      </c>
      <c r="F16" s="50">
        <f>G16-E16</f>
        <v>164378.46999999997</v>
      </c>
      <c r="G16" s="42">
        <f>G6+SUM(G10:G15)</f>
        <v>986062.60999999987</v>
      </c>
    </row>
    <row r="17" spans="1:7" s="29" customFormat="1" ht="15" customHeight="1" x14ac:dyDescent="0.2">
      <c r="A17" s="2"/>
      <c r="B17" s="30"/>
      <c r="C17" s="31"/>
      <c r="D17" s="31"/>
      <c r="E17" s="53"/>
      <c r="F17" s="31"/>
      <c r="G17" s="53"/>
    </row>
    <row r="18" spans="1:7" s="29" customFormat="1" ht="30" customHeight="1" x14ac:dyDescent="0.2">
      <c r="A18" s="2"/>
      <c r="B18" s="54" t="s">
        <v>42</v>
      </c>
      <c r="C18" s="55" t="str">
        <f>C$5</f>
        <v>2020 / 2021</v>
      </c>
      <c r="D18" s="35" t="str">
        <f>D$5</f>
        <v>Erwartete Änderung in %</v>
      </c>
      <c r="E18" s="35" t="str">
        <f>E$5</f>
        <v>2021 / 2022</v>
      </c>
      <c r="F18" s="35" t="str">
        <f>F$5</f>
        <v>Erwartete Änderung in %</v>
      </c>
      <c r="G18" s="35" t="str">
        <f>G$5</f>
        <v>2022 / 2023</v>
      </c>
    </row>
    <row r="19" spans="1:7" s="29" customFormat="1" ht="30" customHeight="1" outlineLevel="1" x14ac:dyDescent="0.2">
      <c r="A19" s="2"/>
      <c r="B19" s="57" t="s">
        <v>43</v>
      </c>
      <c r="C19" s="39">
        <v>33418</v>
      </c>
      <c r="D19" s="58">
        <v>50</v>
      </c>
      <c r="E19" s="41">
        <f t="shared" ref="E19:E26" si="0">C19+D19/100*C19</f>
        <v>50127</v>
      </c>
      <c r="F19" s="58">
        <v>50</v>
      </c>
      <c r="G19" s="41">
        <f t="shared" ref="G19:G26" si="1">E19+F19/100*E19</f>
        <v>75190.5</v>
      </c>
    </row>
    <row r="20" spans="1:7" s="29" customFormat="1" ht="30" customHeight="1" outlineLevel="1" x14ac:dyDescent="0.2">
      <c r="A20" s="2"/>
      <c r="B20" s="59" t="s">
        <v>44</v>
      </c>
      <c r="C20" s="39">
        <f>1647+2781</f>
        <v>4428</v>
      </c>
      <c r="D20" s="58">
        <v>10</v>
      </c>
      <c r="E20" s="41">
        <f t="shared" si="0"/>
        <v>4870.8</v>
      </c>
      <c r="F20" s="58">
        <v>10</v>
      </c>
      <c r="G20" s="41">
        <f t="shared" si="1"/>
        <v>5357.88</v>
      </c>
    </row>
    <row r="21" spans="1:7" s="29" customFormat="1" ht="30" customHeight="1" outlineLevel="1" x14ac:dyDescent="0.2">
      <c r="A21" s="2"/>
      <c r="B21" s="60" t="s">
        <v>45</v>
      </c>
      <c r="C21" s="61">
        <f>149449+26802</f>
        <v>176251</v>
      </c>
      <c r="D21" s="62">
        <v>15</v>
      </c>
      <c r="E21" s="41">
        <f t="shared" si="0"/>
        <v>202688.65</v>
      </c>
      <c r="F21" s="62">
        <v>50</v>
      </c>
      <c r="G21" s="41">
        <f t="shared" si="1"/>
        <v>304032.97499999998</v>
      </c>
    </row>
    <row r="22" spans="1:7" s="29" customFormat="1" ht="30" customHeight="1" outlineLevel="1" x14ac:dyDescent="0.2">
      <c r="A22" s="2"/>
      <c r="B22" s="59" t="s">
        <v>46</v>
      </c>
      <c r="C22" s="61">
        <f>251952-C20-C21</f>
        <v>71273</v>
      </c>
      <c r="D22" s="58">
        <v>5</v>
      </c>
      <c r="E22" s="41">
        <f t="shared" si="0"/>
        <v>74836.649999999994</v>
      </c>
      <c r="F22" s="58">
        <v>5</v>
      </c>
      <c r="G22" s="41">
        <f t="shared" si="1"/>
        <v>78578.482499999998</v>
      </c>
    </row>
    <row r="23" spans="1:7" s="29" customFormat="1" ht="30" customHeight="1" outlineLevel="1" x14ac:dyDescent="0.2">
      <c r="A23" s="2"/>
      <c r="B23" s="59" t="s">
        <v>47</v>
      </c>
      <c r="C23" s="39">
        <v>21978</v>
      </c>
      <c r="D23" s="62">
        <v>5</v>
      </c>
      <c r="E23" s="41">
        <f t="shared" si="0"/>
        <v>23076.9</v>
      </c>
      <c r="F23" s="62">
        <v>5</v>
      </c>
      <c r="G23" s="41">
        <f t="shared" si="1"/>
        <v>24230.745000000003</v>
      </c>
    </row>
    <row r="24" spans="1:7" s="29" customFormat="1" ht="30" customHeight="1" outlineLevel="1" x14ac:dyDescent="0.2">
      <c r="A24" s="2"/>
      <c r="B24" s="59" t="s">
        <v>48</v>
      </c>
      <c r="C24" s="39">
        <f>15183+36</f>
        <v>15219</v>
      </c>
      <c r="D24" s="58">
        <v>50</v>
      </c>
      <c r="E24" s="41">
        <f t="shared" si="0"/>
        <v>22828.5</v>
      </c>
      <c r="F24" s="58">
        <v>50</v>
      </c>
      <c r="G24" s="41">
        <f t="shared" si="1"/>
        <v>34242.75</v>
      </c>
    </row>
    <row r="25" spans="1:7" s="29" customFormat="1" ht="30" customHeight="1" outlineLevel="1" x14ac:dyDescent="0.2">
      <c r="A25" s="63"/>
      <c r="B25" s="59" t="s">
        <v>49</v>
      </c>
      <c r="C25" s="64">
        <v>74419</v>
      </c>
      <c r="D25" s="58">
        <v>5</v>
      </c>
      <c r="E25" s="41">
        <f t="shared" si="0"/>
        <v>78139.95</v>
      </c>
      <c r="F25" s="58">
        <v>20</v>
      </c>
      <c r="G25" s="41">
        <f t="shared" si="1"/>
        <v>93767.94</v>
      </c>
    </row>
    <row r="26" spans="1:7" s="29" customFormat="1" ht="30" customHeight="1" outlineLevel="1" x14ac:dyDescent="0.2">
      <c r="A26" s="65"/>
      <c r="B26" s="59" t="s">
        <v>50</v>
      </c>
      <c r="C26" s="66"/>
      <c r="D26" s="58">
        <v>0</v>
      </c>
      <c r="E26" s="41">
        <f t="shared" si="0"/>
        <v>0</v>
      </c>
      <c r="F26" s="58">
        <v>0</v>
      </c>
      <c r="G26" s="41">
        <f t="shared" si="1"/>
        <v>0</v>
      </c>
    </row>
    <row r="27" spans="1:7" s="29" customFormat="1" ht="30" customHeight="1" x14ac:dyDescent="0.2">
      <c r="A27" s="2"/>
      <c r="B27" s="38" t="s">
        <v>42</v>
      </c>
      <c r="C27" s="42">
        <f>SUM(C19:C26)</f>
        <v>396986</v>
      </c>
      <c r="D27" s="50">
        <f>E27-C27</f>
        <v>59582.450000000012</v>
      </c>
      <c r="E27" s="42">
        <f>SUM(E19:E26)</f>
        <v>456568.45</v>
      </c>
      <c r="F27" s="50">
        <f>G27-E27</f>
        <v>158832.82249999995</v>
      </c>
      <c r="G27" s="42">
        <f>SUM(G19:G26)</f>
        <v>615401.27249999996</v>
      </c>
    </row>
    <row r="28" spans="1:7" s="29" customFormat="1" ht="15" customHeight="1" x14ac:dyDescent="0.2">
      <c r="A28" s="2"/>
      <c r="B28" s="2"/>
      <c r="C28" s="2"/>
      <c r="D28" s="67"/>
      <c r="F28" s="67"/>
    </row>
    <row r="29" spans="1:7" s="29" customFormat="1" ht="30" customHeight="1" x14ac:dyDescent="0.2">
      <c r="A29" s="2"/>
      <c r="B29" s="54" t="s">
        <v>51</v>
      </c>
      <c r="C29" s="55" t="str">
        <f>C$5</f>
        <v>2020 / 2021</v>
      </c>
      <c r="D29" s="35" t="str">
        <f>D$5</f>
        <v>Erwartete Änderung in %</v>
      </c>
      <c r="E29" s="35" t="str">
        <f>E$5</f>
        <v>2021 / 2022</v>
      </c>
      <c r="F29" s="35" t="str">
        <f>F$5</f>
        <v>Erwartete Änderung in %</v>
      </c>
      <c r="G29" s="35" t="str">
        <f>G$5</f>
        <v>2022 / 2023</v>
      </c>
    </row>
    <row r="30" spans="1:7" ht="30" customHeight="1" outlineLevel="2" x14ac:dyDescent="0.2">
      <c r="A30" s="68"/>
      <c r="B30" s="69" t="s">
        <v>52</v>
      </c>
      <c r="C30" s="152">
        <v>18000</v>
      </c>
      <c r="D30" s="58">
        <v>0</v>
      </c>
      <c r="E30" s="41">
        <f t="shared" ref="E30:E39" si="2">C30+D30/100*C30</f>
        <v>18000</v>
      </c>
      <c r="F30" s="58">
        <v>5</v>
      </c>
      <c r="G30" s="41">
        <f t="shared" ref="G30:G39" si="3">E30+F30/100*E30</f>
        <v>18900</v>
      </c>
    </row>
    <row r="31" spans="1:7" s="29" customFormat="1" ht="30" customHeight="1" outlineLevel="2" x14ac:dyDescent="0.2">
      <c r="A31" s="68"/>
      <c r="B31" s="38" t="s">
        <v>53</v>
      </c>
      <c r="C31" s="153">
        <v>60000</v>
      </c>
      <c r="D31" s="58">
        <v>0</v>
      </c>
      <c r="E31" s="41">
        <f t="shared" si="2"/>
        <v>60000</v>
      </c>
      <c r="F31" s="58">
        <v>0</v>
      </c>
      <c r="G31" s="41">
        <f t="shared" si="3"/>
        <v>60000</v>
      </c>
    </row>
    <row r="32" spans="1:7" s="29" customFormat="1" ht="30" customHeight="1" outlineLevel="2" x14ac:dyDescent="0.2">
      <c r="A32" s="68"/>
      <c r="B32" s="38" t="s">
        <v>54</v>
      </c>
      <c r="C32" s="154">
        <v>40000</v>
      </c>
      <c r="D32" s="58">
        <v>0</v>
      </c>
      <c r="E32" s="41">
        <f t="shared" si="2"/>
        <v>40000</v>
      </c>
      <c r="F32" s="58">
        <v>0</v>
      </c>
      <c r="G32" s="41">
        <f t="shared" si="3"/>
        <v>40000</v>
      </c>
    </row>
    <row r="33" spans="1:12" s="29" customFormat="1" ht="30" customHeight="1" outlineLevel="2" x14ac:dyDescent="0.2">
      <c r="A33" s="68"/>
      <c r="B33" s="69" t="s">
        <v>55</v>
      </c>
      <c r="C33" s="70">
        <f>3152+33821</f>
        <v>36973</v>
      </c>
      <c r="D33" s="58">
        <v>0</v>
      </c>
      <c r="E33" s="41">
        <f t="shared" si="2"/>
        <v>36973</v>
      </c>
      <c r="F33" s="58">
        <v>0</v>
      </c>
      <c r="G33" s="41">
        <f t="shared" si="3"/>
        <v>36973</v>
      </c>
    </row>
    <row r="34" spans="1:12" s="29" customFormat="1" ht="30" customHeight="1" outlineLevel="2" x14ac:dyDescent="0.2">
      <c r="A34" s="68"/>
      <c r="B34" s="38" t="s">
        <v>56</v>
      </c>
      <c r="C34" s="39">
        <f>61758-C33</f>
        <v>24785</v>
      </c>
      <c r="D34" s="58">
        <v>0</v>
      </c>
      <c r="E34" s="41">
        <f t="shared" si="2"/>
        <v>24785</v>
      </c>
      <c r="F34" s="58">
        <v>0</v>
      </c>
      <c r="G34" s="41">
        <f t="shared" si="3"/>
        <v>24785</v>
      </c>
    </row>
    <row r="35" spans="1:12" s="29" customFormat="1" ht="30" customHeight="1" outlineLevel="2" x14ac:dyDescent="0.2">
      <c r="A35" s="2"/>
      <c r="B35" s="38" t="s">
        <v>57</v>
      </c>
      <c r="C35" s="39">
        <v>9278</v>
      </c>
      <c r="D35" s="58">
        <v>0</v>
      </c>
      <c r="E35" s="41">
        <f t="shared" si="2"/>
        <v>9278</v>
      </c>
      <c r="F35" s="58">
        <v>0</v>
      </c>
      <c r="G35" s="41">
        <f t="shared" si="3"/>
        <v>9278</v>
      </c>
    </row>
    <row r="36" spans="1:12" ht="30" customHeight="1" outlineLevel="2" x14ac:dyDescent="0.2">
      <c r="A36" s="68"/>
      <c r="B36" s="71" t="s">
        <v>58</v>
      </c>
      <c r="C36" s="39"/>
      <c r="D36" s="58">
        <v>0</v>
      </c>
      <c r="E36" s="41">
        <f t="shared" si="2"/>
        <v>0</v>
      </c>
      <c r="F36" s="58">
        <v>0</v>
      </c>
      <c r="G36" s="41">
        <f t="shared" si="3"/>
        <v>0</v>
      </c>
    </row>
    <row r="37" spans="1:12" s="29" customFormat="1" ht="30" customHeight="1" outlineLevel="2" x14ac:dyDescent="0.2">
      <c r="A37" s="2"/>
      <c r="B37" s="72" t="s">
        <v>59</v>
      </c>
      <c r="C37" s="39">
        <f>34679+1500</f>
        <v>36179</v>
      </c>
      <c r="D37" s="58">
        <v>0</v>
      </c>
      <c r="E37" s="41">
        <f t="shared" si="2"/>
        <v>36179</v>
      </c>
      <c r="F37" s="58">
        <v>5</v>
      </c>
      <c r="G37" s="41">
        <f t="shared" si="3"/>
        <v>37987.949999999997</v>
      </c>
    </row>
    <row r="38" spans="1:12" s="29" customFormat="1" ht="30" customHeight="1" outlineLevel="2" x14ac:dyDescent="0.2">
      <c r="A38" s="2"/>
      <c r="B38" s="38" t="s">
        <v>60</v>
      </c>
      <c r="C38" s="39">
        <f>55702-C37</f>
        <v>19523</v>
      </c>
      <c r="D38" s="58">
        <v>0</v>
      </c>
      <c r="E38" s="41">
        <f t="shared" si="2"/>
        <v>19523</v>
      </c>
      <c r="F38" s="58">
        <v>0</v>
      </c>
      <c r="G38" s="41">
        <f t="shared" si="3"/>
        <v>19523</v>
      </c>
    </row>
    <row r="39" spans="1:12" s="29" customFormat="1" ht="30" customHeight="1" outlineLevel="2" x14ac:dyDescent="0.2">
      <c r="A39" s="2"/>
      <c r="B39" s="38" t="s">
        <v>61</v>
      </c>
      <c r="C39" s="39">
        <f>1506</f>
        <v>1506</v>
      </c>
      <c r="D39" s="58">
        <v>0</v>
      </c>
      <c r="E39" s="41">
        <f t="shared" si="2"/>
        <v>1506</v>
      </c>
      <c r="F39" s="58">
        <v>0</v>
      </c>
      <c r="G39" s="41">
        <f t="shared" si="3"/>
        <v>1506</v>
      </c>
    </row>
    <row r="40" spans="1:12" s="29" customFormat="1" ht="30" customHeight="1" x14ac:dyDescent="0.2">
      <c r="A40" s="2"/>
      <c r="B40" s="73" t="str">
        <f>B29</f>
        <v>"Fixe Kosten"</v>
      </c>
      <c r="C40" s="42">
        <f>SUM(C30:C39)</f>
        <v>246244</v>
      </c>
      <c r="D40" s="50">
        <f>E40-C40</f>
        <v>0</v>
      </c>
      <c r="E40" s="42">
        <f>SUM(E30:E39)</f>
        <v>246244</v>
      </c>
      <c r="F40" s="50">
        <f>G40-E40</f>
        <v>2708.9500000000116</v>
      </c>
      <c r="G40" s="42">
        <f>SUM(G30:G39)</f>
        <v>248952.95</v>
      </c>
      <c r="I40" s="169"/>
      <c r="J40" s="170" t="str">
        <f>$C$5</f>
        <v>2020 / 2021</v>
      </c>
      <c r="K40" s="171" t="str">
        <f>$E$5</f>
        <v>2021 / 2022</v>
      </c>
      <c r="L40" s="172" t="str">
        <f>G5</f>
        <v>2022 / 2023</v>
      </c>
    </row>
    <row r="41" spans="1:12" s="29" customFormat="1" ht="30" customHeight="1" x14ac:dyDescent="0.2">
      <c r="A41" s="75" t="s">
        <v>62</v>
      </c>
      <c r="B41" s="76" t="s">
        <v>63</v>
      </c>
      <c r="C41" s="77">
        <f>C27+C40</f>
        <v>643230</v>
      </c>
      <c r="D41" s="50">
        <f>E41-C41</f>
        <v>59582.449999999953</v>
      </c>
      <c r="E41" s="78">
        <f>E27+E40</f>
        <v>702812.45</v>
      </c>
      <c r="F41" s="50">
        <f>G41-E41</f>
        <v>161541.77249999996</v>
      </c>
      <c r="G41" s="78">
        <f>G27+G40</f>
        <v>864354.22249999992</v>
      </c>
      <c r="I41" s="169"/>
      <c r="J41" s="170"/>
      <c r="K41" s="171"/>
      <c r="L41" s="172"/>
    </row>
    <row r="42" spans="1:12" s="29" customFormat="1" ht="15" customHeight="1" x14ac:dyDescent="0.2">
      <c r="A42" s="75"/>
      <c r="B42" s="75"/>
      <c r="C42" s="75"/>
    </row>
    <row r="43" spans="1:12" s="29" customFormat="1" ht="30" customHeight="1" x14ac:dyDescent="0.2">
      <c r="A43" s="75"/>
      <c r="B43" s="42" t="str">
        <f>B16</f>
        <v>Umsatz</v>
      </c>
      <c r="C43" s="52">
        <f>C16</f>
        <v>687849</v>
      </c>
      <c r="D43" s="50">
        <f>E43-C43</f>
        <v>133835.1399999999</v>
      </c>
      <c r="E43" s="52">
        <f>E16</f>
        <v>821684.1399999999</v>
      </c>
      <c r="F43" s="50">
        <f>G43-E43</f>
        <v>164378.46999999997</v>
      </c>
      <c r="G43" s="52">
        <f>G16</f>
        <v>986062.60999999987</v>
      </c>
      <c r="I43" s="165" t="s">
        <v>64</v>
      </c>
      <c r="J43" s="165"/>
      <c r="K43" s="165"/>
      <c r="L43" s="165"/>
    </row>
    <row r="44" spans="1:12" s="29" customFormat="1" ht="30" customHeight="1" x14ac:dyDescent="0.2">
      <c r="A44" s="75"/>
      <c r="B44" s="19" t="s">
        <v>65</v>
      </c>
      <c r="C44" s="79">
        <f>C27</f>
        <v>396986</v>
      </c>
      <c r="D44" s="50">
        <f>E44-C44</f>
        <v>59582.450000000012</v>
      </c>
      <c r="E44" s="79">
        <f>E27</f>
        <v>456568.45</v>
      </c>
      <c r="F44" s="50">
        <f>G44-E44</f>
        <v>158832.82249999995</v>
      </c>
      <c r="G44" s="79">
        <f>G27</f>
        <v>615401.27249999996</v>
      </c>
      <c r="I44" s="165"/>
      <c r="J44" s="165"/>
      <c r="K44" s="165"/>
      <c r="L44" s="165"/>
    </row>
    <row r="45" spans="1:12" s="29" customFormat="1" ht="30" customHeight="1" x14ac:dyDescent="0.2">
      <c r="A45" s="75"/>
      <c r="B45" s="76" t="s">
        <v>66</v>
      </c>
      <c r="C45" s="80">
        <f>C16-C44</f>
        <v>290863</v>
      </c>
      <c r="D45" s="50">
        <f>E45-C45</f>
        <v>74252.689999999886</v>
      </c>
      <c r="E45" s="80">
        <f>E16-E44</f>
        <v>365115.68999999989</v>
      </c>
      <c r="F45" s="50">
        <f>G45-E45</f>
        <v>5545.647500000021</v>
      </c>
      <c r="G45" s="80">
        <f>G16-G44</f>
        <v>370661.33749999991</v>
      </c>
      <c r="I45" s="165"/>
      <c r="J45" s="165"/>
      <c r="K45" s="165"/>
      <c r="L45" s="165"/>
    </row>
    <row r="46" spans="1:12" s="29" customFormat="1" ht="30" customHeight="1" x14ac:dyDescent="0.2">
      <c r="A46" s="75"/>
      <c r="B46" s="19" t="s">
        <v>67</v>
      </c>
      <c r="C46" s="79">
        <f>C40</f>
        <v>246244</v>
      </c>
      <c r="D46" s="50">
        <f>E46-C46</f>
        <v>0</v>
      </c>
      <c r="E46" s="79">
        <f>E40</f>
        <v>246244</v>
      </c>
      <c r="F46" s="50">
        <f>G46-E46</f>
        <v>2708.9500000000116</v>
      </c>
      <c r="G46" s="79">
        <f>G40</f>
        <v>248952.95</v>
      </c>
      <c r="I46" s="165"/>
      <c r="J46" s="165"/>
      <c r="K46" s="165"/>
      <c r="L46" s="165"/>
    </row>
    <row r="47" spans="1:12" s="29" customFormat="1" ht="30" hidden="1" customHeight="1" x14ac:dyDescent="0.2">
      <c r="A47" s="75"/>
      <c r="B47" s="76" t="s">
        <v>68</v>
      </c>
      <c r="C47" s="80">
        <f>C45-C46</f>
        <v>44619</v>
      </c>
      <c r="D47" s="50">
        <f>E47-C47</f>
        <v>74252.689999999886</v>
      </c>
      <c r="E47" s="80">
        <f>E45-E46</f>
        <v>118871.68999999989</v>
      </c>
      <c r="F47" s="50">
        <f>G47-E47</f>
        <v>2836.6975000000093</v>
      </c>
      <c r="G47" s="80">
        <f>G45-G46</f>
        <v>121708.3874999999</v>
      </c>
      <c r="I47" s="165"/>
      <c r="J47" s="165"/>
      <c r="K47" s="165"/>
      <c r="L47" s="165"/>
    </row>
    <row r="48" spans="1:12" s="29" customFormat="1" ht="30" hidden="1" customHeight="1" x14ac:dyDescent="0.2">
      <c r="A48" s="75"/>
      <c r="B48" s="72" t="s">
        <v>69</v>
      </c>
      <c r="C48" s="81">
        <v>8764</v>
      </c>
      <c r="D48" s="42" t="s">
        <v>70</v>
      </c>
      <c r="E48" s="81">
        <f>C48</f>
        <v>8764</v>
      </c>
      <c r="F48" s="42" t="s">
        <v>70</v>
      </c>
      <c r="G48" s="81">
        <f>E48</f>
        <v>8764</v>
      </c>
      <c r="I48" s="165"/>
      <c r="J48" s="165"/>
      <c r="K48" s="165"/>
      <c r="L48" s="165"/>
    </row>
    <row r="49" spans="1:12" s="29" customFormat="1" ht="45" customHeight="1" x14ac:dyDescent="0.2">
      <c r="A49" s="75"/>
      <c r="B49" s="82" t="s">
        <v>71</v>
      </c>
      <c r="C49" s="83">
        <f>C47-C48</f>
        <v>35855</v>
      </c>
      <c r="D49" s="84">
        <f>E49-C49</f>
        <v>74252.689999999886</v>
      </c>
      <c r="E49" s="83">
        <f>E47-E48</f>
        <v>110107.68999999989</v>
      </c>
      <c r="F49" s="84">
        <f>G49-E49</f>
        <v>2836.6975000000093</v>
      </c>
      <c r="G49" s="83">
        <f>G47-G48</f>
        <v>112944.3874999999</v>
      </c>
      <c r="I49" s="165"/>
      <c r="J49" s="165"/>
      <c r="K49" s="165"/>
      <c r="L49" s="165"/>
    </row>
    <row r="50" spans="1:12" s="29" customFormat="1" ht="15" customHeight="1" x14ac:dyDescent="0.2">
      <c r="A50" s="75"/>
      <c r="B50" s="85"/>
      <c r="C50" s="86"/>
      <c r="D50" s="75"/>
      <c r="E50" s="75"/>
      <c r="F50" s="75"/>
      <c r="G50" s="75"/>
    </row>
    <row r="51" spans="1:12" s="29" customFormat="1" ht="30" customHeight="1" x14ac:dyDescent="0.2">
      <c r="A51" s="75"/>
      <c r="B51" s="87" t="s">
        <v>72</v>
      </c>
      <c r="C51" s="88" t="str">
        <f>C$5</f>
        <v>2020 / 2021</v>
      </c>
      <c r="D51" s="35" t="str">
        <f>D$5</f>
        <v>Erwartete Änderung in %</v>
      </c>
      <c r="E51" s="56" t="str">
        <f>E$5</f>
        <v>2021 / 2022</v>
      </c>
      <c r="F51" s="35" t="str">
        <f>F$5</f>
        <v>Erwartete Änderung in %</v>
      </c>
      <c r="G51" s="35" t="str">
        <f>G$5</f>
        <v>2022 / 2023</v>
      </c>
      <c r="I51" s="166" t="s">
        <v>73</v>
      </c>
      <c r="J51" s="166"/>
      <c r="K51" s="166"/>
      <c r="L51" s="166"/>
    </row>
    <row r="52" spans="1:12" s="29" customFormat="1" ht="30" customHeight="1" x14ac:dyDescent="0.2">
      <c r="A52" s="75"/>
      <c r="B52" s="42" t="s">
        <v>74</v>
      </c>
      <c r="C52" s="52">
        <f>C47</f>
        <v>44619</v>
      </c>
      <c r="D52" s="50">
        <f>E52-C52</f>
        <v>74252.689999999886</v>
      </c>
      <c r="E52" s="52">
        <f>E47</f>
        <v>118871.68999999989</v>
      </c>
      <c r="F52" s="50">
        <f>G52-E52</f>
        <v>2836.6975000000093</v>
      </c>
      <c r="G52" s="52">
        <f>G47</f>
        <v>121708.3874999999</v>
      </c>
      <c r="I52" s="166"/>
      <c r="J52" s="166"/>
      <c r="K52" s="166"/>
      <c r="L52" s="166"/>
    </row>
    <row r="53" spans="1:12" s="29" customFormat="1" ht="30" customHeight="1" x14ac:dyDescent="0.2">
      <c r="A53" s="75"/>
      <c r="B53" s="89" t="s">
        <v>75</v>
      </c>
      <c r="C53" s="90">
        <v>100000</v>
      </c>
      <c r="D53" s="58">
        <v>5</v>
      </c>
      <c r="E53" s="41">
        <f>C53+D53/100*C53</f>
        <v>105000</v>
      </c>
      <c r="F53" s="58">
        <v>5</v>
      </c>
      <c r="G53" s="41">
        <f>E53+F53/100*E53</f>
        <v>110250</v>
      </c>
      <c r="I53" s="166"/>
      <c r="J53" s="166"/>
      <c r="K53" s="166"/>
      <c r="L53" s="166"/>
    </row>
    <row r="54" spans="1:12" s="29" customFormat="1" ht="30" customHeight="1" x14ac:dyDescent="0.2">
      <c r="A54" s="75"/>
      <c r="B54" s="38" t="s">
        <v>76</v>
      </c>
      <c r="C54" s="91">
        <v>0</v>
      </c>
      <c r="D54" s="40">
        <v>0</v>
      </c>
      <c r="E54" s="41">
        <f>C54+D54/100*C54</f>
        <v>0</v>
      </c>
      <c r="F54" s="40">
        <v>0</v>
      </c>
      <c r="G54" s="41">
        <f>E54+F54/100*E54</f>
        <v>0</v>
      </c>
      <c r="I54" s="166"/>
      <c r="J54" s="166"/>
      <c r="K54" s="166"/>
      <c r="L54" s="166"/>
    </row>
    <row r="55" spans="1:12" s="29" customFormat="1" ht="30" customHeight="1" x14ac:dyDescent="0.2">
      <c r="A55" s="75"/>
      <c r="B55" s="92" t="s">
        <v>77</v>
      </c>
      <c r="C55" s="80">
        <f>C52-C53+C54</f>
        <v>-55381</v>
      </c>
      <c r="D55" s="50">
        <f>E55-C55</f>
        <v>69252.689999999886</v>
      </c>
      <c r="E55" s="80">
        <f>E52-E53+E54</f>
        <v>13871.689999999886</v>
      </c>
      <c r="F55" s="50">
        <f>G55-E55</f>
        <v>-2413.3024999999907</v>
      </c>
      <c r="G55" s="80">
        <f>G52-G53+G54</f>
        <v>11458.387499999895</v>
      </c>
      <c r="I55" s="166"/>
      <c r="J55" s="166"/>
      <c r="K55" s="166"/>
      <c r="L55" s="166"/>
    </row>
    <row r="56" spans="1:12" s="29" customFormat="1" ht="30" customHeight="1" x14ac:dyDescent="0.2">
      <c r="A56" s="75"/>
      <c r="B56" s="93" t="s">
        <v>78</v>
      </c>
      <c r="C56" s="52">
        <f>C32+C31</f>
        <v>100000</v>
      </c>
      <c r="D56" s="42" t="s">
        <v>70</v>
      </c>
      <c r="E56" s="52">
        <f>E32+E31</f>
        <v>100000</v>
      </c>
      <c r="F56" s="42" t="s">
        <v>70</v>
      </c>
      <c r="G56" s="52">
        <f>G32+G31</f>
        <v>100000</v>
      </c>
      <c r="I56" s="166"/>
      <c r="J56" s="166"/>
      <c r="K56" s="166"/>
      <c r="L56" s="166"/>
    </row>
    <row r="57" spans="1:12" s="29" customFormat="1" ht="30" customHeight="1" x14ac:dyDescent="0.2">
      <c r="A57" s="75"/>
      <c r="B57" s="72" t="s">
        <v>79</v>
      </c>
      <c r="C57" s="90">
        <v>75000</v>
      </c>
      <c r="D57" s="42" t="s">
        <v>70</v>
      </c>
      <c r="E57" s="90">
        <v>75000</v>
      </c>
      <c r="F57" s="42" t="s">
        <v>70</v>
      </c>
      <c r="G57" s="90">
        <f>E57</f>
        <v>75000</v>
      </c>
      <c r="I57" s="166"/>
      <c r="J57" s="166"/>
      <c r="K57" s="166"/>
      <c r="L57" s="166"/>
    </row>
    <row r="58" spans="1:12" s="29" customFormat="1" ht="30" customHeight="1" x14ac:dyDescent="0.2">
      <c r="A58" s="75"/>
      <c r="B58" s="82" t="s">
        <v>80</v>
      </c>
      <c r="C58" s="83">
        <f>C55+C56-C57</f>
        <v>-30381</v>
      </c>
      <c r="D58" s="84">
        <f>E58-C58</f>
        <v>69252.689999999886</v>
      </c>
      <c r="E58" s="83">
        <f>E55+E56-E57</f>
        <v>38871.689999999886</v>
      </c>
      <c r="F58" s="84">
        <f>G58-E58</f>
        <v>-2413.3024999999907</v>
      </c>
      <c r="G58" s="83">
        <f>G55+G56-G57</f>
        <v>36458.387499999895</v>
      </c>
      <c r="I58" s="166"/>
      <c r="J58" s="166"/>
      <c r="K58" s="166"/>
      <c r="L58" s="166"/>
    </row>
    <row r="59" spans="1:12" s="29" customFormat="1" ht="15" customHeight="1" x14ac:dyDescent="0.2">
      <c r="A59" s="75"/>
      <c r="B59" s="75"/>
      <c r="C59" s="75"/>
      <c r="D59" s="75"/>
      <c r="E59" s="75"/>
      <c r="F59" s="75"/>
      <c r="G59" s="75"/>
    </row>
    <row r="60" spans="1:12" s="29" customFormat="1" ht="60" customHeight="1" x14ac:dyDescent="0.2">
      <c r="A60" s="2"/>
      <c r="B60" s="94" t="s">
        <v>81</v>
      </c>
      <c r="C60" s="95">
        <f>C9-C58/(C7*C8)*100</f>
        <v>35.137654347240527</v>
      </c>
      <c r="D60" s="42" t="s">
        <v>70</v>
      </c>
      <c r="E60" s="95">
        <f>E9-E58/(E7*E8)*100</f>
        <v>36.956870869812647</v>
      </c>
      <c r="F60" s="42" t="s">
        <v>70</v>
      </c>
      <c r="G60" s="95">
        <f>G9-G58/(G7*G8)*100</f>
        <v>47.015036092833483</v>
      </c>
      <c r="I60" s="167" t="s">
        <v>82</v>
      </c>
      <c r="J60" s="167"/>
      <c r="K60" s="167"/>
      <c r="L60" s="167"/>
    </row>
    <row r="61" spans="1:12" s="29" customFormat="1" ht="15.75" customHeight="1" x14ac:dyDescent="0.2">
      <c r="A61" s="2"/>
      <c r="D61" s="75"/>
      <c r="E61" s="75"/>
      <c r="F61" s="75"/>
      <c r="G61" s="75"/>
    </row>
    <row r="62" spans="1:12" ht="15" customHeight="1" x14ac:dyDescent="0.2">
      <c r="A62" s="2"/>
      <c r="B62" s="96" t="s">
        <v>83</v>
      </c>
      <c r="C62" s="97"/>
      <c r="D62" s="98"/>
      <c r="E62" s="98"/>
      <c r="F62" s="98"/>
      <c r="G62" s="98"/>
      <c r="H62" s="98"/>
      <c r="I62" s="98"/>
      <c r="J62" s="98"/>
      <c r="K62" s="98"/>
      <c r="L62" s="98"/>
    </row>
    <row r="63" spans="1:12" ht="15" customHeight="1" x14ac:dyDescent="0.2">
      <c r="A63" s="2"/>
      <c r="B63" s="99" t="s">
        <v>84</v>
      </c>
      <c r="C63" s="97"/>
      <c r="D63" s="98"/>
      <c r="E63" s="98"/>
      <c r="F63" s="98"/>
      <c r="G63" s="98"/>
      <c r="H63" s="98"/>
      <c r="I63" s="98"/>
      <c r="J63" s="98"/>
      <c r="K63" s="98"/>
      <c r="L63" s="98"/>
    </row>
    <row r="64" spans="1:12" s="29" customFormat="1" ht="15" customHeight="1" x14ac:dyDescent="0.2">
      <c r="A64" s="2"/>
      <c r="B64" s="100"/>
      <c r="C64" s="100"/>
      <c r="D64" s="101"/>
      <c r="E64" s="2"/>
      <c r="F64" s="101"/>
      <c r="G64" s="2"/>
    </row>
    <row r="65" spans="2:3" s="29" customFormat="1" ht="30" customHeight="1" x14ac:dyDescent="0.2"/>
    <row r="66" spans="2:3" s="29" customFormat="1" ht="30" customHeight="1" x14ac:dyDescent="0.2"/>
    <row r="67" spans="2:3" s="29" customFormat="1" ht="30" customHeight="1" x14ac:dyDescent="0.2"/>
    <row r="68" spans="2:3" s="29" customFormat="1" ht="30" customHeight="1" x14ac:dyDescent="0.2"/>
    <row r="69" spans="2:3" s="29" customFormat="1" ht="30" customHeight="1" x14ac:dyDescent="0.2"/>
    <row r="70" spans="2:3" s="29" customFormat="1" ht="30" customHeight="1" x14ac:dyDescent="0.2"/>
    <row r="71" spans="2:3" s="29" customFormat="1" ht="30" customHeight="1" x14ac:dyDescent="0.2">
      <c r="B71" s="102"/>
      <c r="C71" s="102"/>
    </row>
    <row r="72" spans="2:3" s="29" customFormat="1" ht="30" customHeight="1" x14ac:dyDescent="0.2">
      <c r="B72" s="102"/>
      <c r="C72" s="102"/>
    </row>
    <row r="73" spans="2:3" s="29" customFormat="1" ht="30" customHeight="1" x14ac:dyDescent="0.2"/>
    <row r="74" spans="2:3" s="29" customFormat="1" ht="15" customHeight="1" x14ac:dyDescent="0.2"/>
    <row r="75" spans="2:3" s="29" customFormat="1" ht="15" customHeight="1" x14ac:dyDescent="0.2"/>
    <row r="76" spans="2:3" s="29" customFormat="1" ht="15" customHeight="1" x14ac:dyDescent="0.2"/>
    <row r="77" spans="2:3" s="29" customFormat="1" ht="15" customHeight="1" x14ac:dyDescent="0.2"/>
    <row r="78" spans="2:3" s="29" customFormat="1" ht="15" customHeight="1" x14ac:dyDescent="0.2"/>
    <row r="79" spans="2:3" s="29" customFormat="1" ht="15" customHeight="1" x14ac:dyDescent="0.2"/>
    <row r="80" spans="2:3" s="29" customFormat="1" ht="15" customHeight="1" x14ac:dyDescent="0.2"/>
    <row r="81" s="29" customFormat="1" ht="15" customHeight="1" x14ac:dyDescent="0.2"/>
    <row r="82" s="29" customFormat="1" ht="15" customHeight="1" x14ac:dyDescent="0.2"/>
    <row r="83" s="29" customFormat="1" ht="15" customHeight="1" x14ac:dyDescent="0.2"/>
    <row r="84" s="29" customFormat="1" ht="15" customHeight="1" x14ac:dyDescent="0.2"/>
    <row r="85" s="29" customFormat="1" ht="15" customHeight="1" x14ac:dyDescent="0.2"/>
    <row r="86" s="29" customFormat="1" ht="15" customHeight="1" x14ac:dyDescent="0.2"/>
    <row r="87" s="29" customFormat="1" ht="15" customHeight="1" x14ac:dyDescent="0.2"/>
    <row r="88" s="29" customFormat="1" ht="15" customHeight="1" x14ac:dyDescent="0.2"/>
    <row r="89" s="29" customFormat="1" ht="15" customHeight="1" x14ac:dyDescent="0.2"/>
    <row r="90" s="29" customFormat="1" ht="15" customHeight="1" x14ac:dyDescent="0.2"/>
    <row r="91" s="29" customFormat="1" ht="15" customHeight="1" x14ac:dyDescent="0.2"/>
    <row r="92" s="29" customFormat="1" ht="15" customHeight="1" x14ac:dyDescent="0.2"/>
    <row r="93" s="29" customFormat="1" ht="15" customHeight="1" x14ac:dyDescent="0.2"/>
    <row r="94" s="29" customFormat="1" ht="15" customHeight="1" x14ac:dyDescent="0.2"/>
    <row r="95" s="29" customFormat="1" ht="15" customHeight="1" x14ac:dyDescent="0.2"/>
    <row r="96" s="29" customFormat="1" ht="15" customHeight="1" x14ac:dyDescent="0.2"/>
    <row r="97" s="29" customFormat="1" ht="15" customHeight="1" x14ac:dyDescent="0.2"/>
    <row r="98" s="29" customFormat="1" ht="15" customHeight="1" x14ac:dyDescent="0.2"/>
    <row r="99" s="29" customFormat="1" ht="15" customHeight="1" x14ac:dyDescent="0.2"/>
    <row r="100" s="29" customFormat="1" ht="15" customHeight="1" x14ac:dyDescent="0.2"/>
    <row r="101" s="29" customFormat="1" ht="15" customHeight="1" x14ac:dyDescent="0.2"/>
    <row r="102" s="29" customFormat="1" ht="15" customHeight="1" x14ac:dyDescent="0.2"/>
    <row r="103" s="29" customFormat="1" ht="15" customHeight="1" x14ac:dyDescent="0.2"/>
    <row r="104" s="29" customFormat="1" ht="15" customHeight="1" x14ac:dyDescent="0.2"/>
    <row r="105" s="29" customFormat="1" ht="15" customHeight="1" x14ac:dyDescent="0.2"/>
    <row r="106" s="29" customFormat="1" ht="15" customHeight="1" x14ac:dyDescent="0.2"/>
    <row r="107" s="29" customFormat="1" ht="15" customHeight="1" x14ac:dyDescent="0.2"/>
    <row r="108" s="29" customFormat="1" ht="15" customHeight="1" x14ac:dyDescent="0.2"/>
    <row r="109" s="29" customFormat="1" ht="15" customHeight="1" x14ac:dyDescent="0.2"/>
    <row r="110" s="29" customFormat="1" ht="15" customHeight="1" x14ac:dyDescent="0.2"/>
    <row r="111" s="29" customFormat="1" ht="15" customHeight="1" x14ac:dyDescent="0.2"/>
    <row r="112" s="29" customFormat="1" ht="15" customHeight="1" x14ac:dyDescent="0.2"/>
    <row r="113" s="29" customFormat="1" ht="15" customHeight="1" x14ac:dyDescent="0.2"/>
    <row r="114" s="29" customFormat="1" ht="15" customHeight="1" x14ac:dyDescent="0.2"/>
    <row r="115" s="29" customFormat="1" ht="15" customHeight="1" x14ac:dyDescent="0.2"/>
    <row r="116" s="29" customFormat="1" ht="15" customHeight="1" x14ac:dyDescent="0.2"/>
    <row r="117" s="29" customFormat="1" ht="15" customHeight="1" x14ac:dyDescent="0.2"/>
    <row r="118" s="29" customFormat="1" ht="15" customHeight="1" x14ac:dyDescent="0.2"/>
    <row r="119" s="29" customFormat="1" ht="15" customHeight="1" x14ac:dyDescent="0.2"/>
    <row r="120" s="29" customFormat="1" ht="15" customHeight="1" x14ac:dyDescent="0.2"/>
    <row r="121" s="29" customFormat="1" ht="15" customHeight="1" x14ac:dyDescent="0.2"/>
    <row r="122" s="29" customFormat="1" ht="15" customHeight="1" x14ac:dyDescent="0.2"/>
    <row r="123" s="29" customFormat="1" ht="15" customHeight="1" x14ac:dyDescent="0.2"/>
    <row r="124" s="29" customFormat="1" ht="15" customHeight="1" x14ac:dyDescent="0.2"/>
    <row r="125" s="29" customFormat="1" ht="15" customHeight="1" x14ac:dyDescent="0.2"/>
    <row r="126" s="29" customFormat="1" ht="15" customHeight="1" x14ac:dyDescent="0.2"/>
    <row r="127" s="29" customFormat="1" ht="15" customHeight="1" x14ac:dyDescent="0.2"/>
    <row r="128" s="29" customFormat="1" ht="15" customHeight="1" x14ac:dyDescent="0.2"/>
    <row r="129" s="29" customFormat="1" ht="15" customHeight="1" x14ac:dyDescent="0.2"/>
    <row r="130" s="29" customFormat="1" ht="15" customHeight="1" x14ac:dyDescent="0.2"/>
    <row r="131" s="29" customFormat="1" ht="15" customHeight="1" x14ac:dyDescent="0.2"/>
    <row r="132" s="29" customFormat="1" ht="15" customHeight="1" x14ac:dyDescent="0.2"/>
    <row r="133" s="29" customFormat="1" ht="15" customHeight="1" x14ac:dyDescent="0.2"/>
    <row r="134" s="29" customFormat="1" ht="15" customHeight="1" x14ac:dyDescent="0.2"/>
    <row r="135" s="29" customFormat="1" ht="15" customHeight="1" x14ac:dyDescent="0.2"/>
    <row r="136" s="29" customFormat="1" ht="15" customHeight="1" x14ac:dyDescent="0.2"/>
    <row r="137" s="29" customFormat="1" ht="15" customHeight="1" x14ac:dyDescent="0.2"/>
    <row r="138" s="29" customFormat="1" ht="15" customHeight="1" x14ac:dyDescent="0.2"/>
    <row r="139" s="29" customFormat="1" ht="15" customHeight="1" x14ac:dyDescent="0.2"/>
    <row r="140" s="29" customFormat="1" ht="15" customHeight="1" x14ac:dyDescent="0.2"/>
    <row r="141" s="29" customFormat="1" ht="15" customHeight="1" x14ac:dyDescent="0.2"/>
    <row r="142" s="29" customFormat="1" ht="15" customHeight="1" x14ac:dyDescent="0.2"/>
    <row r="143" s="29" customFormat="1" ht="15" customHeight="1" x14ac:dyDescent="0.2"/>
    <row r="144" s="29" customFormat="1" ht="15" customHeight="1" x14ac:dyDescent="0.2"/>
    <row r="145" s="29" customFormat="1" ht="15" customHeight="1" x14ac:dyDescent="0.2"/>
    <row r="146" s="29" customFormat="1" ht="15" customHeight="1" x14ac:dyDescent="0.2"/>
    <row r="147" s="29" customFormat="1" ht="15" customHeight="1" x14ac:dyDescent="0.2"/>
    <row r="148" s="29" customFormat="1" ht="15" customHeight="1" x14ac:dyDescent="0.2"/>
    <row r="149" s="29" customFormat="1" ht="15" customHeight="1" x14ac:dyDescent="0.2"/>
    <row r="150" s="29" customFormat="1" ht="15" customHeight="1" x14ac:dyDescent="0.2"/>
    <row r="151" s="29" customFormat="1" ht="15" customHeight="1" x14ac:dyDescent="0.2"/>
    <row r="152" s="29" customFormat="1" ht="15" customHeight="1" x14ac:dyDescent="0.2"/>
    <row r="153" s="29" customFormat="1" ht="15" customHeight="1" x14ac:dyDescent="0.2"/>
    <row r="154" s="29" customFormat="1" ht="15" customHeight="1" x14ac:dyDescent="0.2"/>
    <row r="155" s="29" customFormat="1" ht="15" customHeight="1" x14ac:dyDescent="0.2"/>
    <row r="156" s="29" customFormat="1" ht="15" customHeight="1" x14ac:dyDescent="0.2"/>
    <row r="157" s="29" customFormat="1" ht="15" customHeight="1" x14ac:dyDescent="0.2"/>
    <row r="158" s="29" customFormat="1" ht="15" customHeight="1" x14ac:dyDescent="0.2"/>
    <row r="159" s="29" customFormat="1" ht="15" customHeight="1" x14ac:dyDescent="0.2"/>
    <row r="160" s="29" customFormat="1" ht="15" customHeight="1" x14ac:dyDescent="0.2"/>
    <row r="161" s="29" customFormat="1" ht="15" customHeight="1" x14ac:dyDescent="0.2"/>
    <row r="162" s="29" customFormat="1" ht="15" customHeight="1" x14ac:dyDescent="0.2"/>
    <row r="163" s="29" customFormat="1" ht="15" customHeight="1" x14ac:dyDescent="0.2"/>
    <row r="164" s="29" customFormat="1" ht="15" customHeight="1" x14ac:dyDescent="0.2"/>
    <row r="165" s="29" customFormat="1" ht="15" customHeight="1" x14ac:dyDescent="0.2"/>
    <row r="166" s="29" customFormat="1" ht="15" customHeight="1" x14ac:dyDescent="0.2"/>
    <row r="167" s="29" customFormat="1" ht="15" customHeight="1" x14ac:dyDescent="0.2"/>
    <row r="168" s="29" customFormat="1" ht="15" customHeight="1" x14ac:dyDescent="0.2"/>
    <row r="169" s="29" customFormat="1" ht="15" customHeight="1" x14ac:dyDescent="0.2"/>
    <row r="170" s="29" customFormat="1" ht="15" customHeight="1" x14ac:dyDescent="0.2"/>
    <row r="171" s="29" customFormat="1" ht="15" customHeight="1" x14ac:dyDescent="0.2"/>
    <row r="172" s="29" customFormat="1" ht="15" customHeight="1" x14ac:dyDescent="0.2"/>
    <row r="173" s="29" customFormat="1" ht="15" customHeight="1" x14ac:dyDescent="0.2"/>
    <row r="174" s="29" customFormat="1" ht="15" customHeight="1" x14ac:dyDescent="0.2"/>
    <row r="175" s="29" customFormat="1" ht="15" customHeight="1" x14ac:dyDescent="0.2"/>
    <row r="176" s="29" customFormat="1" ht="15" customHeight="1" x14ac:dyDescent="0.2"/>
    <row r="177" s="29" customFormat="1" ht="15" customHeight="1" x14ac:dyDescent="0.2"/>
    <row r="178" s="29" customFormat="1" ht="15" customHeight="1" x14ac:dyDescent="0.2"/>
    <row r="179" s="29" customFormat="1" ht="15" customHeight="1" x14ac:dyDescent="0.2"/>
    <row r="180" s="29" customFormat="1" ht="15" customHeight="1" x14ac:dyDescent="0.2"/>
    <row r="181" s="29" customFormat="1" ht="15" customHeight="1" x14ac:dyDescent="0.2"/>
    <row r="182" s="29" customFormat="1" ht="15" customHeight="1" x14ac:dyDescent="0.2"/>
    <row r="183" s="29" customFormat="1" ht="15" customHeight="1" x14ac:dyDescent="0.2"/>
    <row r="184" s="29" customFormat="1" ht="15" customHeight="1" x14ac:dyDescent="0.2"/>
    <row r="185" s="29" customFormat="1" ht="15" customHeight="1" x14ac:dyDescent="0.2"/>
    <row r="186" s="29" customFormat="1" ht="15" customHeight="1" x14ac:dyDescent="0.2"/>
    <row r="187" s="29" customFormat="1" ht="15" customHeight="1" x14ac:dyDescent="0.2"/>
    <row r="188" s="29" customFormat="1" ht="15" customHeight="1" x14ac:dyDescent="0.2"/>
    <row r="189" s="29" customFormat="1" ht="15" customHeight="1" x14ac:dyDescent="0.2"/>
    <row r="190" s="29" customFormat="1" ht="15" customHeight="1" x14ac:dyDescent="0.2"/>
    <row r="191" s="29" customFormat="1" ht="15" customHeight="1" x14ac:dyDescent="0.2"/>
    <row r="192" s="29" customFormat="1" ht="15" customHeight="1" x14ac:dyDescent="0.2"/>
    <row r="193" s="29" customFormat="1" ht="15" customHeight="1" x14ac:dyDescent="0.2"/>
    <row r="194" s="29" customFormat="1" ht="15" customHeight="1" x14ac:dyDescent="0.2"/>
    <row r="195" s="29" customFormat="1" ht="15" customHeight="1" x14ac:dyDescent="0.2"/>
    <row r="196" s="29" customFormat="1" ht="15" customHeight="1" x14ac:dyDescent="0.2"/>
    <row r="197" s="29" customFormat="1" ht="15" customHeight="1" x14ac:dyDescent="0.2"/>
    <row r="198" s="29" customFormat="1" ht="15" customHeight="1" x14ac:dyDescent="0.2"/>
    <row r="199" s="29" customFormat="1" ht="15" customHeight="1" x14ac:dyDescent="0.2"/>
    <row r="200" s="29" customFormat="1" ht="15" customHeight="1" x14ac:dyDescent="0.2"/>
    <row r="201" s="29" customFormat="1" ht="15" customHeight="1" x14ac:dyDescent="0.2"/>
    <row r="202" s="29" customFormat="1" ht="15" customHeight="1" x14ac:dyDescent="0.2"/>
    <row r="203" s="29" customFormat="1" ht="15" customHeight="1" x14ac:dyDescent="0.2"/>
    <row r="204" s="29" customFormat="1" ht="15" customHeight="1" x14ac:dyDescent="0.2"/>
    <row r="205" s="29" customFormat="1" ht="15" customHeight="1" x14ac:dyDescent="0.2"/>
    <row r="206" s="29" customFormat="1" ht="15" customHeight="1" x14ac:dyDescent="0.2"/>
    <row r="207" s="29" customFormat="1" ht="15" customHeight="1" x14ac:dyDescent="0.2"/>
    <row r="208" s="29" customFormat="1" ht="15" customHeight="1" x14ac:dyDescent="0.2"/>
    <row r="209" s="29" customFormat="1" ht="15" customHeight="1" x14ac:dyDescent="0.2"/>
    <row r="210" s="29" customFormat="1" ht="15" customHeight="1" x14ac:dyDescent="0.2"/>
    <row r="211" s="29" customFormat="1" ht="15" customHeight="1" x14ac:dyDescent="0.2"/>
    <row r="212" s="29" customFormat="1" ht="15" customHeight="1" x14ac:dyDescent="0.2"/>
    <row r="213" s="29" customFormat="1" ht="15" customHeight="1" x14ac:dyDescent="0.2"/>
    <row r="214" s="29" customFormat="1" ht="15" customHeight="1" x14ac:dyDescent="0.2"/>
    <row r="215" s="29" customFormat="1" ht="15" customHeight="1" x14ac:dyDescent="0.2"/>
    <row r="216" s="29" customFormat="1" ht="15" customHeight="1" x14ac:dyDescent="0.2"/>
    <row r="217" s="29" customFormat="1" ht="15" customHeight="1" x14ac:dyDescent="0.2"/>
    <row r="218" s="29" customFormat="1" ht="15" customHeight="1" x14ac:dyDescent="0.2"/>
    <row r="219" s="29" customFormat="1" ht="15" customHeight="1" x14ac:dyDescent="0.2"/>
    <row r="220" s="29" customFormat="1" ht="15" customHeight="1" x14ac:dyDescent="0.2"/>
    <row r="221" s="29" customFormat="1" ht="15" customHeight="1" x14ac:dyDescent="0.2"/>
    <row r="222" s="29" customFormat="1" ht="15" customHeight="1" x14ac:dyDescent="0.2"/>
    <row r="223" s="29" customFormat="1" ht="15" customHeight="1" x14ac:dyDescent="0.2"/>
    <row r="224" s="29" customFormat="1" ht="15" customHeight="1" x14ac:dyDescent="0.2"/>
    <row r="225" s="29" customFormat="1" ht="15" customHeight="1" x14ac:dyDescent="0.2"/>
    <row r="226" s="29" customFormat="1" ht="15" customHeight="1" x14ac:dyDescent="0.2"/>
    <row r="227" s="29" customFormat="1" ht="15" customHeight="1" x14ac:dyDescent="0.2"/>
    <row r="228" s="29" customFormat="1" ht="15" customHeight="1" x14ac:dyDescent="0.2"/>
    <row r="229" s="29" customFormat="1" ht="15" customHeight="1" x14ac:dyDescent="0.2"/>
    <row r="230" s="29" customFormat="1" ht="15" customHeight="1" x14ac:dyDescent="0.2"/>
    <row r="231" s="29" customFormat="1" ht="15" customHeight="1" x14ac:dyDescent="0.2"/>
    <row r="232" s="29" customFormat="1" ht="15" customHeight="1" x14ac:dyDescent="0.2"/>
    <row r="233" s="29" customFormat="1" ht="15" customHeight="1" x14ac:dyDescent="0.2"/>
    <row r="234" s="29" customFormat="1" ht="15" customHeight="1" x14ac:dyDescent="0.2"/>
    <row r="235" s="29" customFormat="1" ht="15" customHeight="1" x14ac:dyDescent="0.2"/>
    <row r="236" s="29" customFormat="1" ht="15" customHeight="1" x14ac:dyDescent="0.2"/>
    <row r="237" s="29" customFormat="1" ht="15" customHeight="1" x14ac:dyDescent="0.2"/>
    <row r="238" s="29" customFormat="1" ht="15" customHeight="1" x14ac:dyDescent="0.2"/>
    <row r="239" s="29" customFormat="1" ht="15" customHeight="1" x14ac:dyDescent="0.2"/>
    <row r="240" s="29" customFormat="1" ht="15" customHeight="1" x14ac:dyDescent="0.2"/>
    <row r="241" s="29" customFormat="1" ht="15" customHeight="1" x14ac:dyDescent="0.2"/>
    <row r="242" s="29" customFormat="1" ht="15" customHeight="1" x14ac:dyDescent="0.2"/>
    <row r="243" s="29" customFormat="1" ht="15" customHeight="1" x14ac:dyDescent="0.2"/>
    <row r="244" s="29" customFormat="1" ht="15" customHeight="1" x14ac:dyDescent="0.2"/>
    <row r="245" s="29" customFormat="1" ht="15" customHeight="1" x14ac:dyDescent="0.2"/>
    <row r="246" s="29" customFormat="1" ht="15" customHeight="1" x14ac:dyDescent="0.2"/>
    <row r="247" s="29" customFormat="1" ht="15" customHeight="1" x14ac:dyDescent="0.2"/>
    <row r="248" s="29" customFormat="1" ht="15" customHeight="1" x14ac:dyDescent="0.2"/>
    <row r="249" s="29" customFormat="1" ht="15" customHeight="1" x14ac:dyDescent="0.2"/>
    <row r="250" s="29" customFormat="1" ht="15" customHeight="1" x14ac:dyDescent="0.2"/>
    <row r="251" s="29" customFormat="1" ht="15" customHeight="1" x14ac:dyDescent="0.2"/>
    <row r="252" s="29" customFormat="1" ht="15" customHeight="1" x14ac:dyDescent="0.2"/>
    <row r="253" s="29" customFormat="1" ht="15" customHeight="1" x14ac:dyDescent="0.2"/>
    <row r="254" s="29" customFormat="1" ht="15" customHeight="1" x14ac:dyDescent="0.2"/>
    <row r="255" s="29" customFormat="1" ht="15" customHeight="1" x14ac:dyDescent="0.2"/>
    <row r="256" s="29" customFormat="1" ht="15" customHeight="1" x14ac:dyDescent="0.2"/>
    <row r="257" s="29" customFormat="1" ht="15" customHeight="1" x14ac:dyDescent="0.2"/>
    <row r="258" s="29" customFormat="1" ht="15" customHeight="1" x14ac:dyDescent="0.2"/>
    <row r="259" s="29" customFormat="1" ht="15" customHeight="1" x14ac:dyDescent="0.2"/>
    <row r="260" s="29" customFormat="1" ht="15" customHeight="1" x14ac:dyDescent="0.2"/>
    <row r="261" s="29" customFormat="1" ht="15" customHeight="1" x14ac:dyDescent="0.2"/>
    <row r="262" s="29" customFormat="1" ht="15" customHeight="1" x14ac:dyDescent="0.2"/>
    <row r="263" s="29" customFormat="1" ht="15" customHeight="1" x14ac:dyDescent="0.2"/>
    <row r="264" s="29" customFormat="1" ht="15" customHeight="1" x14ac:dyDescent="0.2"/>
    <row r="265" s="29" customFormat="1" ht="15" customHeight="1" x14ac:dyDescent="0.2"/>
    <row r="266" s="29" customFormat="1" ht="15" customHeight="1" x14ac:dyDescent="0.2"/>
    <row r="267" s="29" customFormat="1" ht="15" customHeight="1" x14ac:dyDescent="0.2"/>
    <row r="268" s="29" customFormat="1" ht="15" customHeight="1" x14ac:dyDescent="0.2"/>
    <row r="269" s="29" customFormat="1" ht="15" customHeight="1" x14ac:dyDescent="0.2"/>
    <row r="270" s="29" customFormat="1" ht="15" customHeight="1" x14ac:dyDescent="0.2"/>
    <row r="271" s="29" customFormat="1" ht="15" customHeight="1" x14ac:dyDescent="0.2"/>
    <row r="272" s="29" customFormat="1" ht="15" customHeight="1" x14ac:dyDescent="0.2"/>
    <row r="273" s="29" customFormat="1" ht="15" customHeight="1" x14ac:dyDescent="0.2"/>
    <row r="274" s="29" customFormat="1" ht="15" customHeight="1" x14ac:dyDescent="0.2"/>
    <row r="275" s="29" customFormat="1" ht="15" customHeight="1" x14ac:dyDescent="0.2"/>
    <row r="276" s="29" customFormat="1" ht="15" customHeight="1" x14ac:dyDescent="0.2"/>
    <row r="277" s="29" customFormat="1" ht="15" customHeight="1" x14ac:dyDescent="0.2"/>
    <row r="278" s="29" customFormat="1" ht="15" customHeight="1" x14ac:dyDescent="0.2"/>
    <row r="279" s="29" customFormat="1" ht="15" customHeight="1" x14ac:dyDescent="0.2"/>
    <row r="280" s="29" customFormat="1" ht="15" customHeight="1" x14ac:dyDescent="0.2"/>
    <row r="281" s="29" customFormat="1" ht="15" customHeight="1" x14ac:dyDescent="0.2"/>
    <row r="282" s="29" customFormat="1" ht="15" customHeight="1" x14ac:dyDescent="0.2"/>
    <row r="283" s="29" customFormat="1" ht="15" customHeight="1" x14ac:dyDescent="0.2"/>
  </sheetData>
  <mergeCells count="9">
    <mergeCell ref="B2:G2"/>
    <mergeCell ref="I43:L49"/>
    <mergeCell ref="I51:L58"/>
    <mergeCell ref="I60:L60"/>
    <mergeCell ref="I5:L7"/>
    <mergeCell ref="I40:I41"/>
    <mergeCell ref="J40:J41"/>
    <mergeCell ref="K40:K41"/>
    <mergeCell ref="L40:L41"/>
  </mergeCells>
  <conditionalFormatting sqref="C47 E47">
    <cfRule type="cellIs" dxfId="152" priority="19" operator="lessThan">
      <formula>0</formula>
    </cfRule>
  </conditionalFormatting>
  <conditionalFormatting sqref="C52">
    <cfRule type="cellIs" dxfId="151" priority="20" operator="lessThan">
      <formula>0</formula>
    </cfRule>
  </conditionalFormatting>
  <conditionalFormatting sqref="C55">
    <cfRule type="cellIs" dxfId="150" priority="22" operator="lessThan">
      <formula>0</formula>
    </cfRule>
  </conditionalFormatting>
  <conditionalFormatting sqref="C49 E49">
    <cfRule type="cellIs" dxfId="149" priority="23" operator="lessThan">
      <formula>0</formula>
    </cfRule>
  </conditionalFormatting>
  <conditionalFormatting sqref="E52">
    <cfRule type="cellIs" dxfId="148" priority="24" operator="lessThan">
      <formula>0</formula>
    </cfRule>
  </conditionalFormatting>
  <conditionalFormatting sqref="E55">
    <cfRule type="cellIs" dxfId="147" priority="26" operator="lessThan">
      <formula>0</formula>
    </cfRule>
  </conditionalFormatting>
  <conditionalFormatting sqref="G47">
    <cfRule type="cellIs" dxfId="146" priority="27" operator="lessThan">
      <formula>0</formula>
    </cfRule>
  </conditionalFormatting>
  <conditionalFormatting sqref="G49">
    <cfRule type="cellIs" dxfId="145" priority="29" operator="lessThan">
      <formula>0</formula>
    </cfRule>
  </conditionalFormatting>
  <conditionalFormatting sqref="G52">
    <cfRule type="cellIs" dxfId="144" priority="30" operator="lessThan">
      <formula>0</formula>
    </cfRule>
  </conditionalFormatting>
  <conditionalFormatting sqref="G55">
    <cfRule type="cellIs" dxfId="143" priority="32" operator="lessThan">
      <formula>0</formula>
    </cfRule>
  </conditionalFormatting>
  <conditionalFormatting sqref="C58 E58">
    <cfRule type="cellIs" dxfId="142" priority="33" operator="lessThan">
      <formula>0</formula>
    </cfRule>
  </conditionalFormatting>
  <conditionalFormatting sqref="G58">
    <cfRule type="cellIs" dxfId="141" priority="35" operator="lessThan">
      <formula>0</formula>
    </cfRule>
  </conditionalFormatting>
  <hyperlinks>
    <hyperlink ref="B62" r:id="rId1"/>
  </hyperlinks>
  <printOptions horizontalCentered="1" verticalCentered="1"/>
  <pageMargins left="0.51180555555555596" right="0.51180555555555596" top="0.196527777777778" bottom="0.196527777777778" header="0.511811023622047" footer="0.511811023622047"/>
  <pageSetup paperSize="9" scale="44" orientation="portrait" horizontalDpi="300" verticalDpi="300" r:id="rId2"/>
  <drawing r:id="rId3"/>
  <extLst>
    <ext xmlns:x14="http://schemas.microsoft.com/office/spreadsheetml/2009/9/main" uri="{78C0D931-6437-407d-A8EE-F0AAD7539E65}">
      <x14:conditionalFormattings>
        <x14:conditionalFormatting xmlns:xm="http://schemas.microsoft.com/office/excel/2006/main">
          <x14:cfRule type="expression" priority="21" id="{8B137B96-7EAF-4A18-AB45-606F4370A81E}">
            <xm:f>OR(TODAY()&lt;FREIGABE!$P$5,TODAY()&gt;FREIGABE!$Q$5)</xm:f>
            <x14:dxf>
              <font>
                <strike val="0"/>
                <color rgb="FF404040"/>
              </font>
              <fill>
                <patternFill>
                  <bgColor rgb="FF404040"/>
                </patternFill>
              </fill>
            </x14:dxf>
          </x14:cfRule>
          <xm:sqref>C55</xm:sqref>
        </x14:conditionalFormatting>
        <x14:conditionalFormatting xmlns:xm="http://schemas.microsoft.com/office/excel/2006/main">
          <x14:cfRule type="expression" priority="25" id="{692387BB-162A-416E-BF45-3D49F79B10ED}">
            <xm:f>OR(TODAY()&lt;FREIGABE!$P$5,TODAY()&gt;FREIGABE!$Q$5)</xm:f>
            <x14:dxf>
              <font>
                <strike val="0"/>
                <color rgb="FF404040"/>
              </font>
              <fill>
                <patternFill>
                  <bgColor rgb="FF404040"/>
                </patternFill>
              </fill>
            </x14:dxf>
          </x14:cfRule>
          <xm:sqref>E55</xm:sqref>
        </x14:conditionalFormatting>
        <x14:conditionalFormatting xmlns:xm="http://schemas.microsoft.com/office/excel/2006/main">
          <x14:cfRule type="expression" priority="28" id="{F78DA39D-BDFC-4D7A-8DE5-911B9BCF794A}">
            <xm:f>OR(TODAY()&lt;FREIGABE!$P$5,TODAY()&gt;FREIGABE!$Q$5)</xm:f>
            <x14:dxf>
              <font>
                <strike val="0"/>
                <color rgb="FF404040"/>
              </font>
              <fill>
                <patternFill>
                  <bgColor rgb="FF404040"/>
                </patternFill>
              </fill>
            </x14:dxf>
          </x14:cfRule>
          <xm:sqref>G49</xm:sqref>
        </x14:conditionalFormatting>
        <x14:conditionalFormatting xmlns:xm="http://schemas.microsoft.com/office/excel/2006/main">
          <x14:cfRule type="expression" priority="31" id="{EB511182-6498-43E6-8180-CE8CC080207B}">
            <xm:f>OR(TODAY()&lt;FREIGABE!$P$5,TODAY()&gt;FREIGABE!$Q$5)</xm:f>
            <x14:dxf>
              <font>
                <strike val="0"/>
                <color rgb="FF404040"/>
              </font>
              <fill>
                <patternFill>
                  <bgColor rgb="FF404040"/>
                </patternFill>
              </fill>
            </x14:dxf>
          </x14:cfRule>
          <xm:sqref>G55</xm:sqref>
        </x14:conditionalFormatting>
        <x14:conditionalFormatting xmlns:xm="http://schemas.microsoft.com/office/excel/2006/main">
          <x14:cfRule type="expression" priority="34" id="{67AFA220-7BED-42F5-88C8-FC965FA8A6F2}">
            <xm:f>OR(TODAY()&lt;FREIGABE!$P$5,TODAY()&gt;FREIGABE!$Q$5)</xm:f>
            <x14:dxf>
              <font>
                <strike val="0"/>
                <color rgb="FF404040"/>
              </font>
              <fill>
                <patternFill>
                  <bgColor rgb="FF404040"/>
                </patternFill>
              </fill>
            </x14:dxf>
          </x14:cfRule>
          <xm:sqref>G58</xm:sqref>
        </x14:conditionalFormatting>
        <x14:conditionalFormatting xmlns:xm="http://schemas.microsoft.com/office/excel/2006/main">
          <x14:cfRule type="expression" priority="36" id="{A3532D1C-5F35-4125-9028-D450CBD9F018}">
            <xm:f>OR(TODAY()&lt;FREIGABE!$P$5,TODAY()&gt;FREIGABE!$Q$5)</xm:f>
            <x14:dxf>
              <font>
                <strike val="0"/>
                <color rgb="FF404040"/>
              </font>
              <fill>
                <patternFill>
                  <bgColor rgb="FF404040"/>
                </patternFill>
              </fill>
            </x14:dxf>
          </x14:cfRule>
          <xm:sqref>B56:C57 B6:C6 B22 B18:B19 C19:C22 B26 B30:B31 C30:C32 C26:C27 B34:C34 C52 B54:C54 B55 B51:B53 B16:C16 B40:C41 C44 B45:C47 B43:C43 E43:E47 I43 B11:C13 C35:C37 E40:E41 G40:G41</xm:sqref>
        </x14:conditionalFormatting>
        <x14:conditionalFormatting xmlns:xm="http://schemas.microsoft.com/office/excel/2006/main">
          <x14:cfRule type="expression" priority="37" id="{BB417B4E-2DB0-4BBB-97C4-8EC7346C9FAF}">
            <xm:f>OR(TODAY()&lt;FREIGABE!$P$5,TODAY()&gt;FREIGABE!$Q$5)</xm:f>
            <x14:dxf>
              <font>
                <strike val="0"/>
                <color rgb="FF404040"/>
              </font>
              <fill>
                <patternFill>
                  <bgColor rgb="FF404040"/>
                </patternFill>
              </fill>
            </x14:dxf>
          </x14:cfRule>
          <xm:sqref>C53</xm:sqref>
        </x14:conditionalFormatting>
        <x14:conditionalFormatting xmlns:xm="http://schemas.microsoft.com/office/excel/2006/main">
          <x14:cfRule type="expression" priority="38" id="{6FD261A7-E66F-47C7-ADF0-136F7B7E1AE6}">
            <xm:f>OR(TODAY()&lt;FREIGABE!$P$5,TODAY()&gt;FREIGABE!$Q$5)</xm:f>
            <x14:dxf>
              <font>
                <strike val="0"/>
                <color rgb="FF404040"/>
              </font>
              <fill>
                <patternFill>
                  <bgColor rgb="FF404040"/>
                </patternFill>
              </fill>
            </x14:dxf>
          </x14:cfRule>
          <xm:sqref>C33</xm:sqref>
        </x14:conditionalFormatting>
        <x14:conditionalFormatting xmlns:xm="http://schemas.microsoft.com/office/excel/2006/main">
          <x14:cfRule type="expression" priority="39" id="{1A2980F5-D42E-40D7-BE63-E21215A7C064}">
            <xm:f>OR(TODAY()&lt;FREIGABE!$P$5,TODAY()&gt;FREIGABE!$Q$5)</xm:f>
            <x14:dxf>
              <font>
                <strike val="0"/>
                <color rgb="FF404040"/>
              </font>
              <fill>
                <patternFill>
                  <bgColor rgb="FF404040"/>
                </patternFill>
              </fill>
            </x14:dxf>
          </x14:cfRule>
          <xm:sqref>B50:C50</xm:sqref>
        </x14:conditionalFormatting>
        <x14:conditionalFormatting xmlns:xm="http://schemas.microsoft.com/office/excel/2006/main">
          <x14:cfRule type="expression" priority="40" id="{436DDA59-FD5D-424D-9F19-48CCABB01120}">
            <xm:f>OR(TODAY()&lt;FREIGABE!$P$5,TODAY()&gt;FREIGABE!$Q$5)</xm:f>
            <x14:dxf>
              <font>
                <strike val="0"/>
                <color rgb="FF404040"/>
              </font>
              <fill>
                <patternFill>
                  <bgColor rgb="FF404040"/>
                </patternFill>
              </fill>
            </x14:dxf>
          </x14:cfRule>
          <xm:sqref>B44</xm:sqref>
        </x14:conditionalFormatting>
        <x14:conditionalFormatting xmlns:xm="http://schemas.microsoft.com/office/excel/2006/main">
          <x14:cfRule type="expression" priority="41" id="{3E7CDD54-9FC7-4991-9D1C-B0454C8E5BC8}">
            <xm:f>OR(TODAY()&lt;FREIGABE!$P$5,TODAY()&gt;FREIGABE!$Q$5)</xm:f>
            <x14:dxf>
              <font>
                <strike val="0"/>
                <color rgb="FF404040"/>
              </font>
              <fill>
                <patternFill>
                  <bgColor rgb="FF404040"/>
                </patternFill>
              </fill>
            </x14:dxf>
          </x14:cfRule>
          <xm:sqref>B27</xm:sqref>
        </x14:conditionalFormatting>
        <x14:conditionalFormatting xmlns:xm="http://schemas.microsoft.com/office/excel/2006/main">
          <x14:cfRule type="expression" priority="42" id="{BDA3DB4E-4872-4C90-8950-6D642A8EBFEA}">
            <xm:f>OR(TODAY()&lt;FREIGABE!$P$5,TODAY()&gt;FREIGABE!$Q$5)</xm:f>
            <x14:dxf>
              <font>
                <strike val="0"/>
                <color rgb="FF404040"/>
              </font>
              <fill>
                <patternFill>
                  <bgColor rgb="FF404040"/>
                </patternFill>
              </fill>
            </x14:dxf>
          </x14:cfRule>
          <xm:sqref>B20:B21</xm:sqref>
        </x14:conditionalFormatting>
        <x14:conditionalFormatting xmlns:xm="http://schemas.microsoft.com/office/excel/2006/main">
          <x14:cfRule type="expression" priority="43" id="{F0AEF63A-86B2-4060-90F6-E2CFE0151A62}">
            <xm:f>OR(TODAY()&lt;FREIGABE!$P$5,TODAY()&gt;FREIGABE!$Q$5)</xm:f>
            <x14:dxf>
              <font>
                <strike val="0"/>
                <color rgb="FF404040"/>
              </font>
              <fill>
                <patternFill>
                  <bgColor rgb="FF404040"/>
                </patternFill>
              </fill>
            </x14:dxf>
          </x14:cfRule>
          <xm:sqref>C15</xm:sqref>
        </x14:conditionalFormatting>
        <x14:conditionalFormatting xmlns:xm="http://schemas.microsoft.com/office/excel/2006/main">
          <x14:cfRule type="expression" priority="44" id="{EB12F643-7955-467E-8974-5C3F1C7FE0FE}">
            <xm:f>OR(TODAY()&lt;FREIGABE!$P$5,TODAY()&gt;FREIGABE!$Q$5)</xm:f>
            <x14:dxf>
              <font>
                <strike val="0"/>
                <color rgb="FF404040"/>
              </font>
              <fill>
                <patternFill>
                  <bgColor rgb="FF404040"/>
                </patternFill>
              </fill>
            </x14:dxf>
          </x14:cfRule>
          <xm:sqref>C48 E48</xm:sqref>
        </x14:conditionalFormatting>
        <x14:conditionalFormatting xmlns:xm="http://schemas.microsoft.com/office/excel/2006/main">
          <x14:cfRule type="expression" priority="45" id="{10BA8D98-314C-4DD5-9AB0-E26499A93776}">
            <xm:f>OR(TODAY()&lt;FREIGABE!$P$5,TODAY()&gt;FREIGABE!$Q$5)</xm:f>
            <x14:dxf>
              <font>
                <strike val="0"/>
                <color rgb="FF404040"/>
              </font>
              <fill>
                <patternFill>
                  <bgColor rgb="FF404040"/>
                </patternFill>
              </fill>
            </x14:dxf>
          </x14:cfRule>
          <xm:sqref>B49:C49 E49</xm:sqref>
        </x14:conditionalFormatting>
        <x14:conditionalFormatting xmlns:xm="http://schemas.microsoft.com/office/excel/2006/main">
          <x14:cfRule type="expression" priority="46" id="{DC84802D-709B-4529-904A-2FE3DCD0A4C1}">
            <xm:f>OR(TODAY()&lt;FREIGABE!$P$5,TODAY()&gt;FREIGABE!$Q$5)</xm:f>
            <x14:dxf>
              <font>
                <strike val="0"/>
                <color rgb="FF404040"/>
              </font>
              <fill>
                <patternFill>
                  <bgColor rgb="FF404040"/>
                </patternFill>
              </fill>
            </x14:dxf>
          </x14:cfRule>
          <xm:sqref>C38</xm:sqref>
        </x14:conditionalFormatting>
        <x14:conditionalFormatting xmlns:xm="http://schemas.microsoft.com/office/excel/2006/main">
          <x14:cfRule type="expression" priority="47" id="{E3C453B0-C015-413E-9728-25897E717FA7}">
            <xm:f>OR(TODAY()&lt;FREIGABE!$P$5,TODAY()&gt;FREIGABE!$Q$5)</xm:f>
            <x14:dxf>
              <font>
                <strike val="0"/>
                <color rgb="FF404040"/>
              </font>
              <fill>
                <patternFill>
                  <bgColor rgb="FF404040"/>
                </patternFill>
              </fill>
            </x14:dxf>
          </x14:cfRule>
          <xm:sqref>C23</xm:sqref>
        </x14:conditionalFormatting>
        <x14:conditionalFormatting xmlns:xm="http://schemas.microsoft.com/office/excel/2006/main">
          <x14:cfRule type="expression" priority="48" id="{4CFB1FDD-17FE-41CD-9E79-C000C2C768F8}">
            <xm:f>OR(TODAY()&lt;FREIGABE!$P$5,TODAY()&gt;FREIGABE!$Q$5)</xm:f>
            <x14:dxf>
              <font>
                <strike val="0"/>
                <color rgb="FF404040"/>
              </font>
              <fill>
                <patternFill>
                  <bgColor rgb="FF404040"/>
                </patternFill>
              </fill>
            </x14:dxf>
          </x14:cfRule>
          <xm:sqref>B23:B25</xm:sqref>
        </x14:conditionalFormatting>
        <x14:conditionalFormatting xmlns:xm="http://schemas.microsoft.com/office/excel/2006/main">
          <x14:cfRule type="expression" priority="49" id="{B42E75F7-FEA2-4C85-8FD7-AAC68473A6BC}">
            <xm:f>OR(TODAY()&lt;FREIGABE!$P$5,TODAY()&gt;FREIGABE!$Q$5)</xm:f>
            <x14:dxf>
              <font>
                <strike val="0"/>
                <color rgb="FF404040"/>
              </font>
              <fill>
                <patternFill>
                  <bgColor rgb="FF404040"/>
                </patternFill>
              </fill>
            </x14:dxf>
          </x14:cfRule>
          <xm:sqref>C25</xm:sqref>
        </x14:conditionalFormatting>
        <x14:conditionalFormatting xmlns:xm="http://schemas.microsoft.com/office/excel/2006/main">
          <x14:cfRule type="expression" priority="50" id="{52F4A256-DBEB-40B3-8EBD-2B9C75EA297E}">
            <xm:f>OR(TODAY()&lt;FREIGABE!$P$5,TODAY()&gt;FREIGABE!$Q$5)</xm:f>
            <x14:dxf>
              <font>
                <strike val="0"/>
                <color rgb="FF404040"/>
              </font>
              <fill>
                <patternFill>
                  <bgColor rgb="FF404040"/>
                </patternFill>
              </fill>
            </x14:dxf>
          </x14:cfRule>
          <xm:sqref>C24</xm:sqref>
        </x14:conditionalFormatting>
        <x14:conditionalFormatting xmlns:xm="http://schemas.microsoft.com/office/excel/2006/main">
          <x14:cfRule type="expression" priority="51" id="{CC4B65E7-C140-4CA0-8384-FBE6718C72E3}">
            <xm:f>OR(TODAY()&lt;FREIGABE!$P$5,TODAY()&gt;FREIGABE!$Q$5)</xm:f>
            <x14:dxf>
              <font>
                <strike val="0"/>
                <color rgb="FF404040"/>
              </font>
              <fill>
                <patternFill>
                  <bgColor rgb="FF404040"/>
                </patternFill>
              </fill>
            </x14:dxf>
          </x14:cfRule>
          <xm:sqref>B29</xm:sqref>
        </x14:conditionalFormatting>
        <x14:conditionalFormatting xmlns:xm="http://schemas.microsoft.com/office/excel/2006/main">
          <x14:cfRule type="expression" priority="52" id="{2DB678F0-C85A-4DA2-82D2-382790B9E3B4}">
            <xm:f>OR(TODAY()&lt;FREIGABE!$P$5,TODAY()&gt;FREIGABE!$Q$5)</xm:f>
            <x14:dxf>
              <font>
                <strike val="0"/>
                <color rgb="FF404040"/>
              </font>
              <fill>
                <patternFill>
                  <bgColor rgb="FF404040"/>
                </patternFill>
              </fill>
            </x14:dxf>
          </x14:cfRule>
          <xm:sqref>C39</xm:sqref>
        </x14:conditionalFormatting>
        <x14:conditionalFormatting xmlns:xm="http://schemas.microsoft.com/office/excel/2006/main">
          <x14:cfRule type="expression" priority="53" id="{5C254E50-D07C-44DF-8F1A-CA5BF7F39FD3}">
            <xm:f>OR(TODAY()&lt;FREIGABE!$P$5,TODAY()&gt;FREIGABE!$Q$5)</xm:f>
            <x14:dxf>
              <font>
                <strike val="0"/>
                <color rgb="FF404040"/>
              </font>
              <fill>
                <patternFill>
                  <bgColor rgb="FF404040"/>
                </patternFill>
              </fill>
            </x14:dxf>
          </x14:cfRule>
          <xm:sqref>D28</xm:sqref>
        </x14:conditionalFormatting>
        <x14:conditionalFormatting xmlns:xm="http://schemas.microsoft.com/office/excel/2006/main">
          <x14:cfRule type="expression" priority="58" id="{9EC497C8-2A61-4623-8ABF-B2981235D65E}">
            <xm:f>OR(TODAY()&lt;FREIGABE!$P$5,TODAY()&gt;FREIGABE!$Q$5)</xm:f>
            <x14:dxf>
              <font>
                <strike val="0"/>
                <color rgb="FF404040"/>
              </font>
              <fill>
                <patternFill>
                  <bgColor rgb="FF404040"/>
                </patternFill>
              </fill>
            </x14:dxf>
          </x14:cfRule>
          <xm:sqref>C14</xm:sqref>
        </x14:conditionalFormatting>
        <x14:conditionalFormatting xmlns:xm="http://schemas.microsoft.com/office/excel/2006/main">
          <x14:cfRule type="expression" priority="60" id="{BED1664E-1280-4E45-BD9D-8A6F92DB3DB8}">
            <xm:f>OR(TODAY()&lt;FREIGABE!$P$5,TODAY()&gt;FREIGABE!$Q$5)</xm:f>
            <x14:dxf>
              <font>
                <strike val="0"/>
                <color rgb="FF404040"/>
              </font>
              <fill>
                <patternFill>
                  <bgColor rgb="FF404040"/>
                </patternFill>
              </fill>
            </x14:dxf>
          </x14:cfRule>
          <xm:sqref>E56:E57 E52</xm:sqref>
        </x14:conditionalFormatting>
        <x14:conditionalFormatting xmlns:xm="http://schemas.microsoft.com/office/excel/2006/main">
          <x14:cfRule type="expression" priority="61" id="{4B31FD9C-8C60-46E2-9394-596D90C979DE}">
            <xm:f>OR(TODAY()&lt;FREIGABE!$P$5,TODAY()&gt;FREIGABE!$Q$5)</xm:f>
            <x14:dxf>
              <font>
                <strike val="0"/>
                <color rgb="FF404040"/>
              </font>
              <fill>
                <patternFill>
                  <bgColor rgb="FF404040"/>
                </patternFill>
              </fill>
            </x14:dxf>
          </x14:cfRule>
          <xm:sqref>F28</xm:sqref>
        </x14:conditionalFormatting>
        <x14:conditionalFormatting xmlns:xm="http://schemas.microsoft.com/office/excel/2006/main">
          <x14:cfRule type="expression" priority="62" id="{A6549027-F1B5-4250-8177-CEA811D2BB6F}">
            <xm:f>OR(TODAY()&lt;FREIGABE!$P$5,TODAY()&gt;FREIGABE!$Q$5)</xm:f>
            <x14:dxf>
              <font>
                <strike val="0"/>
                <color rgb="FF404040"/>
              </font>
              <fill>
                <patternFill>
                  <bgColor rgb="FF404040"/>
                </patternFill>
              </fill>
            </x14:dxf>
          </x14:cfRule>
          <xm:sqref>E53:E54</xm:sqref>
        </x14:conditionalFormatting>
        <x14:conditionalFormatting xmlns:xm="http://schemas.microsoft.com/office/excel/2006/main">
          <x14:cfRule type="expression" priority="63" id="{6A1FD79F-83B2-4E23-AF6C-90BDC76C4F74}">
            <xm:f>OR(TODAY()&lt;FREIGABE!$P$5,TODAY()&gt;FREIGABE!$Q$5)</xm:f>
            <x14:dxf>
              <font>
                <strike val="0"/>
                <color rgb="FF404040"/>
              </font>
              <fill>
                <patternFill>
                  <bgColor rgb="FF404040"/>
                </patternFill>
              </fill>
            </x14:dxf>
          </x14:cfRule>
          <xm:sqref>I51</xm:sqref>
        </x14:conditionalFormatting>
        <x14:conditionalFormatting xmlns:xm="http://schemas.microsoft.com/office/excel/2006/main">
          <x14:cfRule type="expression" priority="64" id="{BEACDED7-E5B4-40C0-B4F2-E12B8D91CFC3}">
            <xm:f>OR(TODAY()&lt;FREIGABE!$P$5,TODAY()&gt;FREIGABE!$Q$5)</xm:f>
            <x14:dxf>
              <font>
                <strike val="0"/>
                <color rgb="FF404040"/>
              </font>
              <fill>
                <patternFill>
                  <bgColor rgb="FF404040"/>
                </patternFill>
              </fill>
            </x14:dxf>
          </x14:cfRule>
          <xm:sqref>G6</xm:sqref>
        </x14:conditionalFormatting>
        <x14:conditionalFormatting xmlns:xm="http://schemas.microsoft.com/office/excel/2006/main">
          <x14:cfRule type="expression" priority="65" id="{8E757DE0-745C-4DF4-BC2D-81C6948F52F7}">
            <xm:f>OR(TODAY()&lt;FREIGABE!$P$5,TODAY()&gt;FREIGABE!$Q$5)</xm:f>
            <x14:dxf>
              <font>
                <strike val="0"/>
                <color rgb="FF404040"/>
              </font>
              <fill>
                <patternFill>
                  <bgColor rgb="FF404040"/>
                </patternFill>
              </fill>
            </x14:dxf>
          </x14:cfRule>
          <xm:sqref>G15 G11:G13</xm:sqref>
        </x14:conditionalFormatting>
        <x14:conditionalFormatting xmlns:xm="http://schemas.microsoft.com/office/excel/2006/main">
          <x14:cfRule type="expression" priority="66" id="{E444BB60-DEDF-4B19-919E-69F937C08F26}">
            <xm:f>OR(TODAY()&lt;FREIGABE!$P$5,TODAY()&gt;FREIGABE!$Q$5)</xm:f>
            <x14:dxf>
              <font>
                <strike val="0"/>
                <color rgb="FF404040"/>
              </font>
              <fill>
                <patternFill>
                  <bgColor rgb="FF404040"/>
                </patternFill>
              </fill>
            </x14:dxf>
          </x14:cfRule>
          <xm:sqref>G43:G47</xm:sqref>
        </x14:conditionalFormatting>
        <x14:conditionalFormatting xmlns:xm="http://schemas.microsoft.com/office/excel/2006/main">
          <x14:cfRule type="expression" priority="67" id="{39674FB3-229F-491F-94FF-85A3A1CA4CD5}">
            <xm:f>OR(TODAY()&lt;FREIGABE!$P$5,TODAY()&gt;FREIGABE!$Q$5)</xm:f>
            <x14:dxf>
              <font>
                <strike val="0"/>
                <color rgb="FF404040"/>
              </font>
              <fill>
                <patternFill>
                  <bgColor rgb="FF404040"/>
                </patternFill>
              </fill>
            </x14:dxf>
          </x14:cfRule>
          <xm:sqref>G14</xm:sqref>
        </x14:conditionalFormatting>
        <x14:conditionalFormatting xmlns:xm="http://schemas.microsoft.com/office/excel/2006/main">
          <x14:cfRule type="expression" priority="68" id="{B4FBDA93-F218-4AB4-8434-B7A8336EB2BA}">
            <xm:f>OR(TODAY()&lt;FREIGABE!$P$5,TODAY()&gt;FREIGABE!$Q$5)</xm:f>
            <x14:dxf>
              <font>
                <strike val="0"/>
                <color rgb="FF404040"/>
              </font>
              <fill>
                <patternFill>
                  <bgColor rgb="FF404040"/>
                </patternFill>
              </fill>
            </x14:dxf>
          </x14:cfRule>
          <xm:sqref>G35:G39</xm:sqref>
        </x14:conditionalFormatting>
        <x14:conditionalFormatting xmlns:xm="http://schemas.microsoft.com/office/excel/2006/main">
          <x14:cfRule type="expression" priority="69" id="{17A46E26-A970-401B-8BE6-9BDC227D95EE}">
            <xm:f>OR(TODAY()&lt;FREIGABE!$P$5,TODAY()&gt;FREIGABE!$Q$5)</xm:f>
            <x14:dxf>
              <font>
                <strike val="0"/>
                <color rgb="FF404040"/>
              </font>
              <fill>
                <patternFill>
                  <bgColor rgb="FF404040"/>
                </patternFill>
              </fill>
            </x14:dxf>
          </x14:cfRule>
          <xm:sqref>G19:G26</xm:sqref>
        </x14:conditionalFormatting>
        <x14:conditionalFormatting xmlns:xm="http://schemas.microsoft.com/office/excel/2006/main">
          <x14:cfRule type="expression" priority="70" id="{103F156B-00BF-4DAE-A5AC-BF70D77CE730}">
            <xm:f>OR(TODAY()&lt;FREIGABE!$P$5,TODAY()&gt;FREIGABE!$Q$5)</xm:f>
            <x14:dxf>
              <font>
                <strike val="0"/>
                <color rgb="FF404040"/>
              </font>
              <fill>
                <patternFill>
                  <bgColor rgb="FF404040"/>
                </patternFill>
              </fill>
            </x14:dxf>
          </x14:cfRule>
          <xm:sqref>G16</xm:sqref>
        </x14:conditionalFormatting>
        <x14:conditionalFormatting xmlns:xm="http://schemas.microsoft.com/office/excel/2006/main">
          <x14:cfRule type="expression" priority="71" id="{164ED011-3AF1-4BA4-A067-7FAFAE902943}">
            <xm:f>OR(TODAY()&lt;FREIGABE!$P$5,TODAY()&gt;FREIGABE!$Q$5)</xm:f>
            <x14:dxf>
              <font>
                <strike val="0"/>
                <color rgb="FF404040"/>
              </font>
              <fill>
                <patternFill>
                  <bgColor rgb="FF404040"/>
                </patternFill>
              </fill>
            </x14:dxf>
          </x14:cfRule>
          <xm:sqref>G27</xm:sqref>
        </x14:conditionalFormatting>
        <x14:conditionalFormatting xmlns:xm="http://schemas.microsoft.com/office/excel/2006/main">
          <x14:cfRule type="expression" priority="72" id="{D774FCE7-817F-456D-938D-2FADB280B32C}">
            <xm:f>OR(TODAY()&lt;FREIGABE!$P$5,TODAY()&gt;FREIGABE!$Q$5)</xm:f>
            <x14:dxf>
              <font>
                <strike val="0"/>
                <color rgb="FF404040"/>
              </font>
              <fill>
                <patternFill>
                  <bgColor rgb="FF404040"/>
                </patternFill>
              </fill>
            </x14:dxf>
          </x14:cfRule>
          <xm:sqref>G30:G34</xm:sqref>
        </x14:conditionalFormatting>
        <x14:conditionalFormatting xmlns:xm="http://schemas.microsoft.com/office/excel/2006/main">
          <x14:cfRule type="expression" priority="73" id="{9D4D8AFD-F230-4DD1-B4DF-84D890EA2D9A}">
            <xm:f>OR(TODAY()&lt;FREIGABE!$P$5,TODAY()&gt;FREIGABE!$Q$5)</xm:f>
            <x14:dxf>
              <font>
                <strike val="0"/>
                <color rgb="FF404040"/>
              </font>
              <fill>
                <patternFill>
                  <bgColor rgb="FF404040"/>
                </patternFill>
              </fill>
            </x14:dxf>
          </x14:cfRule>
          <xm:sqref>G48</xm:sqref>
        </x14:conditionalFormatting>
        <x14:conditionalFormatting xmlns:xm="http://schemas.microsoft.com/office/excel/2006/main">
          <x14:cfRule type="expression" priority="74" id="{6145B616-C6EC-4B16-BD56-4F80F0E76A9C}">
            <xm:f>OR(TODAY()&lt;FREIGABE!$P$5,TODAY()&gt;FREIGABE!$Q$5)</xm:f>
            <x14:dxf>
              <font>
                <strike val="0"/>
                <color rgb="FF404040"/>
              </font>
              <fill>
                <patternFill>
                  <bgColor rgb="FF404040"/>
                </patternFill>
              </fill>
            </x14:dxf>
          </x14:cfRule>
          <xm:sqref>G56:G57 G52</xm:sqref>
        </x14:conditionalFormatting>
        <x14:conditionalFormatting xmlns:xm="http://schemas.microsoft.com/office/excel/2006/main">
          <x14:cfRule type="expression" priority="75" id="{D9DDEEF5-FA34-49BB-BF88-B662DDA3E01A}">
            <xm:f>OR(TODAY()&lt;FREIGABE!$P$5,TODAY()&gt;FREIGABE!$Q$5)</xm:f>
            <x14:dxf>
              <font>
                <strike val="0"/>
                <color rgb="FF404040"/>
              </font>
              <fill>
                <patternFill>
                  <bgColor rgb="FF404040"/>
                </patternFill>
              </fill>
            </x14:dxf>
          </x14:cfRule>
          <xm:sqref>B58:C58 E58</xm:sqref>
        </x14:conditionalFormatting>
        <x14:conditionalFormatting xmlns:xm="http://schemas.microsoft.com/office/excel/2006/main">
          <x14:cfRule type="expression" priority="76" id="{23CBCD49-C232-4868-B644-907BB28648B0}">
            <xm:f>OR(TODAY()&lt;FREIGABE!$P$5,TODAY()&gt;FREIGABE!$Q$5)</xm:f>
            <x14:dxf>
              <font>
                <strike val="0"/>
                <color rgb="FF404040"/>
              </font>
              <fill>
                <patternFill>
                  <bgColor rgb="FF404040"/>
                </patternFill>
              </fill>
            </x14:dxf>
          </x14:cfRule>
          <xm:sqref>G53:G54</xm:sqref>
        </x14:conditionalFormatting>
        <x14:conditionalFormatting xmlns:xm="http://schemas.microsoft.com/office/excel/2006/main">
          <x14:cfRule type="expression" priority="1" id="{CD4F29DF-A774-4B51-B9BA-D7E4BC92C4E9}">
            <xm:f>OR(TODAY()&lt;FREIGABE!$P$5,TODAY()&gt;FREIGABE!$Q$5)</xm:f>
            <x14:dxf>
              <font>
                <strike val="0"/>
                <color rgb="FF404040"/>
              </font>
              <fill>
                <patternFill>
                  <bgColor rgb="FF404040"/>
                </patternFill>
              </fill>
            </x14:dxf>
          </x14:cfRule>
          <xm:sqref>E6</xm:sqref>
        </x14:conditionalFormatting>
        <x14:conditionalFormatting xmlns:xm="http://schemas.microsoft.com/office/excel/2006/main">
          <x14:cfRule type="expression" priority="2" id="{B63053B1-90E7-4A0A-8FC1-84D3BEF160D5}">
            <xm:f>OR(TODAY()&lt;FREIGABE!$P$5,TODAY()&gt;FREIGABE!$Q$5)</xm:f>
            <x14:dxf>
              <font>
                <strike val="0"/>
                <color rgb="FF404040"/>
              </font>
              <fill>
                <patternFill>
                  <bgColor rgb="FF404040"/>
                </patternFill>
              </fill>
            </x14:dxf>
          </x14:cfRule>
          <xm:sqref>E15 E11:E13</xm:sqref>
        </x14:conditionalFormatting>
        <x14:conditionalFormatting xmlns:xm="http://schemas.microsoft.com/office/excel/2006/main">
          <x14:cfRule type="expression" priority="3" id="{2B9D0326-2E31-462C-83E0-B8529848808E}">
            <xm:f>OR(TODAY()&lt;FREIGABE!$P$5,TODAY()&gt;FREIGABE!$Q$5)</xm:f>
            <x14:dxf>
              <font>
                <strike val="0"/>
                <color rgb="FF404040"/>
              </font>
              <fill>
                <patternFill>
                  <bgColor rgb="FF404040"/>
                </patternFill>
              </fill>
            </x14:dxf>
          </x14:cfRule>
          <xm:sqref>E14</xm:sqref>
        </x14:conditionalFormatting>
        <x14:conditionalFormatting xmlns:xm="http://schemas.microsoft.com/office/excel/2006/main">
          <x14:cfRule type="expression" priority="4" id="{7766D080-222C-473E-89C2-C23962448C79}">
            <xm:f>OR(TODAY()&lt;FREIGABE!$P$5,TODAY()&gt;FREIGABE!$Q$5)</xm:f>
            <x14:dxf>
              <font>
                <strike val="0"/>
                <color rgb="FF404040"/>
              </font>
              <fill>
                <patternFill>
                  <bgColor rgb="FF404040"/>
                </patternFill>
              </fill>
            </x14:dxf>
          </x14:cfRule>
          <xm:sqref>E35:E39</xm:sqref>
        </x14:conditionalFormatting>
        <x14:conditionalFormatting xmlns:xm="http://schemas.microsoft.com/office/excel/2006/main">
          <x14:cfRule type="expression" priority="5" id="{A8446F76-7AF4-4882-B015-46B3AD38F83E}">
            <xm:f>OR(TODAY()&lt;FREIGABE!$P$5,TODAY()&gt;FREIGABE!$Q$5)</xm:f>
            <x14:dxf>
              <font>
                <strike val="0"/>
                <color rgb="FF404040"/>
              </font>
              <fill>
                <patternFill>
                  <bgColor rgb="FF404040"/>
                </patternFill>
              </fill>
            </x14:dxf>
          </x14:cfRule>
          <xm:sqref>E19:E26</xm:sqref>
        </x14:conditionalFormatting>
        <x14:conditionalFormatting xmlns:xm="http://schemas.microsoft.com/office/excel/2006/main">
          <x14:cfRule type="expression" priority="6" id="{52B737A9-183A-4462-9DE7-3C958661435E}">
            <xm:f>OR(TODAY()&lt;FREIGABE!$P$5,TODAY()&gt;FREIGABE!$Q$5)</xm:f>
            <x14:dxf>
              <font>
                <strike val="0"/>
                <color rgb="FF404040"/>
              </font>
              <fill>
                <patternFill>
                  <bgColor rgb="FF404040"/>
                </patternFill>
              </fill>
            </x14:dxf>
          </x14:cfRule>
          <xm:sqref>E16</xm:sqref>
        </x14:conditionalFormatting>
        <x14:conditionalFormatting xmlns:xm="http://schemas.microsoft.com/office/excel/2006/main">
          <x14:cfRule type="expression" priority="7" id="{47886598-FE22-4709-A52B-08B5B0D8EC6B}">
            <xm:f>OR(TODAY()&lt;FREIGABE!$P$5,TODAY()&gt;FREIGABE!$Q$5)</xm:f>
            <x14:dxf>
              <font>
                <strike val="0"/>
                <color rgb="FF404040"/>
              </font>
              <fill>
                <patternFill>
                  <bgColor rgb="FF404040"/>
                </patternFill>
              </fill>
            </x14:dxf>
          </x14:cfRule>
          <xm:sqref>E27</xm:sqref>
        </x14:conditionalFormatting>
        <x14:conditionalFormatting xmlns:xm="http://schemas.microsoft.com/office/excel/2006/main">
          <x14:cfRule type="expression" priority="8" id="{D068DF85-46C4-4FA5-9CA6-9345FAE2CE65}">
            <xm:f>OR(TODAY()&lt;FREIGABE!$P$5,TODAY()&gt;FREIGABE!$Q$5)</xm:f>
            <x14:dxf>
              <font>
                <strike val="0"/>
                <color rgb="FF404040"/>
              </font>
              <fill>
                <patternFill>
                  <bgColor rgb="FF404040"/>
                </patternFill>
              </fill>
            </x14:dxf>
          </x14:cfRule>
          <xm:sqref>E30:E34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3"/>
  <sheetViews>
    <sheetView showGridLines="0" topLeftCell="A23" zoomScaleNormal="100" workbookViewId="0">
      <selection activeCell="E18" sqref="E18:E30"/>
    </sheetView>
  </sheetViews>
  <sheetFormatPr baseColWidth="10" defaultColWidth="11" defaultRowHeight="14.25" x14ac:dyDescent="0.2"/>
  <cols>
    <col min="1" max="1" width="1.625" style="2" customWidth="1"/>
    <col min="2" max="3" width="23.625" style="2" customWidth="1"/>
    <col min="4" max="4" width="13.125" style="2" customWidth="1"/>
    <col min="5" max="5" width="23.625" style="2" customWidth="1"/>
    <col min="6" max="6" width="13.125" style="2" customWidth="1"/>
    <col min="7" max="8" width="23.625" style="2" customWidth="1"/>
    <col min="9" max="9" width="1.625" customWidth="1"/>
    <col min="10" max="10" width="5.625" style="29" customWidth="1"/>
    <col min="11" max="13" width="20.625" style="29" customWidth="1"/>
    <col min="14" max="14" width="1.625" style="29" customWidth="1"/>
    <col min="15" max="1024" width="11" style="2"/>
  </cols>
  <sheetData>
    <row r="1" spans="2:14" ht="15" customHeight="1" x14ac:dyDescent="0.2">
      <c r="I1" s="29"/>
    </row>
    <row r="2" spans="2:14" ht="57" customHeight="1" x14ac:dyDescent="0.2">
      <c r="B2" s="103" t="s">
        <v>85</v>
      </c>
      <c r="I2" s="29"/>
    </row>
    <row r="3" spans="2:14" ht="15" customHeight="1" x14ac:dyDescent="0.2">
      <c r="B3" s="103"/>
      <c r="I3" s="29"/>
    </row>
    <row r="4" spans="2:14" s="104" customFormat="1" ht="15" customHeight="1" x14ac:dyDescent="0.2">
      <c r="B4" s="105" t="s">
        <v>86</v>
      </c>
      <c r="C4" s="105"/>
      <c r="D4" s="105"/>
      <c r="E4" s="105"/>
      <c r="F4" s="105"/>
      <c r="G4" s="105"/>
      <c r="H4" s="105"/>
      <c r="I4" s="29"/>
      <c r="J4" s="29"/>
      <c r="K4" s="29"/>
      <c r="L4" s="29"/>
      <c r="M4" s="29"/>
      <c r="N4" s="29"/>
    </row>
    <row r="5" spans="2:14" s="104" customFormat="1" ht="15" customHeight="1" x14ac:dyDescent="0.2">
      <c r="B5" s="106" t="s">
        <v>87</v>
      </c>
      <c r="C5" s="105"/>
      <c r="D5" s="105"/>
      <c r="E5" s="105"/>
      <c r="F5" s="105"/>
      <c r="G5" s="105"/>
      <c r="H5" s="105"/>
      <c r="I5" s="29"/>
      <c r="J5" s="29"/>
      <c r="K5" s="29"/>
      <c r="L5" s="29"/>
      <c r="M5" s="29"/>
      <c r="N5" s="29"/>
    </row>
    <row r="6" spans="2:14" ht="30" customHeight="1" x14ac:dyDescent="0.2">
      <c r="B6" s="19" t="s">
        <v>25</v>
      </c>
      <c r="C6" s="107" t="s">
        <v>88</v>
      </c>
      <c r="D6" s="108" t="s">
        <v>89</v>
      </c>
      <c r="E6" s="88" t="s">
        <v>90</v>
      </c>
      <c r="F6" s="108" t="s">
        <v>89</v>
      </c>
      <c r="G6" s="88" t="s">
        <v>90</v>
      </c>
      <c r="H6" s="176" t="s">
        <v>91</v>
      </c>
      <c r="I6" s="29"/>
      <c r="J6" s="168" t="s">
        <v>92</v>
      </c>
      <c r="K6" s="168"/>
      <c r="L6" s="168"/>
      <c r="M6" s="168"/>
    </row>
    <row r="7" spans="2:14" ht="30" customHeight="1" x14ac:dyDescent="0.2">
      <c r="B7" s="38" t="s">
        <v>93</v>
      </c>
      <c r="C7" s="93">
        <f>Betriebsübersicht!C47</f>
        <v>44619</v>
      </c>
      <c r="D7" s="93">
        <f>E7-C7</f>
        <v>74252.689999999886</v>
      </c>
      <c r="E7" s="93">
        <f>Betriebsübersicht!E47</f>
        <v>118871.68999999989</v>
      </c>
      <c r="F7" s="93">
        <f>G7-E7</f>
        <v>2836.6975000000093</v>
      </c>
      <c r="G7" s="93">
        <f>Betriebsübersicht!G47</f>
        <v>121708.3874999999</v>
      </c>
      <c r="H7" s="176"/>
      <c r="I7" s="29"/>
      <c r="J7" s="168"/>
      <c r="K7" s="168"/>
      <c r="L7" s="168"/>
      <c r="M7" s="168"/>
    </row>
    <row r="8" spans="2:14" ht="30" customHeight="1" x14ac:dyDescent="0.2">
      <c r="B8" s="109" t="s">
        <v>94</v>
      </c>
      <c r="C8" s="110">
        <f>C20+C25+C30</f>
        <v>107448.91525423729</v>
      </c>
      <c r="D8" s="111">
        <f>E8-C8</f>
        <v>0</v>
      </c>
      <c r="E8" s="111">
        <f>E20+E25+E30</f>
        <v>107448.91525423729</v>
      </c>
      <c r="F8" s="111">
        <f>G8-E8</f>
        <v>0</v>
      </c>
      <c r="G8" s="111">
        <f>G20+G25+G30</f>
        <v>107448.91525423729</v>
      </c>
      <c r="H8" s="176"/>
      <c r="I8" s="29"/>
      <c r="J8" s="168"/>
      <c r="K8" s="168"/>
      <c r="L8" s="168"/>
      <c r="M8" s="168"/>
    </row>
    <row r="9" spans="2:14" ht="30" customHeight="1" x14ac:dyDescent="0.2">
      <c r="B9" s="49" t="str">
        <f>IF(C8&gt;C7,"Kalkulatorischer Betriebsverlust","Kalkulatorischer Betriebsgewinn")</f>
        <v>Kalkulatorischer Betriebsverlust</v>
      </c>
      <c r="C9" s="112">
        <f>C7-C8</f>
        <v>-62829.91525423729</v>
      </c>
      <c r="D9" s="112">
        <f>D7-D8</f>
        <v>74252.689999999886</v>
      </c>
      <c r="E9" s="112">
        <f>E7-E8</f>
        <v>11422.774745762596</v>
      </c>
      <c r="F9" s="112">
        <f>F7-F8</f>
        <v>2836.6975000000093</v>
      </c>
      <c r="G9" s="112">
        <f>G7-G8</f>
        <v>14259.472245762605</v>
      </c>
      <c r="H9" s="176"/>
      <c r="I9" s="29"/>
    </row>
    <row r="10" spans="2:14" ht="30" customHeight="1" x14ac:dyDescent="0.2">
      <c r="B10" s="49" t="s">
        <v>95</v>
      </c>
      <c r="C10" s="113">
        <f>C7/C8*100</f>
        <v>41.525779850290704</v>
      </c>
      <c r="D10" s="52" t="s">
        <v>70</v>
      </c>
      <c r="E10" s="113">
        <f>E7/E8*100</f>
        <v>110.63088884493149</v>
      </c>
      <c r="F10" s="52" t="s">
        <v>70</v>
      </c>
      <c r="G10" s="113">
        <f>G7/G8*100</f>
        <v>113.27093178374388</v>
      </c>
      <c r="H10" s="176"/>
      <c r="I10" s="29"/>
    </row>
    <row r="11" spans="2:14" ht="30" hidden="1" customHeight="1" x14ac:dyDescent="0.2">
      <c r="B11" s="114" t="s">
        <v>96</v>
      </c>
      <c r="C11" s="115">
        <f>C19*C10/100</f>
        <v>1.6610311940116282</v>
      </c>
      <c r="D11" s="116" t="s">
        <v>97</v>
      </c>
      <c r="E11" s="117">
        <f>E19*E10/100</f>
        <v>4.4252355537972594</v>
      </c>
      <c r="F11" s="116" t="s">
        <v>97</v>
      </c>
      <c r="G11" s="117">
        <f>G19*G10/100</f>
        <v>4.5308372713497551</v>
      </c>
      <c r="H11" s="176"/>
      <c r="I11" s="29"/>
    </row>
    <row r="12" spans="2:14" ht="30" hidden="1" customHeight="1" x14ac:dyDescent="0.2">
      <c r="B12" s="114" t="s">
        <v>98</v>
      </c>
      <c r="C12" s="118">
        <f>C24*C10/100</f>
        <v>7.2670114738008724</v>
      </c>
      <c r="D12" s="116" t="s">
        <v>99</v>
      </c>
      <c r="E12" s="119">
        <f>E24*E10/100</f>
        <v>19.36040554786301</v>
      </c>
      <c r="F12" s="116" t="s">
        <v>99</v>
      </c>
      <c r="G12" s="119">
        <f>G24*G10/100</f>
        <v>19.822413062155178</v>
      </c>
      <c r="H12" s="176"/>
      <c r="I12" s="29"/>
    </row>
    <row r="13" spans="2:14" ht="30" hidden="1" customHeight="1" x14ac:dyDescent="0.2">
      <c r="B13" s="120" t="s">
        <v>100</v>
      </c>
      <c r="C13" s="121">
        <f>C29*C10/100</f>
        <v>254.63748969553686</v>
      </c>
      <c r="D13" s="116" t="s">
        <v>101</v>
      </c>
      <c r="E13" s="122">
        <f>E29*E10/100</f>
        <v>678.39236059674181</v>
      </c>
      <c r="F13" s="116" t="s">
        <v>101</v>
      </c>
      <c r="G13" s="122">
        <f>G29*G10/100</f>
        <v>694.5811933905203</v>
      </c>
      <c r="H13" s="176"/>
      <c r="I13" s="29"/>
    </row>
    <row r="14" spans="2:14" ht="39.75" customHeight="1" x14ac:dyDescent="0.2">
      <c r="B14" s="89" t="s">
        <v>102</v>
      </c>
      <c r="C14" s="123">
        <f>Betriebsübersicht!C9-C9/(Betriebsübersicht!C7*Betriebsübersicht!C8)*100</f>
        <v>37.437723475966287</v>
      </c>
      <c r="D14" s="42" t="s">
        <v>70</v>
      </c>
      <c r="E14" s="124">
        <f>Betriebsübersicht!E9-E9/(Betriebsübersicht!E7*Betriebsübersicht!E8)*100</f>
        <v>38.809875877797914</v>
      </c>
      <c r="F14" s="42" t="s">
        <v>70</v>
      </c>
      <c r="G14" s="124">
        <f>Betriebsübersicht!G9-G9/(Betriebsübersicht!G7*Betriebsübersicht!G8)*100</f>
        <v>48.513627230477518</v>
      </c>
      <c r="H14" s="176"/>
      <c r="I14" s="29"/>
    </row>
    <row r="15" spans="2:14" ht="81.75" customHeight="1" x14ac:dyDescent="0.2">
      <c r="B15" s="177" t="s">
        <v>103</v>
      </c>
      <c r="C15" s="177"/>
      <c r="D15" s="177"/>
      <c r="E15" s="177"/>
      <c r="F15" s="177"/>
      <c r="G15" s="177"/>
      <c r="H15" s="177"/>
      <c r="I15" s="29"/>
    </row>
    <row r="16" spans="2:14" ht="15" customHeight="1" x14ac:dyDescent="0.2">
      <c r="I16" s="29"/>
    </row>
    <row r="17" spans="2:13" ht="30" customHeight="1" x14ac:dyDescent="0.2">
      <c r="B17" s="125" t="s">
        <v>104</v>
      </c>
      <c r="C17" s="126" t="s">
        <v>105</v>
      </c>
      <c r="D17" s="35" t="str">
        <f>D6</f>
        <v>Erwartete Änderung %</v>
      </c>
      <c r="E17" s="56" t="str">
        <f>E6</f>
        <v>1.5.2021 - 30.04.2022</v>
      </c>
      <c r="F17" s="35" t="str">
        <f>F6</f>
        <v>Erwartete Änderung %</v>
      </c>
      <c r="G17" s="56" t="str">
        <f>G6</f>
        <v>1.5.2021 - 30.04.2022</v>
      </c>
      <c r="H17" s="174" t="s">
        <v>106</v>
      </c>
      <c r="I17" s="29"/>
    </row>
    <row r="18" spans="2:13" ht="30" customHeight="1" x14ac:dyDescent="0.2">
      <c r="B18" s="127" t="s">
        <v>107</v>
      </c>
      <c r="C18" s="128">
        <f>(780000+750000)/2</f>
        <v>765000</v>
      </c>
      <c r="D18" s="58">
        <v>0</v>
      </c>
      <c r="E18" s="41">
        <f>C18+D18/100*C18</f>
        <v>765000</v>
      </c>
      <c r="F18" s="58">
        <v>0</v>
      </c>
      <c r="G18" s="41">
        <f>E18+F18/100*E18</f>
        <v>765000</v>
      </c>
      <c r="H18" s="174"/>
      <c r="I18" s="29"/>
    </row>
    <row r="19" spans="2:13" ht="30" customHeight="1" x14ac:dyDescent="0.2">
      <c r="B19" s="129" t="s">
        <v>108</v>
      </c>
      <c r="C19" s="130">
        <v>4</v>
      </c>
      <c r="D19" s="131" t="s">
        <v>70</v>
      </c>
      <c r="E19" s="132">
        <f>C19</f>
        <v>4</v>
      </c>
      <c r="F19" s="131" t="s">
        <v>70</v>
      </c>
      <c r="G19" s="132">
        <f>E19</f>
        <v>4</v>
      </c>
      <c r="H19" s="174"/>
      <c r="I19" s="29"/>
    </row>
    <row r="20" spans="2:13" ht="30" customHeight="1" x14ac:dyDescent="0.2">
      <c r="B20" s="129" t="s">
        <v>105</v>
      </c>
      <c r="C20" s="129">
        <f>C18*C19/100</f>
        <v>30600</v>
      </c>
      <c r="D20" s="133">
        <f>E20-C20</f>
        <v>0</v>
      </c>
      <c r="E20" s="131">
        <f>E18*E19/100</f>
        <v>30600</v>
      </c>
      <c r="F20" s="133">
        <f>G20-E20</f>
        <v>0</v>
      </c>
      <c r="G20" s="131">
        <f>G18*G19/100</f>
        <v>30600</v>
      </c>
      <c r="H20" s="174"/>
      <c r="I20" s="29"/>
    </row>
    <row r="21" spans="2:13" ht="15" customHeight="1" x14ac:dyDescent="0.2">
      <c r="I21" s="29"/>
    </row>
    <row r="22" spans="2:13" ht="30" customHeight="1" x14ac:dyDescent="0.2">
      <c r="B22" s="125" t="s">
        <v>109</v>
      </c>
      <c r="C22" s="126" t="s">
        <v>110</v>
      </c>
      <c r="D22" s="35" t="str">
        <f>D$17</f>
        <v>Erwartete Änderung %</v>
      </c>
      <c r="E22" s="56" t="s">
        <v>90</v>
      </c>
      <c r="F22" s="35" t="str">
        <f>F$17</f>
        <v>Erwartete Änderung %</v>
      </c>
      <c r="G22" s="56" t="s">
        <v>90</v>
      </c>
      <c r="H22" s="174" t="s">
        <v>111</v>
      </c>
      <c r="I22" s="29"/>
    </row>
    <row r="23" spans="2:13" ht="30" customHeight="1" x14ac:dyDescent="0.2">
      <c r="B23" s="127" t="s">
        <v>112</v>
      </c>
      <c r="C23" s="134">
        <v>3200</v>
      </c>
      <c r="D23" s="58">
        <v>0</v>
      </c>
      <c r="E23" s="156">
        <f>C23+D23/100*C23</f>
        <v>3200</v>
      </c>
      <c r="F23" s="58">
        <v>0</v>
      </c>
      <c r="G23" s="156">
        <f>E23+F23/100*E23</f>
        <v>3200</v>
      </c>
      <c r="H23" s="174"/>
      <c r="I23" s="29"/>
    </row>
    <row r="24" spans="2:13" ht="30" customHeight="1" x14ac:dyDescent="0.2">
      <c r="B24" s="127" t="s">
        <v>113</v>
      </c>
      <c r="C24" s="135">
        <v>17.5</v>
      </c>
      <c r="D24" s="131" t="s">
        <v>70</v>
      </c>
      <c r="E24" s="157">
        <f>C24</f>
        <v>17.5</v>
      </c>
      <c r="F24" s="131" t="s">
        <v>70</v>
      </c>
      <c r="G24" s="157">
        <f>E24</f>
        <v>17.5</v>
      </c>
      <c r="H24" s="174"/>
      <c r="I24" s="29"/>
    </row>
    <row r="25" spans="2:13" ht="30" customHeight="1" x14ac:dyDescent="0.2">
      <c r="B25" s="129" t="s">
        <v>110</v>
      </c>
      <c r="C25" s="129">
        <f>C23*C24</f>
        <v>56000</v>
      </c>
      <c r="D25" s="133">
        <f>E25-C25</f>
        <v>0</v>
      </c>
      <c r="E25" s="131">
        <f>E23*E24</f>
        <v>56000</v>
      </c>
      <c r="F25" s="133">
        <f>G25-E25</f>
        <v>0</v>
      </c>
      <c r="G25" s="131">
        <f>G23*G24</f>
        <v>56000</v>
      </c>
      <c r="H25" s="174"/>
      <c r="I25" s="29"/>
    </row>
    <row r="26" spans="2:13" ht="15" customHeight="1" x14ac:dyDescent="0.2">
      <c r="I26" s="29"/>
    </row>
    <row r="27" spans="2:13" ht="30" customHeight="1" x14ac:dyDescent="0.2">
      <c r="B27" s="125" t="s">
        <v>114</v>
      </c>
      <c r="C27" s="126" t="s">
        <v>115</v>
      </c>
      <c r="D27" s="35" t="str">
        <f>D22</f>
        <v>Erwartete Änderung %</v>
      </c>
      <c r="E27" s="56" t="s">
        <v>90</v>
      </c>
      <c r="F27" s="35" t="str">
        <f>F22</f>
        <v>Erwartete Änderung %</v>
      </c>
      <c r="G27" s="56" t="s">
        <v>90</v>
      </c>
      <c r="H27" s="174" t="s">
        <v>116</v>
      </c>
      <c r="I27" s="29"/>
    </row>
    <row r="28" spans="2:13" ht="30" customHeight="1" x14ac:dyDescent="0.2">
      <c r="B28" s="129" t="s">
        <v>117</v>
      </c>
      <c r="C28" s="136">
        <f>C44</f>
        <v>34</v>
      </c>
      <c r="D28" s="131" t="s">
        <v>70</v>
      </c>
      <c r="E28" s="137">
        <f>C28</f>
        <v>34</v>
      </c>
      <c r="F28" s="131" t="s">
        <v>70</v>
      </c>
      <c r="G28" s="137">
        <f>E28</f>
        <v>34</v>
      </c>
      <c r="H28" s="174"/>
      <c r="I28" s="29"/>
    </row>
    <row r="29" spans="2:13" ht="30" customHeight="1" x14ac:dyDescent="0.2">
      <c r="B29" s="127" t="s">
        <v>118</v>
      </c>
      <c r="C29" s="138">
        <f>Betriebsübersicht!C37/'Faktorkosten f. Zins-Lohn-Pacht'!C45</f>
        <v>613.20338983050851</v>
      </c>
      <c r="D29" s="58">
        <v>0</v>
      </c>
      <c r="E29" s="41">
        <f>C29+D29/100*C29</f>
        <v>613.20338983050851</v>
      </c>
      <c r="F29" s="58">
        <v>0</v>
      </c>
      <c r="G29" s="41">
        <f>E29+F29/100*E29</f>
        <v>613.20338983050851</v>
      </c>
      <c r="H29" s="174"/>
      <c r="I29" s="29"/>
    </row>
    <row r="30" spans="2:13" ht="30" customHeight="1" x14ac:dyDescent="0.2">
      <c r="B30" s="129" t="s">
        <v>115</v>
      </c>
      <c r="C30" s="129">
        <f>C28*C29</f>
        <v>20848.91525423729</v>
      </c>
      <c r="D30" s="133">
        <f>E30-C30</f>
        <v>0</v>
      </c>
      <c r="E30" s="131">
        <f>E28*E29</f>
        <v>20848.91525423729</v>
      </c>
      <c r="F30" s="133">
        <f>G30-E30</f>
        <v>0</v>
      </c>
      <c r="G30" s="131">
        <f>G28*G29</f>
        <v>20848.91525423729</v>
      </c>
      <c r="H30" s="174"/>
    </row>
    <row r="31" spans="2:13" ht="30" customHeight="1" x14ac:dyDescent="0.2">
      <c r="B31" s="109" t="s">
        <v>119</v>
      </c>
      <c r="C31" s="110">
        <f>C20+C25+C30</f>
        <v>107448.91525423729</v>
      </c>
      <c r="D31" s="110" t="str">
        <f>D28</f>
        <v>&gt;&gt;&gt; ca. &gt;&gt;&gt;</v>
      </c>
      <c r="E31" s="110">
        <f>E20+E25+E30</f>
        <v>107448.91525423729</v>
      </c>
      <c r="F31" s="110" t="str">
        <f>F28</f>
        <v>&gt;&gt;&gt; ca. &gt;&gt;&gt;</v>
      </c>
      <c r="G31" s="110">
        <f>G20+G25+G30</f>
        <v>107448.91525423729</v>
      </c>
      <c r="H31" s="109" t="s">
        <v>120</v>
      </c>
      <c r="I31" s="29"/>
      <c r="J31" s="139"/>
      <c r="K31" s="74" t="str">
        <f>Betriebsübersicht!C5</f>
        <v>2020 / 2021</v>
      </c>
      <c r="L31" s="140" t="str">
        <f>Betriebsübersicht!E5</f>
        <v>2021 / 2022</v>
      </c>
      <c r="M31" s="74" t="str">
        <f>G6</f>
        <v>1.5.2021 - 30.04.2022</v>
      </c>
    </row>
    <row r="32" spans="2:13" ht="15" customHeight="1" x14ac:dyDescent="0.2">
      <c r="I32" s="29"/>
    </row>
    <row r="33" spans="1:9" ht="15" customHeight="1" x14ac:dyDescent="0.2">
      <c r="I33" s="29"/>
    </row>
    <row r="34" spans="1:9" ht="15" customHeight="1" x14ac:dyDescent="0.2">
      <c r="B34" s="96" t="s">
        <v>83</v>
      </c>
      <c r="C34" s="97"/>
      <c r="D34" s="97"/>
      <c r="E34" s="97"/>
      <c r="F34" s="97"/>
      <c r="G34" s="97"/>
      <c r="H34" s="97"/>
      <c r="I34" s="29"/>
    </row>
    <row r="35" spans="1:9" ht="15" customHeight="1" x14ac:dyDescent="0.2">
      <c r="B35" s="99" t="s">
        <v>84</v>
      </c>
      <c r="C35" s="97"/>
      <c r="D35" s="97"/>
      <c r="E35" s="97"/>
      <c r="F35" s="97"/>
      <c r="G35" s="97"/>
      <c r="H35" s="97"/>
      <c r="I35" s="29"/>
    </row>
    <row r="36" spans="1:9" ht="15" customHeight="1" x14ac:dyDescent="0.2">
      <c r="B36" s="100"/>
      <c r="C36" s="100"/>
      <c r="D36" s="100"/>
      <c r="F36" s="100"/>
    </row>
    <row r="37" spans="1:9" s="29" customFormat="1" ht="30" hidden="1" customHeight="1" x14ac:dyDescent="0.2">
      <c r="A37" s="2"/>
      <c r="B37" s="71" t="s">
        <v>121</v>
      </c>
      <c r="C37" s="61">
        <v>750000</v>
      </c>
      <c r="D37" s="141" t="s">
        <v>122</v>
      </c>
      <c r="E37" s="142">
        <f>C37+Betriebsübersicht!E58</f>
        <v>788871.69</v>
      </c>
      <c r="F37" s="141" t="str">
        <f>D37</f>
        <v xml:space="preserve"> + Cashflow 3</v>
      </c>
      <c r="G37" s="142">
        <f>E37+Betriebsübersicht!G58</f>
        <v>825330.0774999999</v>
      </c>
      <c r="H37" s="143"/>
    </row>
    <row r="38" spans="1:9" s="29" customFormat="1" ht="30" hidden="1" customHeight="1" x14ac:dyDescent="0.2">
      <c r="A38" s="2"/>
      <c r="B38" s="71" t="s">
        <v>123</v>
      </c>
      <c r="C38" s="61">
        <v>950000</v>
      </c>
      <c r="D38" s="141" t="s">
        <v>79</v>
      </c>
      <c r="E38" s="142">
        <f>C38-Betriebsübersicht!E57</f>
        <v>875000</v>
      </c>
      <c r="F38" s="141" t="str">
        <f>D38</f>
        <v xml:space="preserve"> - Tilgung</v>
      </c>
      <c r="G38" s="142">
        <f>E38-Betriebsübersicht!G57</f>
        <v>800000</v>
      </c>
      <c r="H38" s="143"/>
    </row>
    <row r="39" spans="1:9" s="29" customFormat="1" ht="30" hidden="1" customHeight="1" x14ac:dyDescent="0.2">
      <c r="A39" s="2"/>
      <c r="B39" s="71" t="s">
        <v>124</v>
      </c>
      <c r="C39" s="144">
        <f>C38/C44</f>
        <v>27941.176470588234</v>
      </c>
      <c r="D39" s="131" t="s">
        <v>70</v>
      </c>
      <c r="E39" s="144">
        <f>E38/E44</f>
        <v>25735.294117647059</v>
      </c>
      <c r="F39" s="131" t="s">
        <v>70</v>
      </c>
      <c r="G39" s="144">
        <f>G38/G44</f>
        <v>23529.411764705881</v>
      </c>
      <c r="H39" s="143" t="s">
        <v>125</v>
      </c>
    </row>
    <row r="40" spans="1:9" s="29" customFormat="1" ht="30" hidden="1" customHeight="1" x14ac:dyDescent="0.2">
      <c r="A40" s="2"/>
      <c r="B40" s="71" t="s">
        <v>126</v>
      </c>
      <c r="C40" s="145">
        <f>C38/(C43*1000000)</f>
        <v>0.67338635364833643</v>
      </c>
      <c r="D40" s="131" t="s">
        <v>70</v>
      </c>
      <c r="E40" s="145">
        <f>E38/(E43*1000000)</f>
        <v>0.5906897839020494</v>
      </c>
      <c r="F40" s="131" t="s">
        <v>70</v>
      </c>
      <c r="G40" s="145">
        <f>G38/(G43*1000000)</f>
        <v>0.54005923099615949</v>
      </c>
      <c r="H40" s="146" t="s">
        <v>127</v>
      </c>
    </row>
    <row r="41" spans="1:9" s="29" customFormat="1" ht="30" hidden="1" customHeight="1" x14ac:dyDescent="0.2">
      <c r="A41" s="2"/>
      <c r="B41" s="71" t="s">
        <v>128</v>
      </c>
      <c r="C41" s="144">
        <f>C38/Betriebsübersicht!C7</f>
        <v>6785.7142857142853</v>
      </c>
      <c r="D41" s="131" t="s">
        <v>70</v>
      </c>
      <c r="E41" s="144">
        <f>E38/Betriebsübersicht!E7</f>
        <v>6250</v>
      </c>
      <c r="F41" s="131" t="s">
        <v>70</v>
      </c>
      <c r="G41" s="144">
        <f>G38/Betriebsübersicht!G7</f>
        <v>5714.2857142857147</v>
      </c>
      <c r="H41" s="143"/>
    </row>
    <row r="42" spans="1:9" ht="15" hidden="1" customHeight="1" x14ac:dyDescent="0.2">
      <c r="B42" s="100"/>
      <c r="C42" s="100"/>
      <c r="D42" s="100"/>
      <c r="F42" s="100"/>
      <c r="I42" s="29"/>
    </row>
    <row r="43" spans="1:9" s="29" customFormat="1" ht="30" hidden="1" customHeight="1" x14ac:dyDescent="0.2">
      <c r="A43" s="2"/>
      <c r="B43" s="38" t="s">
        <v>129</v>
      </c>
      <c r="C43" s="147">
        <f>Betriebsübersicht!C7*Betriebsübersicht!C8/1000000</f>
        <v>1.4107799999999999</v>
      </c>
      <c r="D43" s="147"/>
      <c r="E43" s="147">
        <f>Betriebsübersicht!E7*Betriebsübersicht!E8/1000000</f>
        <v>1.4813190000000001</v>
      </c>
      <c r="F43" s="147"/>
      <c r="G43" s="147">
        <f>Betriebsübersicht!G7*Betriebsübersicht!G8/1000000</f>
        <v>1.4813190000000001</v>
      </c>
      <c r="H43" s="175" t="s">
        <v>130</v>
      </c>
    </row>
    <row r="44" spans="1:9" s="29" customFormat="1" ht="30" hidden="1" customHeight="1" x14ac:dyDescent="0.2">
      <c r="A44" s="2"/>
      <c r="B44" s="42" t="s">
        <v>117</v>
      </c>
      <c r="C44" s="148">
        <v>34</v>
      </c>
      <c r="D44" s="131" t="s">
        <v>70</v>
      </c>
      <c r="E44" s="149">
        <f>C44</f>
        <v>34</v>
      </c>
      <c r="F44" s="131" t="s">
        <v>70</v>
      </c>
      <c r="G44" s="149">
        <f>E44</f>
        <v>34</v>
      </c>
      <c r="H44" s="175"/>
    </row>
    <row r="45" spans="1:9" s="29" customFormat="1" ht="30" hidden="1" customHeight="1" x14ac:dyDescent="0.2">
      <c r="A45" s="2"/>
      <c r="B45" s="42" t="s">
        <v>131</v>
      </c>
      <c r="C45" s="148">
        <v>59</v>
      </c>
      <c r="D45" s="131" t="s">
        <v>70</v>
      </c>
      <c r="E45" s="149">
        <f>C45</f>
        <v>59</v>
      </c>
      <c r="F45" s="131" t="s">
        <v>70</v>
      </c>
      <c r="G45" s="149">
        <f>E45</f>
        <v>59</v>
      </c>
      <c r="H45" s="175"/>
    </row>
    <row r="46" spans="1:9" s="29" customFormat="1" ht="30" hidden="1" customHeight="1" x14ac:dyDescent="0.2">
      <c r="A46" s="2"/>
      <c r="B46" s="38" t="s">
        <v>132</v>
      </c>
      <c r="C46" s="150">
        <f>C44+C45</f>
        <v>93</v>
      </c>
      <c r="D46" s="131" t="s">
        <v>70</v>
      </c>
      <c r="E46" s="149">
        <f>C46</f>
        <v>93</v>
      </c>
      <c r="F46" s="131" t="s">
        <v>70</v>
      </c>
      <c r="G46" s="149">
        <f>E46</f>
        <v>93</v>
      </c>
      <c r="H46" s="175"/>
    </row>
    <row r="47" spans="1:9" s="29" customFormat="1" ht="30" hidden="1" customHeight="1" x14ac:dyDescent="0.2">
      <c r="A47" s="2"/>
      <c r="B47" s="38" t="s">
        <v>133</v>
      </c>
      <c r="C47" s="151">
        <f>Betriebsübersicht!C7*Betriebsübersicht!C8/(C46)</f>
        <v>15169.677419354839</v>
      </c>
      <c r="D47" s="131" t="s">
        <v>70</v>
      </c>
      <c r="E47" s="151">
        <f>C47</f>
        <v>15169.677419354839</v>
      </c>
      <c r="F47" s="131" t="s">
        <v>70</v>
      </c>
      <c r="G47" s="151">
        <f>E47</f>
        <v>15169.677419354839</v>
      </c>
      <c r="H47" s="175"/>
    </row>
    <row r="48" spans="1:9" s="29" customFormat="1" ht="15" customHeight="1" x14ac:dyDescent="0.2">
      <c r="A48" s="2"/>
    </row>
    <row r="49" spans="9:14" s="2" customFormat="1" ht="30" customHeight="1" x14ac:dyDescent="0.2">
      <c r="N49" s="29"/>
    </row>
    <row r="50" spans="9:14" s="2" customFormat="1" ht="30" customHeight="1" x14ac:dyDescent="0.2">
      <c r="N50" s="29"/>
    </row>
    <row r="51" spans="9:14" s="2" customFormat="1" ht="30" customHeight="1" x14ac:dyDescent="0.2">
      <c r="N51" s="29"/>
    </row>
    <row r="52" spans="9:14" s="2" customFormat="1" ht="30" customHeight="1" x14ac:dyDescent="0.2">
      <c r="N52" s="29"/>
    </row>
    <row r="53" spans="9:14" s="2" customFormat="1" ht="30" customHeight="1" x14ac:dyDescent="0.2">
      <c r="N53" s="29"/>
    </row>
    <row r="54" spans="9:14" s="2" customFormat="1" ht="30" customHeight="1" x14ac:dyDescent="0.2">
      <c r="N54" s="29"/>
    </row>
    <row r="55" spans="9:14" s="2" customFormat="1" ht="30" customHeight="1" x14ac:dyDescent="0.2">
      <c r="N55" s="29"/>
    </row>
    <row r="56" spans="9:14" s="2" customFormat="1" ht="30" customHeight="1" x14ac:dyDescent="0.2">
      <c r="N56" s="29"/>
    </row>
    <row r="57" spans="9:14" s="2" customFormat="1" ht="30" customHeight="1" x14ac:dyDescent="0.2">
      <c r="N57" s="29"/>
    </row>
    <row r="58" spans="9:14" s="2" customFormat="1" ht="30" customHeight="1" x14ac:dyDescent="0.2">
      <c r="N58" s="29"/>
    </row>
    <row r="59" spans="9:14" ht="30" customHeight="1" x14ac:dyDescent="0.2">
      <c r="I59" s="29"/>
    </row>
    <row r="60" spans="9:14" ht="15" customHeight="1" x14ac:dyDescent="0.2">
      <c r="I60" s="29"/>
    </row>
    <row r="61" spans="9:14" ht="15" customHeight="1" x14ac:dyDescent="0.2">
      <c r="I61" s="29"/>
    </row>
    <row r="62" spans="9:14" ht="15" customHeight="1" x14ac:dyDescent="0.2">
      <c r="I62" s="29"/>
    </row>
    <row r="63" spans="9:14" ht="15" customHeight="1" x14ac:dyDescent="0.2">
      <c r="I63" s="29"/>
    </row>
    <row r="64" spans="9:14" ht="15" customHeight="1" x14ac:dyDescent="0.2">
      <c r="I64" s="29"/>
    </row>
    <row r="65" spans="9:9" ht="15" customHeight="1" x14ac:dyDescent="0.2">
      <c r="I65" s="29"/>
    </row>
    <row r="66" spans="9:9" ht="15" customHeight="1" x14ac:dyDescent="0.2">
      <c r="I66" s="29"/>
    </row>
    <row r="67" spans="9:9" ht="15" customHeight="1" x14ac:dyDescent="0.2">
      <c r="I67" s="29"/>
    </row>
    <row r="68" spans="9:9" ht="15" customHeight="1" x14ac:dyDescent="0.2">
      <c r="I68" s="29"/>
    </row>
    <row r="69" spans="9:9" ht="15" customHeight="1" x14ac:dyDescent="0.2">
      <c r="I69" s="29"/>
    </row>
    <row r="70" spans="9:9" ht="15" customHeight="1" x14ac:dyDescent="0.2">
      <c r="I70" s="29"/>
    </row>
    <row r="71" spans="9:9" ht="15" customHeight="1" x14ac:dyDescent="0.2">
      <c r="I71" s="29"/>
    </row>
    <row r="72" spans="9:9" ht="15" customHeight="1" x14ac:dyDescent="0.2">
      <c r="I72" s="29"/>
    </row>
    <row r="73" spans="9:9" ht="15" customHeight="1" x14ac:dyDescent="0.2">
      <c r="I73" s="29"/>
    </row>
    <row r="74" spans="9:9" ht="15" customHeight="1" x14ac:dyDescent="0.2">
      <c r="I74" s="29"/>
    </row>
    <row r="75" spans="9:9" ht="15" customHeight="1" x14ac:dyDescent="0.2">
      <c r="I75" s="29"/>
    </row>
    <row r="76" spans="9:9" ht="15" customHeight="1" x14ac:dyDescent="0.2">
      <c r="I76" s="29"/>
    </row>
    <row r="77" spans="9:9" ht="15" customHeight="1" x14ac:dyDescent="0.2">
      <c r="I77" s="29"/>
    </row>
    <row r="78" spans="9:9" ht="15" customHeight="1" x14ac:dyDescent="0.2">
      <c r="I78" s="29"/>
    </row>
    <row r="79" spans="9:9" ht="15" customHeight="1" x14ac:dyDescent="0.2">
      <c r="I79" s="29"/>
    </row>
    <row r="80" spans="9:9" ht="15" customHeight="1" x14ac:dyDescent="0.2">
      <c r="I80" s="29"/>
    </row>
    <row r="81" spans="9:9" ht="15" customHeight="1" x14ac:dyDescent="0.2">
      <c r="I81" s="29"/>
    </row>
    <row r="82" spans="9:9" ht="15" customHeight="1" x14ac:dyDescent="0.2">
      <c r="I82" s="29"/>
    </row>
    <row r="83" spans="9:9" ht="15" customHeight="1" x14ac:dyDescent="0.2">
      <c r="I83" s="29"/>
    </row>
    <row r="84" spans="9:9" ht="15" customHeight="1" x14ac:dyDescent="0.2">
      <c r="I84" s="29"/>
    </row>
    <row r="85" spans="9:9" ht="15" customHeight="1" x14ac:dyDescent="0.2">
      <c r="I85" s="29"/>
    </row>
    <row r="86" spans="9:9" ht="15" customHeight="1" x14ac:dyDescent="0.2">
      <c r="I86" s="29"/>
    </row>
    <row r="87" spans="9:9" ht="15" customHeight="1" x14ac:dyDescent="0.2">
      <c r="I87" s="29"/>
    </row>
    <row r="88" spans="9:9" ht="15" customHeight="1" x14ac:dyDescent="0.2">
      <c r="I88" s="29"/>
    </row>
    <row r="89" spans="9:9" ht="15" customHeight="1" x14ac:dyDescent="0.2">
      <c r="I89" s="29"/>
    </row>
    <row r="90" spans="9:9" ht="15" customHeight="1" x14ac:dyDescent="0.2">
      <c r="I90" s="29"/>
    </row>
    <row r="91" spans="9:9" ht="15" customHeight="1" x14ac:dyDescent="0.2">
      <c r="I91" s="29"/>
    </row>
    <row r="92" spans="9:9" ht="15" customHeight="1" x14ac:dyDescent="0.2">
      <c r="I92" s="29"/>
    </row>
    <row r="93" spans="9:9" ht="15" customHeight="1" x14ac:dyDescent="0.2">
      <c r="I93" s="29"/>
    </row>
    <row r="94" spans="9:9" ht="15" customHeight="1" x14ac:dyDescent="0.2">
      <c r="I94" s="29"/>
    </row>
    <row r="95" spans="9:9" ht="15" customHeight="1" x14ac:dyDescent="0.2">
      <c r="I95" s="29"/>
    </row>
    <row r="96" spans="9:9" ht="15" customHeight="1" x14ac:dyDescent="0.2">
      <c r="I96" s="29"/>
    </row>
    <row r="97" spans="9:9" ht="15" customHeight="1" x14ac:dyDescent="0.2">
      <c r="I97" s="29"/>
    </row>
    <row r="98" spans="9:9" ht="15" customHeight="1" x14ac:dyDescent="0.2">
      <c r="I98" s="29"/>
    </row>
    <row r="99" spans="9:9" ht="15" customHeight="1" x14ac:dyDescent="0.2">
      <c r="I99" s="29"/>
    </row>
    <row r="100" spans="9:9" ht="15" customHeight="1" x14ac:dyDescent="0.2">
      <c r="I100" s="29"/>
    </row>
    <row r="101" spans="9:9" ht="15" customHeight="1" x14ac:dyDescent="0.2">
      <c r="I101" s="29"/>
    </row>
    <row r="102" spans="9:9" ht="15" customHeight="1" x14ac:dyDescent="0.2">
      <c r="I102" s="29"/>
    </row>
    <row r="103" spans="9:9" ht="15" customHeight="1" x14ac:dyDescent="0.2">
      <c r="I103" s="29"/>
    </row>
    <row r="104" spans="9:9" ht="15" customHeight="1" x14ac:dyDescent="0.2">
      <c r="I104" s="29"/>
    </row>
    <row r="105" spans="9:9" ht="15" customHeight="1" x14ac:dyDescent="0.2">
      <c r="I105" s="29"/>
    </row>
    <row r="106" spans="9:9" ht="15" customHeight="1" x14ac:dyDescent="0.2">
      <c r="I106" s="29"/>
    </row>
    <row r="107" spans="9:9" ht="15" customHeight="1" x14ac:dyDescent="0.2">
      <c r="I107" s="29"/>
    </row>
    <row r="108" spans="9:9" ht="15" customHeight="1" x14ac:dyDescent="0.2">
      <c r="I108" s="29"/>
    </row>
    <row r="109" spans="9:9" ht="15" customHeight="1" x14ac:dyDescent="0.2">
      <c r="I109" s="29"/>
    </row>
    <row r="110" spans="9:9" ht="15" customHeight="1" x14ac:dyDescent="0.2">
      <c r="I110" s="29"/>
    </row>
    <row r="111" spans="9:9" ht="15" customHeight="1" x14ac:dyDescent="0.2">
      <c r="I111" s="29"/>
    </row>
    <row r="112" spans="9:9" ht="15" customHeight="1" x14ac:dyDescent="0.2">
      <c r="I112" s="29"/>
    </row>
    <row r="113" spans="9:9" ht="15" customHeight="1" x14ac:dyDescent="0.2">
      <c r="I113" s="29"/>
    </row>
    <row r="114" spans="9:9" ht="15" customHeight="1" x14ac:dyDescent="0.2">
      <c r="I114" s="29"/>
    </row>
    <row r="115" spans="9:9" ht="15" customHeight="1" x14ac:dyDescent="0.2">
      <c r="I115" s="29"/>
    </row>
    <row r="116" spans="9:9" ht="15" customHeight="1" x14ac:dyDescent="0.2">
      <c r="I116" s="29"/>
    </row>
    <row r="117" spans="9:9" ht="15" customHeight="1" x14ac:dyDescent="0.2">
      <c r="I117" s="29"/>
    </row>
    <row r="118" spans="9:9" ht="15" customHeight="1" x14ac:dyDescent="0.2">
      <c r="I118" s="29"/>
    </row>
    <row r="119" spans="9:9" ht="15" customHeight="1" x14ac:dyDescent="0.2">
      <c r="I119" s="29"/>
    </row>
    <row r="120" spans="9:9" ht="15" customHeight="1" x14ac:dyDescent="0.2">
      <c r="I120" s="29"/>
    </row>
    <row r="121" spans="9:9" ht="15" customHeight="1" x14ac:dyDescent="0.2">
      <c r="I121" s="29"/>
    </row>
    <row r="122" spans="9:9" ht="15" customHeight="1" x14ac:dyDescent="0.2">
      <c r="I122" s="29"/>
    </row>
    <row r="123" spans="9:9" ht="15" customHeight="1" x14ac:dyDescent="0.2">
      <c r="I123" s="29"/>
    </row>
    <row r="124" spans="9:9" ht="15" customHeight="1" x14ac:dyDescent="0.2">
      <c r="I124" s="29"/>
    </row>
    <row r="125" spans="9:9" ht="15" customHeight="1" x14ac:dyDescent="0.2">
      <c r="I125" s="29"/>
    </row>
    <row r="126" spans="9:9" ht="15" customHeight="1" x14ac:dyDescent="0.2">
      <c r="I126" s="29"/>
    </row>
    <row r="127" spans="9:9" ht="15" customHeight="1" x14ac:dyDescent="0.2">
      <c r="I127" s="29"/>
    </row>
    <row r="128" spans="9:9" ht="15" customHeight="1" x14ac:dyDescent="0.2">
      <c r="I128" s="29"/>
    </row>
    <row r="129" spans="9:9" ht="15" customHeight="1" x14ac:dyDescent="0.2">
      <c r="I129" s="29"/>
    </row>
    <row r="130" spans="9:9" ht="15" customHeight="1" x14ac:dyDescent="0.2">
      <c r="I130" s="29"/>
    </row>
    <row r="131" spans="9:9" ht="15" customHeight="1" x14ac:dyDescent="0.2">
      <c r="I131" s="29"/>
    </row>
    <row r="132" spans="9:9" ht="15" customHeight="1" x14ac:dyDescent="0.2">
      <c r="I132" s="29"/>
    </row>
    <row r="133" spans="9:9" ht="15" customHeight="1" x14ac:dyDescent="0.2">
      <c r="I133" s="29"/>
    </row>
    <row r="134" spans="9:9" ht="15" customHeight="1" x14ac:dyDescent="0.2">
      <c r="I134" s="29"/>
    </row>
    <row r="135" spans="9:9" ht="15" customHeight="1" x14ac:dyDescent="0.2">
      <c r="I135" s="29"/>
    </row>
    <row r="136" spans="9:9" ht="15" customHeight="1" x14ac:dyDescent="0.2">
      <c r="I136" s="29"/>
    </row>
    <row r="137" spans="9:9" ht="15" customHeight="1" x14ac:dyDescent="0.2">
      <c r="I137" s="29"/>
    </row>
    <row r="138" spans="9:9" ht="15" customHeight="1" x14ac:dyDescent="0.2">
      <c r="I138" s="29"/>
    </row>
    <row r="139" spans="9:9" ht="15" customHeight="1" x14ac:dyDescent="0.2">
      <c r="I139" s="29"/>
    </row>
    <row r="140" spans="9:9" ht="15" customHeight="1" x14ac:dyDescent="0.2">
      <c r="I140" s="29"/>
    </row>
    <row r="141" spans="9:9" ht="15" customHeight="1" x14ac:dyDescent="0.2">
      <c r="I141" s="29"/>
    </row>
    <row r="142" spans="9:9" ht="15" customHeight="1" x14ac:dyDescent="0.2">
      <c r="I142" s="29"/>
    </row>
    <row r="143" spans="9:9" ht="15" customHeight="1" x14ac:dyDescent="0.2">
      <c r="I143" s="29"/>
    </row>
    <row r="144" spans="9:9" ht="15" customHeight="1" x14ac:dyDescent="0.2">
      <c r="I144" s="29"/>
    </row>
    <row r="145" spans="9:9" ht="15" customHeight="1" x14ac:dyDescent="0.2">
      <c r="I145" s="29"/>
    </row>
    <row r="146" spans="9:9" ht="15" customHeight="1" x14ac:dyDescent="0.2">
      <c r="I146" s="29"/>
    </row>
    <row r="147" spans="9:9" ht="15" customHeight="1" x14ac:dyDescent="0.2">
      <c r="I147" s="29"/>
    </row>
    <row r="148" spans="9:9" ht="15" customHeight="1" x14ac:dyDescent="0.2">
      <c r="I148" s="29"/>
    </row>
    <row r="149" spans="9:9" ht="15" customHeight="1" x14ac:dyDescent="0.2">
      <c r="I149" s="29"/>
    </row>
    <row r="150" spans="9:9" ht="15" customHeight="1" x14ac:dyDescent="0.2">
      <c r="I150" s="29"/>
    </row>
    <row r="151" spans="9:9" ht="15" customHeight="1" x14ac:dyDescent="0.2">
      <c r="I151" s="29"/>
    </row>
    <row r="152" spans="9:9" ht="15" customHeight="1" x14ac:dyDescent="0.2">
      <c r="I152" s="29"/>
    </row>
    <row r="153" spans="9:9" ht="15" customHeight="1" x14ac:dyDescent="0.2">
      <c r="I153" s="29"/>
    </row>
    <row r="154" spans="9:9" ht="15" customHeight="1" x14ac:dyDescent="0.2">
      <c r="I154" s="29"/>
    </row>
    <row r="155" spans="9:9" ht="15" customHeight="1" x14ac:dyDescent="0.2">
      <c r="I155" s="29"/>
    </row>
    <row r="156" spans="9:9" ht="15" customHeight="1" x14ac:dyDescent="0.2">
      <c r="I156" s="29"/>
    </row>
    <row r="157" spans="9:9" ht="15" customHeight="1" x14ac:dyDescent="0.2">
      <c r="I157" s="29"/>
    </row>
    <row r="158" spans="9:9" ht="15" customHeight="1" x14ac:dyDescent="0.2">
      <c r="I158" s="29"/>
    </row>
    <row r="159" spans="9:9" ht="15" customHeight="1" x14ac:dyDescent="0.2">
      <c r="I159" s="29"/>
    </row>
    <row r="160" spans="9:9" ht="15" customHeight="1" x14ac:dyDescent="0.2">
      <c r="I160" s="29"/>
    </row>
    <row r="161" spans="9:9" ht="15" customHeight="1" x14ac:dyDescent="0.2">
      <c r="I161" s="29"/>
    </row>
    <row r="162" spans="9:9" ht="15" customHeight="1" x14ac:dyDescent="0.2">
      <c r="I162" s="29"/>
    </row>
    <row r="163" spans="9:9" ht="15" customHeight="1" x14ac:dyDescent="0.2">
      <c r="I163" s="29"/>
    </row>
    <row r="164" spans="9:9" ht="15" customHeight="1" x14ac:dyDescent="0.2">
      <c r="I164" s="29"/>
    </row>
    <row r="165" spans="9:9" ht="15" customHeight="1" x14ac:dyDescent="0.2">
      <c r="I165" s="29"/>
    </row>
    <row r="166" spans="9:9" ht="15" customHeight="1" x14ac:dyDescent="0.2">
      <c r="I166" s="29"/>
    </row>
    <row r="167" spans="9:9" ht="15" customHeight="1" x14ac:dyDescent="0.2">
      <c r="I167" s="29"/>
    </row>
    <row r="168" spans="9:9" ht="15" customHeight="1" x14ac:dyDescent="0.2">
      <c r="I168" s="29"/>
    </row>
    <row r="169" spans="9:9" ht="15" customHeight="1" x14ac:dyDescent="0.2">
      <c r="I169" s="29"/>
    </row>
    <row r="170" spans="9:9" ht="15" customHeight="1" x14ac:dyDescent="0.2">
      <c r="I170" s="29"/>
    </row>
    <row r="171" spans="9:9" ht="15" customHeight="1" x14ac:dyDescent="0.2">
      <c r="I171" s="29"/>
    </row>
    <row r="172" spans="9:9" ht="15" customHeight="1" x14ac:dyDescent="0.2">
      <c r="I172" s="29"/>
    </row>
    <row r="173" spans="9:9" ht="15" customHeight="1" x14ac:dyDescent="0.2">
      <c r="I173" s="29"/>
    </row>
    <row r="174" spans="9:9" ht="15" customHeight="1" x14ac:dyDescent="0.2">
      <c r="I174" s="29"/>
    </row>
    <row r="175" spans="9:9" ht="15" customHeight="1" x14ac:dyDescent="0.2">
      <c r="I175" s="29"/>
    </row>
    <row r="176" spans="9:9" ht="15" customHeight="1" x14ac:dyDescent="0.2">
      <c r="I176" s="29"/>
    </row>
    <row r="177" spans="9:9" ht="15" customHeight="1" x14ac:dyDescent="0.2">
      <c r="I177" s="29"/>
    </row>
    <row r="178" spans="9:9" ht="15" customHeight="1" x14ac:dyDescent="0.2">
      <c r="I178" s="29"/>
    </row>
    <row r="179" spans="9:9" ht="15" customHeight="1" x14ac:dyDescent="0.2">
      <c r="I179" s="29"/>
    </row>
    <row r="180" spans="9:9" ht="15" customHeight="1" x14ac:dyDescent="0.2">
      <c r="I180" s="29"/>
    </row>
    <row r="181" spans="9:9" ht="15" customHeight="1" x14ac:dyDescent="0.2">
      <c r="I181" s="29"/>
    </row>
    <row r="182" spans="9:9" ht="15" customHeight="1" x14ac:dyDescent="0.2">
      <c r="I182" s="29"/>
    </row>
    <row r="183" spans="9:9" ht="15" customHeight="1" x14ac:dyDescent="0.2">
      <c r="I183" s="29"/>
    </row>
    <row r="184" spans="9:9" ht="15" customHeight="1" x14ac:dyDescent="0.2">
      <c r="I184" s="29"/>
    </row>
    <row r="185" spans="9:9" ht="15" customHeight="1" x14ac:dyDescent="0.2">
      <c r="I185" s="29"/>
    </row>
    <row r="186" spans="9:9" ht="15" customHeight="1" x14ac:dyDescent="0.2">
      <c r="I186" s="29"/>
    </row>
    <row r="187" spans="9:9" ht="15" customHeight="1" x14ac:dyDescent="0.2">
      <c r="I187" s="29"/>
    </row>
    <row r="188" spans="9:9" ht="15" customHeight="1" x14ac:dyDescent="0.2">
      <c r="I188" s="29"/>
    </row>
    <row r="189" spans="9:9" ht="15" customHeight="1" x14ac:dyDescent="0.2">
      <c r="I189" s="29"/>
    </row>
    <row r="190" spans="9:9" ht="15" customHeight="1" x14ac:dyDescent="0.2">
      <c r="I190" s="29"/>
    </row>
    <row r="191" spans="9:9" ht="15" customHeight="1" x14ac:dyDescent="0.2">
      <c r="I191" s="29"/>
    </row>
    <row r="192" spans="9:9" ht="15" customHeight="1" x14ac:dyDescent="0.2">
      <c r="I192" s="29"/>
    </row>
    <row r="193" spans="9:9" ht="15" customHeight="1" x14ac:dyDescent="0.2">
      <c r="I193" s="29"/>
    </row>
    <row r="194" spans="9:9" ht="15" customHeight="1" x14ac:dyDescent="0.2">
      <c r="I194" s="29"/>
    </row>
    <row r="195" spans="9:9" ht="15" customHeight="1" x14ac:dyDescent="0.2">
      <c r="I195" s="29"/>
    </row>
    <row r="196" spans="9:9" ht="15" customHeight="1" x14ac:dyDescent="0.2">
      <c r="I196" s="29"/>
    </row>
    <row r="197" spans="9:9" ht="15" customHeight="1" x14ac:dyDescent="0.2">
      <c r="I197" s="29"/>
    </row>
    <row r="198" spans="9:9" ht="15" customHeight="1" x14ac:dyDescent="0.2">
      <c r="I198" s="29"/>
    </row>
    <row r="199" spans="9:9" ht="15" customHeight="1" x14ac:dyDescent="0.2">
      <c r="I199" s="29"/>
    </row>
    <row r="200" spans="9:9" ht="15" customHeight="1" x14ac:dyDescent="0.2">
      <c r="I200" s="29"/>
    </row>
    <row r="201" spans="9:9" ht="15" customHeight="1" x14ac:dyDescent="0.2">
      <c r="I201" s="29"/>
    </row>
    <row r="202" spans="9:9" ht="15" customHeight="1" x14ac:dyDescent="0.2">
      <c r="I202" s="29"/>
    </row>
    <row r="203" spans="9:9" ht="15" customHeight="1" x14ac:dyDescent="0.2">
      <c r="I203" s="29"/>
    </row>
    <row r="204" spans="9:9" ht="15" customHeight="1" x14ac:dyDescent="0.2">
      <c r="I204" s="29"/>
    </row>
    <row r="205" spans="9:9" ht="15" customHeight="1" x14ac:dyDescent="0.2">
      <c r="I205" s="29"/>
    </row>
    <row r="206" spans="9:9" ht="15" customHeight="1" x14ac:dyDescent="0.2">
      <c r="I206" s="29"/>
    </row>
    <row r="207" spans="9:9" ht="15" customHeight="1" x14ac:dyDescent="0.2">
      <c r="I207" s="29"/>
    </row>
    <row r="208" spans="9:9" ht="15" customHeight="1" x14ac:dyDescent="0.2">
      <c r="I208" s="29"/>
    </row>
    <row r="209" spans="9:9" ht="15" customHeight="1" x14ac:dyDescent="0.2">
      <c r="I209" s="29"/>
    </row>
    <row r="210" spans="9:9" ht="15" customHeight="1" x14ac:dyDescent="0.2">
      <c r="I210" s="29"/>
    </row>
    <row r="211" spans="9:9" ht="15" customHeight="1" x14ac:dyDescent="0.2">
      <c r="I211" s="29"/>
    </row>
    <row r="212" spans="9:9" ht="15" customHeight="1" x14ac:dyDescent="0.2">
      <c r="I212" s="29"/>
    </row>
    <row r="213" spans="9:9" ht="15" customHeight="1" x14ac:dyDescent="0.2">
      <c r="I213" s="29"/>
    </row>
    <row r="214" spans="9:9" ht="15" customHeight="1" x14ac:dyDescent="0.2">
      <c r="I214" s="29"/>
    </row>
    <row r="215" spans="9:9" ht="15" customHeight="1" x14ac:dyDescent="0.2">
      <c r="I215" s="29"/>
    </row>
    <row r="216" spans="9:9" ht="15" customHeight="1" x14ac:dyDescent="0.2">
      <c r="I216" s="29"/>
    </row>
    <row r="217" spans="9:9" ht="15" customHeight="1" x14ac:dyDescent="0.2">
      <c r="I217" s="29"/>
    </row>
    <row r="218" spans="9:9" ht="15" customHeight="1" x14ac:dyDescent="0.2">
      <c r="I218" s="29"/>
    </row>
    <row r="219" spans="9:9" ht="15" customHeight="1" x14ac:dyDescent="0.2">
      <c r="I219" s="29"/>
    </row>
    <row r="220" spans="9:9" ht="15" customHeight="1" x14ac:dyDescent="0.2">
      <c r="I220" s="29"/>
    </row>
    <row r="221" spans="9:9" ht="15" customHeight="1" x14ac:dyDescent="0.2">
      <c r="I221" s="29"/>
    </row>
    <row r="222" spans="9:9" ht="15" customHeight="1" x14ac:dyDescent="0.2">
      <c r="I222" s="29"/>
    </row>
    <row r="223" spans="9:9" ht="15" customHeight="1" x14ac:dyDescent="0.2">
      <c r="I223" s="29"/>
    </row>
    <row r="224" spans="9:9" ht="15" customHeight="1" x14ac:dyDescent="0.2">
      <c r="I224" s="29"/>
    </row>
    <row r="225" spans="9:9" ht="15" customHeight="1" x14ac:dyDescent="0.2">
      <c r="I225" s="29"/>
    </row>
    <row r="226" spans="9:9" ht="15" customHeight="1" x14ac:dyDescent="0.2">
      <c r="I226" s="29"/>
    </row>
    <row r="227" spans="9:9" ht="15" customHeight="1" x14ac:dyDescent="0.2">
      <c r="I227" s="29"/>
    </row>
    <row r="228" spans="9:9" ht="15" customHeight="1" x14ac:dyDescent="0.2">
      <c r="I228" s="29"/>
    </row>
    <row r="229" spans="9:9" ht="15" customHeight="1" x14ac:dyDescent="0.2">
      <c r="I229" s="29"/>
    </row>
    <row r="230" spans="9:9" ht="15" customHeight="1" x14ac:dyDescent="0.2">
      <c r="I230" s="29"/>
    </row>
    <row r="231" spans="9:9" ht="15" customHeight="1" x14ac:dyDescent="0.2">
      <c r="I231" s="29"/>
    </row>
    <row r="232" spans="9:9" ht="15" customHeight="1" x14ac:dyDescent="0.2">
      <c r="I232" s="29"/>
    </row>
    <row r="233" spans="9:9" ht="15" customHeight="1" x14ac:dyDescent="0.2">
      <c r="I233" s="29"/>
    </row>
    <row r="234" spans="9:9" ht="15" customHeight="1" x14ac:dyDescent="0.2">
      <c r="I234" s="29"/>
    </row>
    <row r="235" spans="9:9" ht="15" customHeight="1" x14ac:dyDescent="0.2">
      <c r="I235" s="29"/>
    </row>
    <row r="236" spans="9:9" ht="15" customHeight="1" x14ac:dyDescent="0.2">
      <c r="I236" s="29"/>
    </row>
    <row r="237" spans="9:9" ht="15" customHeight="1" x14ac:dyDescent="0.2">
      <c r="I237" s="29"/>
    </row>
    <row r="238" spans="9:9" ht="15" customHeight="1" x14ac:dyDescent="0.2">
      <c r="I238" s="29"/>
    </row>
    <row r="239" spans="9:9" ht="15" customHeight="1" x14ac:dyDescent="0.2">
      <c r="I239" s="29"/>
    </row>
    <row r="240" spans="9:9" ht="15" customHeight="1" x14ac:dyDescent="0.2">
      <c r="I240" s="29"/>
    </row>
    <row r="241" spans="9:9" ht="15" customHeight="1" x14ac:dyDescent="0.2">
      <c r="I241" s="29"/>
    </row>
    <row r="242" spans="9:9" ht="15" customHeight="1" x14ac:dyDescent="0.2">
      <c r="I242" s="29"/>
    </row>
    <row r="243" spans="9:9" ht="15" customHeight="1" x14ac:dyDescent="0.2">
      <c r="I243" s="29"/>
    </row>
    <row r="244" spans="9:9" ht="15" customHeight="1" x14ac:dyDescent="0.2">
      <c r="I244" s="29"/>
    </row>
    <row r="245" spans="9:9" ht="15" customHeight="1" x14ac:dyDescent="0.2">
      <c r="I245" s="29"/>
    </row>
    <row r="246" spans="9:9" ht="15" customHeight="1" x14ac:dyDescent="0.2">
      <c r="I246" s="29"/>
    </row>
    <row r="247" spans="9:9" ht="15" customHeight="1" x14ac:dyDescent="0.2">
      <c r="I247" s="29"/>
    </row>
    <row r="248" spans="9:9" ht="15" customHeight="1" x14ac:dyDescent="0.2">
      <c r="I248" s="29"/>
    </row>
    <row r="249" spans="9:9" ht="15" customHeight="1" x14ac:dyDescent="0.2">
      <c r="I249" s="29"/>
    </row>
    <row r="250" spans="9:9" ht="15" customHeight="1" x14ac:dyDescent="0.2">
      <c r="I250" s="29"/>
    </row>
    <row r="251" spans="9:9" ht="15" customHeight="1" x14ac:dyDescent="0.2">
      <c r="I251" s="29"/>
    </row>
    <row r="252" spans="9:9" ht="15" customHeight="1" x14ac:dyDescent="0.2">
      <c r="I252" s="29"/>
    </row>
    <row r="253" spans="9:9" ht="15" customHeight="1" x14ac:dyDescent="0.2">
      <c r="I253" s="29"/>
    </row>
    <row r="254" spans="9:9" ht="15" customHeight="1" x14ac:dyDescent="0.2">
      <c r="I254" s="29"/>
    </row>
    <row r="255" spans="9:9" ht="15" customHeight="1" x14ac:dyDescent="0.2">
      <c r="I255" s="29"/>
    </row>
    <row r="256" spans="9:9" ht="15" customHeight="1" x14ac:dyDescent="0.2">
      <c r="I256" s="29"/>
    </row>
    <row r="257" spans="9:9" ht="15" customHeight="1" x14ac:dyDescent="0.2">
      <c r="I257" s="29"/>
    </row>
    <row r="258" spans="9:9" ht="15" customHeight="1" x14ac:dyDescent="0.2">
      <c r="I258" s="29"/>
    </row>
    <row r="259" spans="9:9" ht="15" customHeight="1" x14ac:dyDescent="0.2">
      <c r="I259" s="29"/>
    </row>
    <row r="260" spans="9:9" ht="15" customHeight="1" x14ac:dyDescent="0.2">
      <c r="I260" s="29"/>
    </row>
    <row r="261" spans="9:9" ht="15" customHeight="1" x14ac:dyDescent="0.2">
      <c r="I261" s="29"/>
    </row>
    <row r="262" spans="9:9" ht="15" customHeight="1" x14ac:dyDescent="0.2">
      <c r="I262" s="29"/>
    </row>
    <row r="263" spans="9:9" ht="15" customHeight="1" x14ac:dyDescent="0.2">
      <c r="I263" s="29"/>
    </row>
    <row r="264" spans="9:9" ht="15" customHeight="1" x14ac:dyDescent="0.2">
      <c r="I264" s="29"/>
    </row>
    <row r="265" spans="9:9" ht="15" customHeight="1" x14ac:dyDescent="0.2">
      <c r="I265" s="29"/>
    </row>
    <row r="266" spans="9:9" ht="15" customHeight="1" x14ac:dyDescent="0.2">
      <c r="I266" s="29"/>
    </row>
    <row r="267" spans="9:9" ht="15" customHeight="1" x14ac:dyDescent="0.2">
      <c r="I267" s="29"/>
    </row>
    <row r="268" spans="9:9" ht="15" customHeight="1" x14ac:dyDescent="0.2">
      <c r="I268" s="29"/>
    </row>
    <row r="269" spans="9:9" ht="15" customHeight="1" x14ac:dyDescent="0.2">
      <c r="I269" s="29"/>
    </row>
    <row r="270" spans="9:9" ht="15" customHeight="1" x14ac:dyDescent="0.2">
      <c r="I270" s="29"/>
    </row>
    <row r="271" spans="9:9" ht="15" customHeight="1" x14ac:dyDescent="0.2">
      <c r="I271" s="29"/>
    </row>
    <row r="272" spans="9:9" ht="15" customHeight="1" x14ac:dyDescent="0.2">
      <c r="I272" s="29"/>
    </row>
    <row r="273" spans="9:9" ht="15" customHeight="1" x14ac:dyDescent="0.2">
      <c r="I273" s="29"/>
    </row>
    <row r="274" spans="9:9" ht="15" customHeight="1" x14ac:dyDescent="0.2">
      <c r="I274" s="29"/>
    </row>
    <row r="275" spans="9:9" ht="15" customHeight="1" x14ac:dyDescent="0.2">
      <c r="I275" s="29"/>
    </row>
    <row r="276" spans="9:9" ht="15" customHeight="1" x14ac:dyDescent="0.2">
      <c r="I276" s="29"/>
    </row>
    <row r="277" spans="9:9" ht="15" customHeight="1" x14ac:dyDescent="0.2">
      <c r="I277" s="29"/>
    </row>
    <row r="278" spans="9:9" ht="15" customHeight="1" x14ac:dyDescent="0.2">
      <c r="I278" s="29"/>
    </row>
    <row r="279" spans="9:9" ht="15" customHeight="1" x14ac:dyDescent="0.2">
      <c r="I279" s="29"/>
    </row>
    <row r="280" spans="9:9" ht="15" customHeight="1" x14ac:dyDescent="0.2">
      <c r="I280" s="29"/>
    </row>
    <row r="281" spans="9:9" ht="15" customHeight="1" x14ac:dyDescent="0.2">
      <c r="I281" s="29"/>
    </row>
    <row r="282" spans="9:9" ht="15" customHeight="1" x14ac:dyDescent="0.2">
      <c r="I282" s="29"/>
    </row>
    <row r="283" spans="9:9" x14ac:dyDescent="0.2">
      <c r="I283" s="29"/>
    </row>
  </sheetData>
  <mergeCells count="7">
    <mergeCell ref="H27:H30"/>
    <mergeCell ref="H43:H47"/>
    <mergeCell ref="H6:H14"/>
    <mergeCell ref="J6:M8"/>
    <mergeCell ref="B15:H15"/>
    <mergeCell ref="H17:H20"/>
    <mergeCell ref="H22:H25"/>
  </mergeCells>
  <conditionalFormatting sqref="B9:E9 B10:C10 E10">
    <cfRule type="expression" dxfId="94" priority="13">
      <formula>$C$8&gt;$C$7</formula>
    </cfRule>
  </conditionalFormatting>
  <conditionalFormatting sqref="F9">
    <cfRule type="expression" dxfId="93" priority="14">
      <formula>$C$8&gt;$C$7</formula>
    </cfRule>
  </conditionalFormatting>
  <conditionalFormatting sqref="G9:G10">
    <cfRule type="expression" dxfId="92" priority="15">
      <formula>$C$8&gt;$C$7</formula>
    </cfRule>
  </conditionalFormatting>
  <hyperlinks>
    <hyperlink ref="B34" r:id="rId1"/>
  </hyperlinks>
  <printOptions horizontalCentered="1" verticalCentered="1"/>
  <pageMargins left="0.51180555555555596" right="0.51180555555555596" top="0.78749999999999998" bottom="0.78749999999999998" header="0.511811023622047" footer="0.511811023622047"/>
  <pageSetup paperSize="9" scale="39" orientation="portrait" horizontalDpi="300" verticalDpi="300" r:id="rId2"/>
  <drawing r:id="rId3"/>
  <extLst>
    <ext xmlns:x14="http://schemas.microsoft.com/office/spreadsheetml/2009/9/main" uri="{78C0D931-6437-407d-A8EE-F0AAD7539E65}">
      <x14:conditionalFormattings>
        <x14:conditionalFormatting xmlns:xm="http://schemas.microsoft.com/office/excel/2006/main">
          <x14:cfRule type="expression" priority="16" id="{194037A7-65A0-40BD-B515-40C12D6B258F}">
            <xm:f>OR(TODAY()&lt;FREIGABE!$P$5,TODAY()&gt;FREIGABE!$Q$5)</xm:f>
            <x14:dxf>
              <font>
                <strike val="0"/>
                <color rgb="FF404040"/>
              </font>
              <fill>
                <patternFill>
                  <bgColor rgb="FF404040"/>
                </patternFill>
              </fill>
            </x14:dxf>
          </x14:cfRule>
          <xm:sqref>B10 B7:E7 B28:C30 D30 B8:D8 B9:E9</xm:sqref>
        </x14:conditionalFormatting>
        <x14:conditionalFormatting xmlns:xm="http://schemas.microsoft.com/office/excel/2006/main">
          <x14:cfRule type="expression" priority="17" id="{8CE3614A-FA50-45CF-A3F9-65EBBBE3A295}">
            <xm:f>OR(TODAY()&lt;FREIGABE!$P$5,TODAY()&gt;FREIGABE!$Q$5)</xm:f>
            <x14:dxf>
              <font>
                <strike val="0"/>
                <color rgb="FF404040"/>
              </font>
              <fill>
                <patternFill>
                  <bgColor rgb="FF404040"/>
                </patternFill>
              </fill>
            </x14:dxf>
          </x14:cfRule>
          <xm:sqref>B15</xm:sqref>
        </x14:conditionalFormatting>
        <x14:conditionalFormatting xmlns:xm="http://schemas.microsoft.com/office/excel/2006/main">
          <x14:cfRule type="expression" priority="18" id="{591C7BBA-F3C9-4AA7-B3E3-6E33B637ED10}">
            <xm:f>OR(TODAY()&lt;FREIGABE!$P$5,TODAY()&gt;FREIGABE!$Q$5)</xm:f>
            <x14:dxf>
              <font>
                <strike val="0"/>
                <color rgb="FF404040"/>
              </font>
              <fill>
                <patternFill>
                  <bgColor rgb="FF404040"/>
                </patternFill>
              </fill>
            </x14:dxf>
          </x14:cfRule>
          <xm:sqref>H6</xm:sqref>
        </x14:conditionalFormatting>
        <x14:conditionalFormatting xmlns:xm="http://schemas.microsoft.com/office/excel/2006/main">
          <x14:cfRule type="expression" priority="19" id="{BB171B52-3A10-4BA1-BCB0-D630F24BB961}">
            <xm:f>OR(TODAY()&lt;FREIGABE!$P$5,TODAY()&gt;FREIGABE!$Q$5)</xm:f>
            <x14:dxf>
              <font>
                <strike val="0"/>
                <color rgb="FF404040"/>
              </font>
              <fill>
                <patternFill>
                  <bgColor rgb="FF404040"/>
                </patternFill>
              </fill>
            </x14:dxf>
          </x14:cfRule>
          <xm:sqref>B4</xm:sqref>
        </x14:conditionalFormatting>
        <x14:conditionalFormatting xmlns:xm="http://schemas.microsoft.com/office/excel/2006/main">
          <x14:cfRule type="expression" priority="20" id="{EEBF9058-FE48-4BFF-8427-D1D86E14E890}">
            <xm:f>OR(TODAY()&lt;FREIGABE!$P$5,TODAY()&gt;FREIGABE!$Q$5)</xm:f>
            <x14:dxf>
              <font>
                <strike val="0"/>
                <color rgb="FF404040"/>
              </font>
              <fill>
                <patternFill>
                  <bgColor rgb="FF404040"/>
                </patternFill>
              </fill>
            </x14:dxf>
          </x14:cfRule>
          <xm:sqref>B5</xm:sqref>
        </x14:conditionalFormatting>
        <x14:conditionalFormatting xmlns:xm="http://schemas.microsoft.com/office/excel/2006/main">
          <x14:cfRule type="expression" priority="21" id="{60CE7670-ED98-49AB-B564-493ADEB635A5}">
            <xm:f>OR(TODAY()&lt;FREIGABE!$P$5,TODAY()&gt;FREIGABE!$Q$5)</xm:f>
            <x14:dxf>
              <font>
                <strike val="0"/>
                <color rgb="FF404040"/>
              </font>
              <fill>
                <patternFill>
                  <bgColor rgb="FF404040"/>
                </patternFill>
              </fill>
            </x14:dxf>
          </x14:cfRule>
          <xm:sqref>C10 E10</xm:sqref>
        </x14:conditionalFormatting>
        <x14:conditionalFormatting xmlns:xm="http://schemas.microsoft.com/office/excel/2006/main">
          <x14:cfRule type="expression" priority="22" id="{C080535F-5370-45AF-B767-FC7F3AEFB66F}">
            <xm:f>OR(TODAY()&lt;FREIGABE!$P$5,TODAY()&gt;FREIGABE!$Q$5)</xm:f>
            <x14:dxf>
              <font>
                <strike val="0"/>
                <color rgb="FF404040"/>
              </font>
              <fill>
                <patternFill>
                  <bgColor rgb="FF404040"/>
                </patternFill>
              </fill>
            </x14:dxf>
          </x14:cfRule>
          <xm:sqref>B43 B47 B44:C46</xm:sqref>
        </x14:conditionalFormatting>
        <x14:conditionalFormatting xmlns:xm="http://schemas.microsoft.com/office/excel/2006/main">
          <x14:cfRule type="expression" priority="23" id="{3318DF99-BF80-4C63-B91E-CC6A53AB284E}">
            <xm:f>OR(TODAY()&lt;FREIGABE!$P$5,TODAY()&gt;FREIGABE!$Q$5)</xm:f>
            <x14:dxf>
              <font>
                <strike val="0"/>
                <color rgb="FF404040"/>
              </font>
              <fill>
                <patternFill>
                  <bgColor rgb="FF404040"/>
                </patternFill>
              </fill>
            </x14:dxf>
          </x14:cfRule>
          <xm:sqref>C37:C38</xm:sqref>
        </x14:conditionalFormatting>
        <x14:conditionalFormatting xmlns:xm="http://schemas.microsoft.com/office/excel/2006/main">
          <x14:cfRule type="expression" priority="24" id="{B3D7D71F-4AD3-4E6A-A3FD-55C2E28013ED}">
            <xm:f>OR(TODAY()&lt;FREIGABE!$P$5,TODAY()&gt;FREIGABE!$Q$5)</xm:f>
            <x14:dxf>
              <font>
                <strike val="0"/>
                <color rgb="FF404040"/>
              </font>
              <fill>
                <patternFill>
                  <bgColor rgb="FF404040"/>
                </patternFill>
              </fill>
            </x14:dxf>
          </x14:cfRule>
          <xm:sqref>C39 E39</xm:sqref>
        </x14:conditionalFormatting>
        <x14:conditionalFormatting xmlns:xm="http://schemas.microsoft.com/office/excel/2006/main">
          <x14:cfRule type="expression" priority="25" id="{6E90C26B-D8A0-48D6-90C7-49E9F265878E}">
            <xm:f>OR(TODAY()&lt;FREIGABE!$P$5,TODAY()&gt;FREIGABE!$Q$5)</xm:f>
            <x14:dxf>
              <font>
                <strike val="0"/>
                <color rgb="FF404040"/>
              </font>
              <fill>
                <patternFill>
                  <bgColor rgb="FF404040"/>
                </patternFill>
              </fill>
            </x14:dxf>
          </x14:cfRule>
          <xm:sqref>C41 E41</xm:sqref>
        </x14:conditionalFormatting>
        <x14:conditionalFormatting xmlns:xm="http://schemas.microsoft.com/office/excel/2006/main">
          <x14:cfRule type="expression" priority="26" id="{C26263AB-2C29-47A7-9FB6-9C9D4E3FA9FE}">
            <xm:f>OR(TODAY()&lt;FREIGABE!$P$5,TODAY()&gt;FREIGABE!$Q$5)</xm:f>
            <x14:dxf>
              <font>
                <strike val="0"/>
                <color rgb="FF404040"/>
              </font>
              <fill>
                <patternFill>
                  <bgColor rgb="FF404040"/>
                </patternFill>
              </fill>
            </x14:dxf>
          </x14:cfRule>
          <xm:sqref>B23:C25</xm:sqref>
        </x14:conditionalFormatting>
        <x14:conditionalFormatting xmlns:xm="http://schemas.microsoft.com/office/excel/2006/main">
          <x14:cfRule type="expression" priority="28" id="{85E79886-1DA2-4C39-83D6-4980778011BF}">
            <xm:f>OR(TODAY()&lt;FREIGABE!$P$5,TODAY()&gt;FREIGABE!$Q$5)</xm:f>
            <x14:dxf>
              <font>
                <strike val="0"/>
                <color rgb="FF404040"/>
              </font>
              <fill>
                <patternFill>
                  <bgColor rgb="FF404040"/>
                </patternFill>
              </fill>
            </x14:dxf>
          </x14:cfRule>
          <xm:sqref>D20</xm:sqref>
        </x14:conditionalFormatting>
        <x14:conditionalFormatting xmlns:xm="http://schemas.microsoft.com/office/excel/2006/main">
          <x14:cfRule type="expression" priority="31" id="{163413DA-C852-44A6-9281-8D3171554A9C}">
            <xm:f>OR(TODAY()&lt;FREIGABE!$P$5,TODAY()&gt;FREIGABE!$Q$5)</xm:f>
            <x14:dxf>
              <font>
                <strike val="0"/>
                <color rgb="FF404040"/>
              </font>
              <fill>
                <patternFill>
                  <bgColor rgb="FF404040"/>
                </patternFill>
              </fill>
            </x14:dxf>
          </x14:cfRule>
          <xm:sqref>D25</xm:sqref>
        </x14:conditionalFormatting>
        <x14:conditionalFormatting xmlns:xm="http://schemas.microsoft.com/office/excel/2006/main">
          <x14:cfRule type="expression" priority="35" id="{2B4EDADC-BE95-4138-AB8C-A091BF9C76CE}">
            <xm:f>OR(TODAY()&lt;FREIGABE!$P$5,TODAY()&gt;FREIGABE!$Q$5)</xm:f>
            <x14:dxf>
              <font>
                <strike val="0"/>
                <color rgb="FF404040"/>
              </font>
              <fill>
                <patternFill>
                  <bgColor rgb="FF404040"/>
                </patternFill>
              </fill>
            </x14:dxf>
          </x14:cfRule>
          <xm:sqref>E8</xm:sqref>
        </x14:conditionalFormatting>
        <x14:conditionalFormatting xmlns:xm="http://schemas.microsoft.com/office/excel/2006/main">
          <x14:cfRule type="expression" priority="36" id="{798EA92C-C773-47BD-8C62-D945D5C0917B}">
            <xm:f>OR(TODAY()&lt;FREIGABE!$P$5,TODAY()&gt;FREIGABE!$Q$5)</xm:f>
            <x14:dxf>
              <font>
                <strike val="0"/>
                <color rgb="FF404040"/>
              </font>
              <fill>
                <patternFill>
                  <bgColor rgb="FF404040"/>
                </patternFill>
              </fill>
            </x14:dxf>
          </x14:cfRule>
          <xm:sqref>E37:E38</xm:sqref>
        </x14:conditionalFormatting>
        <x14:conditionalFormatting xmlns:xm="http://schemas.microsoft.com/office/excel/2006/main">
          <x14:cfRule type="expression" priority="37" id="{4A6080BA-7F33-4EC1-9476-E8557279B966}">
            <xm:f>OR(TODAY()&lt;FREIGABE!$P$5,TODAY()&gt;FREIGABE!$Q$5)</xm:f>
            <x14:dxf>
              <font>
                <strike val="0"/>
                <color rgb="FF404040"/>
              </font>
              <fill>
                <patternFill>
                  <bgColor rgb="FF404040"/>
                </patternFill>
              </fill>
            </x14:dxf>
          </x14:cfRule>
          <xm:sqref>B31:E31</xm:sqref>
        </x14:conditionalFormatting>
        <x14:conditionalFormatting xmlns:xm="http://schemas.microsoft.com/office/excel/2006/main">
          <x14:cfRule type="expression" priority="38" id="{203B4C81-B247-424A-AF7A-E7A29BAACCB8}">
            <xm:f>OR(TODAY()&lt;FREIGABE!$P$5,TODAY()&gt;FREIGABE!$Q$5)</xm:f>
            <x14:dxf>
              <font>
                <strike val="0"/>
                <color rgb="FF404040"/>
              </font>
              <fill>
                <patternFill>
                  <bgColor rgb="FF404040"/>
                </patternFill>
              </fill>
            </x14:dxf>
          </x14:cfRule>
          <xm:sqref>H31</xm:sqref>
        </x14:conditionalFormatting>
        <x14:conditionalFormatting xmlns:xm="http://schemas.microsoft.com/office/excel/2006/main">
          <x14:cfRule type="expression" priority="39" id="{4ADBE017-5259-4AB2-8F72-DF75234D5A30}">
            <xm:f>OR(TODAY()&lt;FREIGABE!$P$5,TODAY()&gt;FREIGABE!$Q$5)</xm:f>
            <x14:dxf>
              <font>
                <strike val="0"/>
                <color rgb="FF404040"/>
              </font>
              <fill>
                <patternFill>
                  <bgColor rgb="FF404040"/>
                </patternFill>
              </fill>
            </x14:dxf>
          </x14:cfRule>
          <xm:sqref>G10</xm:sqref>
        </x14:conditionalFormatting>
        <x14:conditionalFormatting xmlns:xm="http://schemas.microsoft.com/office/excel/2006/main">
          <x14:cfRule type="expression" priority="40" id="{F85952B1-D960-436F-8A84-B43345C381D9}">
            <xm:f>OR(TODAY()&lt;FREIGABE!$P$5,TODAY()&gt;FREIGABE!$Q$5)</xm:f>
            <x14:dxf>
              <font>
                <strike val="0"/>
                <color rgb="FF404040"/>
              </font>
              <fill>
                <patternFill>
                  <bgColor rgb="FF404040"/>
                </patternFill>
              </fill>
            </x14:dxf>
          </x14:cfRule>
          <xm:sqref>F30</xm:sqref>
        </x14:conditionalFormatting>
        <x14:conditionalFormatting xmlns:xm="http://schemas.microsoft.com/office/excel/2006/main">
          <x14:cfRule type="expression" priority="41" id="{CB488341-1573-4FD9-A152-4FE9EE7F1A2F}">
            <xm:f>OR(TODAY()&lt;FREIGABE!$P$5,TODAY()&gt;FREIGABE!$Q$5)</xm:f>
            <x14:dxf>
              <font>
                <strike val="0"/>
                <color rgb="FF404040"/>
              </font>
              <fill>
                <patternFill>
                  <bgColor rgb="FF404040"/>
                </patternFill>
              </fill>
            </x14:dxf>
          </x14:cfRule>
          <xm:sqref>G7 G9</xm:sqref>
        </x14:conditionalFormatting>
        <x14:conditionalFormatting xmlns:xm="http://schemas.microsoft.com/office/excel/2006/main">
          <x14:cfRule type="expression" priority="42" id="{C039ED68-CAA6-4E6C-AA43-347C12E023B5}">
            <xm:f>OR(TODAY()&lt;FREIGABE!$P$5,TODAY()&gt;FREIGABE!$Q$5)</xm:f>
            <x14:dxf>
              <font>
                <strike val="0"/>
                <color rgb="FF404040"/>
              </font>
              <fill>
                <patternFill>
                  <bgColor rgb="FF404040"/>
                </patternFill>
              </fill>
            </x14:dxf>
          </x14:cfRule>
          <xm:sqref>G8</xm:sqref>
        </x14:conditionalFormatting>
        <x14:conditionalFormatting xmlns:xm="http://schemas.microsoft.com/office/excel/2006/main">
          <x14:cfRule type="expression" priority="43" id="{6A6A50E4-B071-40DB-8691-4CD022BD3D52}">
            <xm:f>OR(TODAY()&lt;FREIGABE!$P$5,TODAY()&gt;FREIGABE!$Q$5)</xm:f>
            <x14:dxf>
              <font>
                <strike val="0"/>
                <color rgb="FF404040"/>
              </font>
              <fill>
                <patternFill>
                  <bgColor rgb="FF404040"/>
                </patternFill>
              </fill>
            </x14:dxf>
          </x14:cfRule>
          <xm:sqref>G28</xm:sqref>
        </x14:conditionalFormatting>
        <x14:conditionalFormatting xmlns:xm="http://schemas.microsoft.com/office/excel/2006/main">
          <x14:cfRule type="expression" priority="44" id="{46C7CCA7-DB18-41D7-84DD-6EA8E3A9CF92}">
            <xm:f>OR(TODAY()&lt;FREIGABE!$P$5,TODAY()&gt;FREIGABE!$Q$5)</xm:f>
            <x14:dxf>
              <font>
                <strike val="0"/>
                <color rgb="FF404040"/>
              </font>
              <fill>
                <patternFill>
                  <bgColor rgb="FF404040"/>
                </patternFill>
              </fill>
            </x14:dxf>
          </x14:cfRule>
          <xm:sqref>F31</xm:sqref>
        </x14:conditionalFormatting>
        <x14:conditionalFormatting xmlns:xm="http://schemas.microsoft.com/office/excel/2006/main">
          <x14:cfRule type="expression" priority="45" id="{63C1C890-D257-49D6-8FEB-D7E3CB7A3E61}">
            <xm:f>OR(TODAY()&lt;FREIGABE!$P$5,TODAY()&gt;FREIGABE!$Q$5)</xm:f>
            <x14:dxf>
              <font>
                <strike val="0"/>
                <color rgb="FF404040"/>
              </font>
              <fill>
                <patternFill>
                  <bgColor rgb="FF404040"/>
                </patternFill>
              </fill>
            </x14:dxf>
          </x14:cfRule>
          <xm:sqref>F7:F9</xm:sqref>
        </x14:conditionalFormatting>
        <x14:conditionalFormatting xmlns:xm="http://schemas.microsoft.com/office/excel/2006/main">
          <x14:cfRule type="expression" priority="46" id="{4CE0E1F8-103C-44C5-A120-C0E3E1F6D360}">
            <xm:f>OR(TODAY()&lt;FREIGABE!$P$5,TODAY()&gt;FREIGABE!$Q$5)</xm:f>
            <x14:dxf>
              <font>
                <strike val="0"/>
                <color rgb="FF404040"/>
              </font>
              <fill>
                <patternFill>
                  <bgColor rgb="FF404040"/>
                </patternFill>
              </fill>
            </x14:dxf>
          </x14:cfRule>
          <xm:sqref>F20</xm:sqref>
        </x14:conditionalFormatting>
        <x14:conditionalFormatting xmlns:xm="http://schemas.microsoft.com/office/excel/2006/main">
          <x14:cfRule type="expression" priority="47" id="{9D2483D3-CA89-41F0-BF65-E15281CD3E52}">
            <xm:f>OR(TODAY()&lt;FREIGABE!$P$5,TODAY()&gt;FREIGABE!$Q$5)</xm:f>
            <x14:dxf>
              <font>
                <strike val="0"/>
                <color rgb="FF404040"/>
              </font>
              <fill>
                <patternFill>
                  <bgColor rgb="FF404040"/>
                </patternFill>
              </fill>
            </x14:dxf>
          </x14:cfRule>
          <xm:sqref>F25</xm:sqref>
        </x14:conditionalFormatting>
        <x14:conditionalFormatting xmlns:xm="http://schemas.microsoft.com/office/excel/2006/main">
          <x14:cfRule type="expression" priority="48" id="{A3508FCC-1773-44A4-8759-536EE2209777}">
            <xm:f>OR(TODAY()&lt;FREIGABE!$P$5,TODAY()&gt;FREIGABE!$Q$5)</xm:f>
            <x14:dxf>
              <font>
                <strike val="0"/>
                <color rgb="FF404040"/>
              </font>
              <fill>
                <patternFill>
                  <bgColor rgb="FF404040"/>
                </patternFill>
              </fill>
            </x14:dxf>
          </x14:cfRule>
          <xm:sqref>G18</xm:sqref>
        </x14:conditionalFormatting>
        <x14:conditionalFormatting xmlns:xm="http://schemas.microsoft.com/office/excel/2006/main">
          <x14:cfRule type="expression" priority="50" id="{F55629EE-5DFE-4E22-99AF-2789A76BE966}">
            <xm:f>OR(TODAY()&lt;FREIGABE!$P$5,TODAY()&gt;FREIGABE!$Q$5)</xm:f>
            <x14:dxf>
              <font>
                <strike val="0"/>
                <color rgb="FF404040"/>
              </font>
              <fill>
                <patternFill>
                  <bgColor rgb="FF404040"/>
                </patternFill>
              </fill>
            </x14:dxf>
          </x14:cfRule>
          <xm:sqref>G25</xm:sqref>
        </x14:conditionalFormatting>
        <x14:conditionalFormatting xmlns:xm="http://schemas.microsoft.com/office/excel/2006/main">
          <x14:cfRule type="expression" priority="51" id="{AD251381-EDD0-4D58-9DDC-C491F023C4BC}">
            <xm:f>OR(TODAY()&lt;FREIGABE!$P$5,TODAY()&gt;FREIGABE!$Q$5)</xm:f>
            <x14:dxf>
              <font>
                <strike val="0"/>
                <color rgb="FF404040"/>
              </font>
              <fill>
                <patternFill>
                  <bgColor rgb="FF404040"/>
                </patternFill>
              </fill>
            </x14:dxf>
          </x14:cfRule>
          <xm:sqref>G30</xm:sqref>
        </x14:conditionalFormatting>
        <x14:conditionalFormatting xmlns:xm="http://schemas.microsoft.com/office/excel/2006/main">
          <x14:cfRule type="expression" priority="52" id="{563033D0-B355-44DA-AFA5-70B325C9C0B1}">
            <xm:f>OR(TODAY()&lt;FREIGABE!$P$5,TODAY()&gt;FREIGABE!$Q$5)</xm:f>
            <x14:dxf>
              <font>
                <strike val="0"/>
                <color rgb="FF404040"/>
              </font>
              <fill>
                <patternFill>
                  <bgColor rgb="FF404040"/>
                </patternFill>
              </fill>
            </x14:dxf>
          </x14:cfRule>
          <xm:sqref>G29</xm:sqref>
        </x14:conditionalFormatting>
        <x14:conditionalFormatting xmlns:xm="http://schemas.microsoft.com/office/excel/2006/main">
          <x14:cfRule type="expression" priority="53" id="{77F1606B-A5A8-476A-AA86-374290623C5C}">
            <xm:f>OR(TODAY()&lt;FREIGABE!$P$5,TODAY()&gt;FREIGABE!$Q$5)</xm:f>
            <x14:dxf>
              <font>
                <strike val="0"/>
                <color rgb="FF404040"/>
              </font>
              <fill>
                <patternFill>
                  <bgColor rgb="FF404040"/>
                </patternFill>
              </fill>
            </x14:dxf>
          </x14:cfRule>
          <xm:sqref>G31</xm:sqref>
        </x14:conditionalFormatting>
        <x14:conditionalFormatting xmlns:xm="http://schemas.microsoft.com/office/excel/2006/main">
          <x14:cfRule type="expression" priority="54" id="{9274507B-586A-4FA7-BDFD-AB23DDA558A5}">
            <xm:f>OR(TODAY()&lt;FREIGABE!$P$5,TODAY()&gt;FREIGABE!$Q$5)</xm:f>
            <x14:dxf>
              <font>
                <strike val="0"/>
                <color rgb="FF404040"/>
              </font>
              <fill>
                <patternFill>
                  <bgColor rgb="FF404040"/>
                </patternFill>
              </fill>
            </x14:dxf>
          </x14:cfRule>
          <xm:sqref>G39</xm:sqref>
        </x14:conditionalFormatting>
        <x14:conditionalFormatting xmlns:xm="http://schemas.microsoft.com/office/excel/2006/main">
          <x14:cfRule type="expression" priority="55" id="{AC5668B7-45F0-43A0-B8F6-FCC2A6DDA7BF}">
            <xm:f>OR(TODAY()&lt;FREIGABE!$P$5,TODAY()&gt;FREIGABE!$Q$5)</xm:f>
            <x14:dxf>
              <font>
                <strike val="0"/>
                <color rgb="FF404040"/>
              </font>
              <fill>
                <patternFill>
                  <bgColor rgb="FF404040"/>
                </patternFill>
              </fill>
            </x14:dxf>
          </x14:cfRule>
          <xm:sqref>G41</xm:sqref>
        </x14:conditionalFormatting>
        <x14:conditionalFormatting xmlns:xm="http://schemas.microsoft.com/office/excel/2006/main">
          <x14:cfRule type="expression" priority="56" id="{1CDA44F6-30E1-4546-B035-E0FC1A2A7CC0}">
            <xm:f>OR(TODAY()&lt;FREIGABE!$P$5,TODAY()&gt;FREIGABE!$Q$5)</xm:f>
            <x14:dxf>
              <font>
                <strike val="0"/>
                <color rgb="FF404040"/>
              </font>
              <fill>
                <patternFill>
                  <bgColor rgb="FF404040"/>
                </patternFill>
              </fill>
            </x14:dxf>
          </x14:cfRule>
          <xm:sqref>G38</xm:sqref>
        </x14:conditionalFormatting>
        <x14:conditionalFormatting xmlns:xm="http://schemas.microsoft.com/office/excel/2006/main">
          <x14:cfRule type="expression" priority="57" id="{A6B35C2A-C565-4544-A200-958A835CFB94}">
            <xm:f>OR(TODAY()&lt;FREIGABE!$P$5,TODAY()&gt;FREIGABE!$Q$5)</xm:f>
            <x14:dxf>
              <font>
                <strike val="0"/>
                <color rgb="FF404040"/>
              </font>
              <fill>
                <patternFill>
                  <bgColor rgb="FF404040"/>
                </patternFill>
              </fill>
            </x14:dxf>
          </x14:cfRule>
          <xm:sqref>G37</xm:sqref>
        </x14:conditionalFormatting>
        <x14:conditionalFormatting xmlns:xm="http://schemas.microsoft.com/office/excel/2006/main">
          <x14:cfRule type="expression" priority="10" id="{3173607C-A813-45FC-982F-31A7EB5392EC}">
            <xm:f>OR(TODAY()&lt;FREIGABE!$P$5,TODAY()&gt;FREIGABE!$Q$5)</xm:f>
            <x14:dxf>
              <font>
                <strike val="0"/>
                <color rgb="FF404040"/>
              </font>
              <fill>
                <patternFill>
                  <bgColor rgb="FF404040"/>
                </patternFill>
              </fill>
            </x14:dxf>
          </x14:cfRule>
          <xm:sqref>G23</xm:sqref>
        </x14:conditionalFormatting>
        <x14:conditionalFormatting xmlns:xm="http://schemas.microsoft.com/office/excel/2006/main">
          <x14:cfRule type="expression" priority="8" id="{EB9EFB80-7CF6-4989-8E00-572D6A5C505E}">
            <xm:f>OR(TODAY()&lt;FREIGABE!$P$5,TODAY()&gt;FREIGABE!$Q$5)</xm:f>
            <x14:dxf>
              <font>
                <strike val="0"/>
                <color rgb="FF404040"/>
              </font>
              <fill>
                <patternFill>
                  <bgColor rgb="FF404040"/>
                </patternFill>
              </fill>
            </x14:dxf>
          </x14:cfRule>
          <xm:sqref>G24</xm:sqref>
        </x14:conditionalFormatting>
        <x14:conditionalFormatting xmlns:xm="http://schemas.microsoft.com/office/excel/2006/main">
          <x14:cfRule type="expression" priority="3" id="{9E3C2571-1433-4E93-BF4E-7B96936E0B68}">
            <xm:f>OR(TODAY()&lt;FREIGABE!$P$5,TODAY()&gt;FREIGABE!$Q$5)</xm:f>
            <x14:dxf>
              <font>
                <strike val="0"/>
                <color rgb="FF404040"/>
              </font>
              <fill>
                <patternFill>
                  <bgColor rgb="FF404040"/>
                </patternFill>
              </fill>
            </x14:dxf>
          </x14:cfRule>
          <xm:sqref>E28</xm:sqref>
        </x14:conditionalFormatting>
        <x14:conditionalFormatting xmlns:xm="http://schemas.microsoft.com/office/excel/2006/main">
          <x14:cfRule type="expression" priority="4" id="{C78279B1-8522-41F4-861F-FC319FE4678E}">
            <xm:f>OR(TODAY()&lt;FREIGABE!$P$5,TODAY()&gt;FREIGABE!$Q$5)</xm:f>
            <x14:dxf>
              <font>
                <strike val="0"/>
                <color rgb="FF404040"/>
              </font>
              <fill>
                <patternFill>
                  <bgColor rgb="FF404040"/>
                </patternFill>
              </fill>
            </x14:dxf>
          </x14:cfRule>
          <xm:sqref>E18</xm:sqref>
        </x14:conditionalFormatting>
        <x14:conditionalFormatting xmlns:xm="http://schemas.microsoft.com/office/excel/2006/main">
          <x14:cfRule type="expression" priority="5" id="{B02E5B87-9AD3-43AC-9DF0-97E04C42DE61}">
            <xm:f>OR(TODAY()&lt;FREIGABE!$P$5,TODAY()&gt;FREIGABE!$Q$5)</xm:f>
            <x14:dxf>
              <font>
                <strike val="0"/>
                <color rgb="FF404040"/>
              </font>
              <fill>
                <patternFill>
                  <bgColor rgb="FF404040"/>
                </patternFill>
              </fill>
            </x14:dxf>
          </x14:cfRule>
          <xm:sqref>E25</xm:sqref>
        </x14:conditionalFormatting>
        <x14:conditionalFormatting xmlns:xm="http://schemas.microsoft.com/office/excel/2006/main">
          <x14:cfRule type="expression" priority="6" id="{DE035092-0985-4364-8435-65177EDDAD56}">
            <xm:f>OR(TODAY()&lt;FREIGABE!$P$5,TODAY()&gt;FREIGABE!$Q$5)</xm:f>
            <x14:dxf>
              <font>
                <strike val="0"/>
                <color rgb="FF404040"/>
              </font>
              <fill>
                <patternFill>
                  <bgColor rgb="FF404040"/>
                </patternFill>
              </fill>
            </x14:dxf>
          </x14:cfRule>
          <xm:sqref>E30</xm:sqref>
        </x14:conditionalFormatting>
        <x14:conditionalFormatting xmlns:xm="http://schemas.microsoft.com/office/excel/2006/main">
          <x14:cfRule type="expression" priority="7" id="{D6500999-C6F7-482B-BEE8-2F68069F8AA7}">
            <xm:f>OR(TODAY()&lt;FREIGABE!$P$5,TODAY()&gt;FREIGABE!$Q$5)</xm:f>
            <x14:dxf>
              <font>
                <strike val="0"/>
                <color rgb="FF404040"/>
              </font>
              <fill>
                <patternFill>
                  <bgColor rgb="FF404040"/>
                </patternFill>
              </fill>
            </x14:dxf>
          </x14:cfRule>
          <xm:sqref>E29</xm:sqref>
        </x14:conditionalFormatting>
        <x14:conditionalFormatting xmlns:xm="http://schemas.microsoft.com/office/excel/2006/main">
          <x14:cfRule type="expression" priority="2" id="{F51F47FD-62EF-4BA7-92A1-C7B76A39FB53}">
            <xm:f>OR(TODAY()&lt;FREIGABE!$P$5,TODAY()&gt;FREIGABE!$Q$5)</xm:f>
            <x14:dxf>
              <font>
                <strike val="0"/>
                <color rgb="FF404040"/>
              </font>
              <fill>
                <patternFill>
                  <bgColor rgb="FF404040"/>
                </patternFill>
              </fill>
            </x14:dxf>
          </x14:cfRule>
          <xm:sqref>E23</xm:sqref>
        </x14:conditionalFormatting>
        <x14:conditionalFormatting xmlns:xm="http://schemas.microsoft.com/office/excel/2006/main">
          <x14:cfRule type="expression" priority="1" id="{76230232-8F21-4023-85BF-25C334011D8B}">
            <xm:f>OR(TODAY()&lt;FREIGABE!$P$5,TODAY()&gt;FREIGABE!$Q$5)</xm:f>
            <x14:dxf>
              <font>
                <strike val="0"/>
                <color rgb="FF404040"/>
              </font>
              <fill>
                <patternFill>
                  <bgColor rgb="FF404040"/>
                </patternFill>
              </fill>
            </x14:dxf>
          </x14:cfRule>
          <xm:sqref>E24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FREIGABE</vt:lpstr>
      <vt:lpstr>Betriebsübersicht</vt:lpstr>
      <vt:lpstr>Faktorkosten f. Zins-Lohn-Pacht</vt:lpstr>
      <vt:lpstr>Betriebsübersicht!Druckbereich</vt:lpstr>
      <vt:lpstr>'Faktorkosten f. Zins-Lohn-Pacht'!Druckbereich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Rainer Möller</dc:creator>
  <cp:lastModifiedBy>Rainer Möller</cp:lastModifiedBy>
  <cp:revision>1</cp:revision>
  <cp:lastPrinted>2022-04-13T14:56:46Z</cp:lastPrinted>
  <dcterms:created xsi:type="dcterms:W3CDTF">2013-12-10T16:10:37Z</dcterms:created>
  <dcterms:modified xsi:type="dcterms:W3CDTF">2022-07-06T11:26:01Z</dcterms:modified>
  <dc:language>de-DE</dc:language>
</cp:coreProperties>
</file>