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975"/>
  </bookViews>
  <sheets>
    <sheet name="Kraftfutter-Check" sheetId="7" r:id="rId1"/>
    <sheet name="Grobfutter" sheetId="8" state="hidden" r:id="rId2"/>
  </sheets>
  <definedNames>
    <definedName name="_xlnm.Print_Area" localSheetId="0">'Kraftfutter-Check'!$A$1:$S$22</definedName>
  </definedNames>
  <calcPr calcId="145621"/>
</workbook>
</file>

<file path=xl/calcChain.xml><?xml version="1.0" encoding="utf-8"?>
<calcChain xmlns="http://schemas.openxmlformats.org/spreadsheetml/2006/main">
  <c r="T14" i="7" l="1"/>
  <c r="C12" i="7" l="1"/>
  <c r="C13" i="7"/>
  <c r="F13" i="7" s="1"/>
  <c r="F15" i="7" l="1"/>
  <c r="R30" i="8" l="1"/>
  <c r="Q30" i="8"/>
  <c r="P30" i="8"/>
  <c r="R29" i="8"/>
  <c r="Q29" i="8"/>
  <c r="P29" i="8"/>
  <c r="R28" i="8"/>
  <c r="Q28" i="8"/>
  <c r="P28" i="8"/>
  <c r="R27" i="8"/>
  <c r="T27" i="8" s="1"/>
  <c r="Q27" i="8"/>
  <c r="S27" i="8" s="1"/>
  <c r="P27" i="8"/>
  <c r="R26" i="8"/>
  <c r="T26" i="8" s="1"/>
  <c r="Q26" i="8"/>
  <c r="S26" i="8" s="1"/>
  <c r="P26" i="8"/>
  <c r="H14" i="8"/>
  <c r="H13" i="8"/>
  <c r="H12" i="8"/>
  <c r="H11" i="8"/>
  <c r="H10" i="8"/>
  <c r="H9" i="8"/>
  <c r="H8" i="8"/>
  <c r="H7" i="8"/>
  <c r="H6" i="8"/>
  <c r="H5" i="8"/>
  <c r="Y3" i="8"/>
  <c r="X3" i="8"/>
  <c r="W3" i="8"/>
  <c r="V3" i="8"/>
  <c r="U3" i="8"/>
  <c r="T3" i="8"/>
  <c r="S3" i="8"/>
  <c r="R3" i="8"/>
  <c r="Q3" i="8"/>
  <c r="P3" i="8"/>
  <c r="O3" i="8"/>
  <c r="L3" i="8"/>
  <c r="T29" i="8" l="1"/>
  <c r="S30" i="8"/>
  <c r="S29" i="8"/>
  <c r="T30" i="8"/>
  <c r="F14" i="7" l="1"/>
  <c r="C15" i="7"/>
  <c r="C14" i="7"/>
  <c r="C6" i="7"/>
  <c r="C7" i="7"/>
  <c r="C8" i="7"/>
  <c r="C9" i="7"/>
  <c r="C10" i="7"/>
  <c r="C11" i="7"/>
  <c r="C5" i="7"/>
  <c r="F5" i="7" s="1"/>
  <c r="E5" i="7" s="1"/>
  <c r="B26" i="7" l="1"/>
  <c r="B25" i="7" s="1"/>
  <c r="X6" i="7"/>
  <c r="X7" i="7"/>
  <c r="X8" i="7"/>
  <c r="X9" i="7"/>
  <c r="X10" i="7"/>
  <c r="X11" i="7"/>
  <c r="X12" i="7"/>
  <c r="X13" i="7"/>
  <c r="X5" i="7"/>
  <c r="F6" i="7" l="1"/>
  <c r="E6" i="7" s="1"/>
  <c r="L6" i="7" s="1"/>
  <c r="F7" i="7"/>
  <c r="E7" i="7" s="1"/>
  <c r="L7" i="7" s="1"/>
  <c r="F8" i="7"/>
  <c r="E8" i="7" s="1"/>
  <c r="F9" i="7"/>
  <c r="E9" i="7" s="1"/>
  <c r="F10" i="7"/>
  <c r="E10" i="7" s="1"/>
  <c r="F11" i="7"/>
  <c r="E11" i="7" s="1"/>
  <c r="F12" i="7"/>
  <c r="E12" i="7" s="1"/>
  <c r="E13" i="7"/>
  <c r="H10" i="7" l="1"/>
  <c r="I10" i="7" s="1"/>
  <c r="N10" i="7" s="1"/>
  <c r="L10" i="7"/>
  <c r="H9" i="7"/>
  <c r="I9" i="7" s="1"/>
  <c r="N9" i="7" s="1"/>
  <c r="L9" i="7"/>
  <c r="H8" i="7"/>
  <c r="I8" i="7" s="1"/>
  <c r="N8" i="7" s="1"/>
  <c r="L8" i="7"/>
  <c r="H13" i="7"/>
  <c r="I13" i="7" s="1"/>
  <c r="N13" i="7" s="1"/>
  <c r="L13" i="7"/>
  <c r="H12" i="7"/>
  <c r="I12" i="7" s="1"/>
  <c r="J12" i="7" s="1"/>
  <c r="L12" i="7"/>
  <c r="H11" i="7"/>
  <c r="I11" i="7" s="1"/>
  <c r="N11" i="7" s="1"/>
  <c r="L11" i="7"/>
  <c r="H5" i="7"/>
  <c r="I5" i="7" s="1"/>
  <c r="N5" i="7" s="1"/>
  <c r="L5" i="7"/>
  <c r="H7" i="7"/>
  <c r="I7" i="7" s="1"/>
  <c r="N7" i="7" s="1"/>
  <c r="H6" i="7"/>
  <c r="I6" i="7" s="1"/>
  <c r="N6" i="7" s="1"/>
  <c r="N12" i="7" l="1"/>
  <c r="J6" i="7"/>
  <c r="M6" i="7" s="1"/>
  <c r="J10" i="7"/>
  <c r="J5" i="7"/>
  <c r="M5" i="7" s="1"/>
  <c r="J13" i="7"/>
  <c r="J8" i="7"/>
  <c r="M12" i="7"/>
  <c r="U12" i="7" s="1"/>
  <c r="J7" i="7"/>
  <c r="J9" i="7"/>
  <c r="J11" i="7"/>
  <c r="U5" i="7" l="1"/>
  <c r="W6" i="7"/>
  <c r="U6" i="7"/>
  <c r="M13" i="7"/>
  <c r="U13" i="7" s="1"/>
  <c r="M10" i="7"/>
  <c r="M9" i="7"/>
  <c r="M7" i="7"/>
  <c r="M8" i="7"/>
  <c r="M11" i="7"/>
  <c r="W12" i="7"/>
  <c r="W5" i="7"/>
  <c r="M14" i="7" l="1"/>
  <c r="M15" i="7" s="1"/>
  <c r="W11" i="7"/>
  <c r="U11" i="7"/>
  <c r="W7" i="7"/>
  <c r="U7" i="7"/>
  <c r="W10" i="7"/>
  <c r="U10" i="7"/>
  <c r="W8" i="7"/>
  <c r="U8" i="7"/>
  <c r="W9" i="7"/>
  <c r="U9" i="7"/>
  <c r="W13" i="7"/>
  <c r="U14" i="7" l="1"/>
</calcChain>
</file>

<file path=xl/sharedStrings.xml><?xml version="1.0" encoding="utf-8"?>
<sst xmlns="http://schemas.openxmlformats.org/spreadsheetml/2006/main" count="155" uniqueCount="115">
  <si>
    <t>© Copyright: Möller Agrarmarketing e.K.</t>
  </si>
  <si>
    <t xml:space="preserve">Diese Datei ist urheberrechtlich geschützt. </t>
  </si>
  <si>
    <t>Nutzungsrecht bis</t>
  </si>
  <si>
    <t>a</t>
  </si>
  <si>
    <t>Regressionskoeffizient für Kraftfuttermenge</t>
  </si>
  <si>
    <t>mehr
Energie</t>
  </si>
  <si>
    <t>Ergebnis
je Kuh/Tag</t>
  </si>
  <si>
    <t>Ergebnis
Herde/Tag</t>
  </si>
  <si>
    <t>Herde</t>
  </si>
  <si>
    <r>
      <t>Modell: a+b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* (Laktag) + b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* (Laktag)</t>
    </r>
    <r>
      <rPr>
        <vertAlign val="superscript"/>
        <sz val="8"/>
        <color theme="1"/>
        <rFont val="Calibri"/>
        <family val="2"/>
        <scheme val="minor"/>
      </rPr>
      <t>2</t>
    </r>
  </si>
  <si>
    <r>
      <t>b</t>
    </r>
    <r>
      <rPr>
        <vertAlign val="subscript"/>
        <sz val="8"/>
        <color theme="1"/>
        <rFont val="Calibri"/>
        <family val="2"/>
        <scheme val="minor"/>
      </rPr>
      <t>1</t>
    </r>
  </si>
  <si>
    <r>
      <t>b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10"/>
        <color theme="1"/>
        <rFont val="Arial"/>
        <family val="2"/>
      </rPr>
      <t/>
    </r>
  </si>
  <si>
    <t>Kraftfutter
kg FM</t>
  </si>
  <si>
    <t>Anzahl Kühe</t>
  </si>
  <si>
    <t>Energiedichte
Grobfutter kg</t>
  </si>
  <si>
    <t>Ertragssteigerung durch Kraftfutter</t>
  </si>
  <si>
    <t>Quelle:</t>
  </si>
  <si>
    <t>KF</t>
  </si>
  <si>
    <t>TM-XA-XL-XP-NDF</t>
  </si>
  <si>
    <t>neutral</t>
  </si>
  <si>
    <t>Nichtfaser</t>
  </si>
  <si>
    <t>Säure-</t>
  </si>
  <si>
    <t>Kohlenhydrate</t>
  </si>
  <si>
    <t>Rohprotein</t>
  </si>
  <si>
    <t>BASIS</t>
  </si>
  <si>
    <t>Grundfutter
Basis Trockenmasse</t>
  </si>
  <si>
    <t>TM
g</t>
  </si>
  <si>
    <t>Preis je dt/TM</t>
  </si>
  <si>
    <t>Basis
TM</t>
  </si>
  <si>
    <t>ME
MJ</t>
  </si>
  <si>
    <t>XP
g</t>
  </si>
  <si>
    <t>G</t>
  </si>
  <si>
    <t>NEL
MJ</t>
  </si>
  <si>
    <t>nXP
g</t>
  </si>
  <si>
    <t>UDP
%</t>
  </si>
  <si>
    <t>RNB
g</t>
  </si>
  <si>
    <t>XS
g</t>
  </si>
  <si>
    <t>bXS
g</t>
  </si>
  <si>
    <t>XZ
g</t>
  </si>
  <si>
    <t>SW</t>
  </si>
  <si>
    <t>XA
g</t>
  </si>
  <si>
    <t>XL
g</t>
  </si>
  <si>
    <t>XF
g</t>
  </si>
  <si>
    <t>XZ+XS-bXS</t>
  </si>
  <si>
    <t>NDF*</t>
  </si>
  <si>
    <t>NFC</t>
  </si>
  <si>
    <t>ADF*</t>
  </si>
  <si>
    <t>Ca
g</t>
  </si>
  <si>
    <t>P
g</t>
  </si>
  <si>
    <t>Na
g</t>
  </si>
  <si>
    <t>Mg
g</t>
  </si>
  <si>
    <t>K
g</t>
  </si>
  <si>
    <t>Cl</t>
  </si>
  <si>
    <t>S</t>
  </si>
  <si>
    <t>DCAB</t>
  </si>
  <si>
    <t>Fe
mg</t>
  </si>
  <si>
    <t>Mn
mg</t>
  </si>
  <si>
    <t>Cu
mg</t>
  </si>
  <si>
    <t>Zn
mg</t>
  </si>
  <si>
    <t>Co
mg</t>
  </si>
  <si>
    <t>Se
mg</t>
  </si>
  <si>
    <t>TM</t>
  </si>
  <si>
    <t>NEL</t>
  </si>
  <si>
    <t>Gehalt</t>
  </si>
  <si>
    <t>Ausmaß des Abbaus</t>
  </si>
  <si>
    <t>abbaubare Menge</t>
  </si>
  <si>
    <t>Geschwindigkeit des Abbaus</t>
  </si>
  <si>
    <t>Maissilage, gut</t>
  </si>
  <si>
    <t>++</t>
  </si>
  <si>
    <t>+++</t>
  </si>
  <si>
    <t>Maissilage, mittel</t>
  </si>
  <si>
    <t>Maissilage, mäßig</t>
  </si>
  <si>
    <t>Grassilage, jung</t>
  </si>
  <si>
    <t>++++</t>
  </si>
  <si>
    <t>Grassilage, mittel</t>
  </si>
  <si>
    <t>Grassilage, überständig</t>
  </si>
  <si>
    <t>+</t>
  </si>
  <si>
    <t>Heu, gut</t>
  </si>
  <si>
    <t>Heu, mittel</t>
  </si>
  <si>
    <t>*</t>
  </si>
  <si>
    <t>Heu, überständig</t>
  </si>
  <si>
    <t>Gerste</t>
  </si>
  <si>
    <t>Roggen</t>
  </si>
  <si>
    <t>Weizen</t>
  </si>
  <si>
    <t>Körnermais</t>
  </si>
  <si>
    <t>CCM</t>
  </si>
  <si>
    <t>Stroh, Weizen</t>
  </si>
  <si>
    <t>1. weniger Roggen 10%, mehr Soja2,5%</t>
  </si>
  <si>
    <t>1. weniger Roggen 5%, mehr Soja 3%</t>
  </si>
  <si>
    <t xml:space="preserve">2. weniger Roggen 30%, Soja - </t>
  </si>
  <si>
    <t xml:space="preserve">3. weniger Roggen -1%, weniger Soja - 1% </t>
  </si>
  <si>
    <t>Nebenrechnung Grobfutter:
Preis je dt Trockenmasse</t>
  </si>
  <si>
    <t>Preis
je dt/FM</t>
  </si>
  <si>
    <t>Hinweis:</t>
  </si>
  <si>
    <t>Energiebedarf je kg</t>
  </si>
  <si>
    <t>Laktations-
tag</t>
  </si>
  <si>
    <t>zusätzlicher
Milcherlös</t>
  </si>
  <si>
    <t>/kg TM</t>
  </si>
  <si>
    <t>Tage</t>
  </si>
  <si>
    <t>Kosten Kraft-
- Grobfutter</t>
  </si>
  <si>
    <t xml:space="preserve"> + Milch / kg Kraftfutter</t>
  </si>
  <si>
    <t>Herde / Jahr</t>
  </si>
  <si>
    <t>Grobfutter-
verdrängung*</t>
  </si>
  <si>
    <t>Energiedichte
Kraftfutter/kg</t>
  </si>
  <si>
    <t>höhere Futter-
aufnahme*</t>
  </si>
  <si>
    <t>* DLG-Information 1/2006: Schätzung der Futteraufnahme bei der Milchkuh | kg TM</t>
  </si>
  <si>
    <t>mehr
Milch*</t>
  </si>
  <si>
    <r>
      <t xml:space="preserve">Korrigieren Sie die weißen Feldern! Die Berechnung gilt für die getrennte Kraftfuttervorlage. Entscheiden Sie, ob </t>
    </r>
    <r>
      <rPr>
        <b/>
        <sz val="8"/>
        <color theme="1" tint="0.249977111117893"/>
        <rFont val="Arial"/>
        <family val="2"/>
      </rPr>
      <t>brutto oder netto</t>
    </r>
    <r>
      <rPr>
        <sz val="8"/>
        <color theme="1" tint="0.249977111117893"/>
        <rFont val="Arial"/>
        <family val="2"/>
      </rPr>
      <t>!</t>
    </r>
  </si>
  <si>
    <t>Achten Sie bitte auf Nährstoffversorgung und Verträglichkeit der Ration für Ihre Kühe!</t>
  </si>
  <si>
    <t>Kuh / Jahr</t>
  </si>
  <si>
    <t>Grobfutter
Ø-Preis dt/TM</t>
  </si>
  <si>
    <t>Kraftfutter
Preis/dt</t>
  </si>
  <si>
    <t>Milchpreis
netto - Cent</t>
  </si>
  <si>
    <t>Formeln für Teil- oder Voll-TMR?</t>
  </si>
  <si>
    <t>Kraftfutter-Check für Teil-TMR:
Wie rechnet sich Kraftfutter bei den hohen Preisen?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</si>
</sst>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€&quot;;[Red]\-#,##0.00\ &quot;€&quot;"/>
    <numFmt numFmtId="164" formatCode="&quot;(noch&quot;\ 0\ &quot;Tage)&quot;"/>
    <numFmt numFmtId="165" formatCode="#,##0.00\ &quot;€&quot;"/>
    <numFmt numFmtId="166" formatCode="#,##0\ &quot;€&quot;"/>
    <numFmt numFmtId="167" formatCode="0.0"/>
    <numFmt numFmtId="168" formatCode="0.0000000000"/>
    <numFmt numFmtId="169" formatCode="#,##0.0\ &quot;€&quot;"/>
    <numFmt numFmtId="170" formatCode="0.0\ &quot;kg&quot;"/>
    <numFmt numFmtId="171" formatCode="0.0\ &quot;MJ&quot;"/>
    <numFmt numFmtId="172" formatCode="0.0\ &quot;MJ NEL&quot;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 tint="0.249977111117893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sz val="10"/>
      <color theme="0" tint="-0.499984740745262"/>
      <name val="Arial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vertAlign val="sub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color rgb="FFFF0000"/>
      <name val="Arial"/>
      <family val="2"/>
    </font>
    <font>
      <b/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2" tint="-0.7499923703726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4" fillId="3" borderId="0" xfId="0" applyFont="1" applyFill="1" applyProtection="1"/>
    <xf numFmtId="0" fontId="0" fillId="3" borderId="0" xfId="0" applyFill="1"/>
    <xf numFmtId="0" fontId="13" fillId="2" borderId="0" xfId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2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169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2" borderId="0" xfId="0" applyFill="1"/>
    <xf numFmtId="0" fontId="18" fillId="3" borderId="0" xfId="0" applyFont="1" applyFill="1" applyAlignment="1">
      <alignment horizontal="left" vertical="center"/>
    </xf>
    <xf numFmtId="170" fontId="0" fillId="3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 vertical="center"/>
    </xf>
    <xf numFmtId="171" fontId="0" fillId="2" borderId="1" xfId="0" applyNumberFormat="1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left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 applyProtection="1">
      <alignment horizontal="left" vertical="center"/>
    </xf>
    <xf numFmtId="169" fontId="0" fillId="2" borderId="1" xfId="0" applyNumberFormat="1" applyFill="1" applyBorder="1" applyAlignment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29" fillId="3" borderId="0" xfId="0" applyNumberFormat="1" applyFont="1" applyFill="1" applyBorder="1" applyAlignment="1" applyProtection="1">
      <alignment horizontal="center" vertical="center"/>
    </xf>
    <xf numFmtId="0" fontId="24" fillId="3" borderId="0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 applyProtection="1">
      <alignment horizontal="center" vertical="center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19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</xf>
    <xf numFmtId="167" fontId="8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0" fillId="1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167" fontId="1" fillId="11" borderId="1" xfId="0" applyNumberFormat="1" applyFont="1" applyFill="1" applyBorder="1" applyAlignment="1" applyProtection="1">
      <alignment horizontal="center" vertical="center"/>
    </xf>
    <xf numFmtId="2" fontId="1" fillId="11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Border="1" applyAlignment="1" applyProtection="1">
      <alignment horizontal="center" vertical="center"/>
    </xf>
    <xf numFmtId="167" fontId="27" fillId="8" borderId="1" xfId="0" applyNumberFormat="1" applyFont="1" applyFill="1" applyBorder="1" applyAlignment="1" applyProtection="1">
      <alignment horizontal="center" vertical="center"/>
    </xf>
    <xf numFmtId="1" fontId="27" fillId="8" borderId="1" xfId="0" applyNumberFormat="1" applyFont="1" applyFill="1" applyBorder="1" applyAlignment="1" applyProtection="1">
      <alignment horizontal="center" vertical="center"/>
    </xf>
    <xf numFmtId="2" fontId="27" fillId="8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quotePrefix="1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15" fillId="3" borderId="0" xfId="0" applyNumberFormat="1" applyFont="1" applyFill="1" applyBorder="1" applyAlignment="1" applyProtection="1">
      <alignment horizontal="left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8" fillId="3" borderId="0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</xf>
    <xf numFmtId="165" fontId="10" fillId="3" borderId="1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167" fontId="10" fillId="3" borderId="1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67" fontId="21" fillId="3" borderId="0" xfId="0" applyNumberFormat="1" applyFont="1" applyFill="1" applyBorder="1" applyAlignment="1" applyProtection="1">
      <alignment horizontal="center" vertical="center"/>
    </xf>
    <xf numFmtId="1" fontId="21" fillId="3" borderId="0" xfId="0" applyNumberFormat="1" applyFont="1" applyFill="1" applyBorder="1" applyAlignment="1" applyProtection="1">
      <alignment horizontal="center" vertical="center"/>
    </xf>
    <xf numFmtId="0" fontId="21" fillId="3" borderId="0" xfId="0" applyNumberFormat="1" applyFont="1" applyFill="1" applyBorder="1" applyAlignment="1" applyProtection="1">
      <alignment horizontal="left" vertical="center"/>
    </xf>
    <xf numFmtId="2" fontId="10" fillId="3" borderId="1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1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</xf>
    <xf numFmtId="0" fontId="28" fillId="3" borderId="0" xfId="0" applyNumberFormat="1" applyFont="1" applyFill="1" applyBorder="1" applyAlignment="1" applyProtection="1">
      <alignment horizontal="center" vertical="center"/>
    </xf>
    <xf numFmtId="0" fontId="32" fillId="3" borderId="0" xfId="0" applyNumberFormat="1" applyFont="1" applyFill="1" applyBorder="1" applyAlignment="1" applyProtection="1">
      <alignment horizontal="center" vertical="center"/>
    </xf>
    <xf numFmtId="165" fontId="5" fillId="11" borderId="1" xfId="0" applyNumberFormat="1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4" borderId="13" xfId="0" applyFill="1" applyBorder="1"/>
    <xf numFmtId="0" fontId="2" fillId="4" borderId="5" xfId="0" applyFont="1" applyFill="1" applyBorder="1" applyAlignment="1">
      <alignment horizontal="left" vertical="center" wrapText="1"/>
    </xf>
    <xf numFmtId="172" fontId="0" fillId="3" borderId="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8" fontId="3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 wrapText="1"/>
    </xf>
    <xf numFmtId="170" fontId="15" fillId="3" borderId="0" xfId="0" applyNumberFormat="1" applyFont="1" applyFill="1" applyBorder="1" applyAlignment="1">
      <alignment horizontal="center" vertical="center"/>
    </xf>
    <xf numFmtId="166" fontId="34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34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70" fontId="0" fillId="3" borderId="14" xfId="0" applyNumberForma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168" fontId="20" fillId="6" borderId="1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4" fontId="15" fillId="3" borderId="0" xfId="0" applyNumberFormat="1" applyFont="1" applyFill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16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Alignment="1">
      <alignment horizontal="center" vertical="center"/>
    </xf>
    <xf numFmtId="170" fontId="0" fillId="3" borderId="2" xfId="0" applyNumberFormat="1" applyFont="1" applyFill="1" applyBorder="1" applyAlignment="1">
      <alignment horizontal="center" vertical="center"/>
    </xf>
    <xf numFmtId="170" fontId="0" fillId="3" borderId="3" xfId="0" applyNumberFormat="1" applyFont="1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165" fontId="0" fillId="10" borderId="3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65" fontId="0" fillId="10" borderId="5" xfId="0" applyNumberFormat="1" applyFill="1" applyBorder="1" applyAlignment="1">
      <alignment horizontal="center" vertical="center"/>
    </xf>
    <xf numFmtId="165" fontId="0" fillId="10" borderId="7" xfId="0" applyNumberForma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6">
    <dxf>
      <font>
        <color theme="1"/>
      </font>
      <fill>
        <patternFill>
          <bgColor theme="1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0A52C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'Kraftfutter-Check'!$P$4</c:f>
          <c:strCache>
            <c:ptCount val="1"/>
            <c:pt idx="0">
              <c:v>Ertragssteigerung durch Kraftfutter</c:v>
            </c:pt>
          </c:strCache>
        </c:strRef>
      </c:tx>
      <c:layout>
        <c:manualLayout>
          <c:xMode val="edge"/>
          <c:yMode val="edge"/>
          <c:x val="0.29159341445955617"/>
          <c:y val="1.0989173228346456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14227268230863"/>
          <c:y val="0.1134007874015748"/>
          <c:w val="0.62058751616798657"/>
          <c:h val="0.8626406824146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'Kraftfutter-Check'!$J$15</c:f>
              <c:strCache>
                <c:ptCount val="1"/>
                <c:pt idx="0">
                  <c:v>Herde / Jahr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'Kraftfutter-Check'!$M$15</c:f>
              <c:numCache>
                <c:formatCode>#,##0\ "€"</c:formatCode>
                <c:ptCount val="1"/>
                <c:pt idx="0">
                  <c:v>14394.082462766832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52128"/>
        <c:axId val="145554432"/>
      </c:barChart>
      <c:catAx>
        <c:axId val="14555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554432"/>
        <c:crosses val="autoZero"/>
        <c:auto val="1"/>
        <c:lblAlgn val="ctr"/>
        <c:lblOffset val="100"/>
        <c:noMultiLvlLbl val="0"/>
      </c:catAx>
      <c:valAx>
        <c:axId val="14555443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5552128"/>
        <c:crosses val="autoZero"/>
        <c:crossBetween val="between"/>
        <c:minorUnit val="5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V$5" max="150" page="10" val="75"/>
</file>

<file path=xl/ctrlProps/ctrlProp10.xml><?xml version="1.0" encoding="utf-8"?>
<formControlPr xmlns="http://schemas.microsoft.com/office/spreadsheetml/2009/9/main" objectType="Spin" dx="16" fmlaLink="$V$14" max="75" min="50" page="10" val="70"/>
</file>

<file path=xl/ctrlProps/ctrlProp11.xml><?xml version="1.0" encoding="utf-8"?>
<formControlPr xmlns="http://schemas.microsoft.com/office/spreadsheetml/2009/9/main" objectType="Spin" dx="16" fmlaLink="$V$15" max="500" page="10" val="300"/>
</file>

<file path=xl/ctrlProps/ctrlProp12.xml><?xml version="1.0" encoding="utf-8"?>
<formControlPr xmlns="http://schemas.microsoft.com/office/spreadsheetml/2009/9/main" objectType="Spin" dx="16" fmlaLink="$W$14" max="75" min="50" page="10" val="62"/>
</file>

<file path=xl/ctrlProps/ctrlProp13.xml><?xml version="1.0" encoding="utf-8"?>
<formControlPr xmlns="http://schemas.microsoft.com/office/spreadsheetml/2009/9/main" objectType="Spin" dx="16" fmlaLink="$W$15" max="500" page="10" val="145"/>
</file>

<file path=xl/ctrlProps/ctrlProp14.xml><?xml version="1.0" encoding="utf-8"?>
<formControlPr xmlns="http://schemas.microsoft.com/office/spreadsheetml/2009/9/main" objectType="Spin" dx="16" fmlaLink="$F$8" inc="10" max="500" min="180" page="10" val="350"/>
</file>

<file path=xl/ctrlProps/ctrlProp15.xml><?xml version="1.0" encoding="utf-8"?>
<formControlPr xmlns="http://schemas.microsoft.com/office/spreadsheetml/2009/9/main" objectType="Spin" dx="16" fmlaLink="$F$9" inc="10" max="500" min="180" page="10" val="350"/>
</file>

<file path=xl/ctrlProps/ctrlProp16.xml><?xml version="1.0" encoding="utf-8"?>
<formControlPr xmlns="http://schemas.microsoft.com/office/spreadsheetml/2009/9/main" objectType="Spin" dx="16" fmlaLink="$F$10" inc="10" max="500" min="180" page="10" val="350"/>
</file>

<file path=xl/ctrlProps/ctrlProp17.xml><?xml version="1.0" encoding="utf-8"?>
<formControlPr xmlns="http://schemas.microsoft.com/office/spreadsheetml/2009/9/main" objectType="Spin" dx="16" fmlaLink="$F$5" inc="10" max="500" min="180" page="10" val="340"/>
</file>

<file path=xl/ctrlProps/ctrlProp18.xml><?xml version="1.0" encoding="utf-8"?>
<formControlPr xmlns="http://schemas.microsoft.com/office/spreadsheetml/2009/9/main" objectType="Spin" dx="16" fmlaLink="$F$6" inc="10" max="500" min="180" page="10" val="310"/>
</file>

<file path=xl/ctrlProps/ctrlProp19.xml><?xml version="1.0" encoding="utf-8"?>
<formControlPr xmlns="http://schemas.microsoft.com/office/spreadsheetml/2009/9/main" objectType="Spin" dx="16" fmlaLink="$F$7" inc="10" max="500" min="180" page="10" val="280"/>
</file>

<file path=xl/ctrlProps/ctrlProp2.xml><?xml version="1.0" encoding="utf-8"?>
<formControlPr xmlns="http://schemas.microsoft.com/office/spreadsheetml/2009/9/main" objectType="Spin" dx="16" fmlaLink="$V$6" max="150" page="10" val="100"/>
</file>

<file path=xl/ctrlProps/ctrlProp20.xml><?xml version="1.0" encoding="utf-8"?>
<formControlPr xmlns="http://schemas.microsoft.com/office/spreadsheetml/2009/9/main" objectType="Spin" dx="16" fmlaLink="$F$11" inc="10" max="1000" min="100" page="10" val="860"/>
</file>

<file path=xl/ctrlProps/ctrlProp21.xml><?xml version="1.0" encoding="utf-8"?>
<formControlPr xmlns="http://schemas.microsoft.com/office/spreadsheetml/2009/9/main" objectType="Spin" dx="16" fmlaLink="$F$12" inc="10" max="1000" min="100" page="10" val="860"/>
</file>

<file path=xl/ctrlProps/ctrlProp22.xml><?xml version="1.0" encoding="utf-8"?>
<formControlPr xmlns="http://schemas.microsoft.com/office/spreadsheetml/2009/9/main" objectType="Spin" dx="16" fmlaLink="$F$14" inc="10" max="1000" min="100" page="10" val="860"/>
</file>

<file path=xl/ctrlProps/ctrlProp23.xml><?xml version="1.0" encoding="utf-8"?>
<formControlPr xmlns="http://schemas.microsoft.com/office/spreadsheetml/2009/9/main" objectType="Spin" dx="16" fmlaLink="$F$13" inc="10" max="1000" min="100" page="10" val="860"/>
</file>

<file path=xl/ctrlProps/ctrlProp3.xml><?xml version="1.0" encoding="utf-8"?>
<formControlPr xmlns="http://schemas.microsoft.com/office/spreadsheetml/2009/9/main" objectType="Spin" dx="16" fmlaLink="$V$7" max="150" page="10" val="100"/>
</file>

<file path=xl/ctrlProps/ctrlProp4.xml><?xml version="1.0" encoding="utf-8"?>
<formControlPr xmlns="http://schemas.microsoft.com/office/spreadsheetml/2009/9/main" objectType="Spin" dx="16" fmlaLink="$V$8" max="150" page="10" val="100"/>
</file>

<file path=xl/ctrlProps/ctrlProp5.xml><?xml version="1.0" encoding="utf-8"?>
<formControlPr xmlns="http://schemas.microsoft.com/office/spreadsheetml/2009/9/main" objectType="Spin" dx="16" fmlaLink="$V$9" max="150" page="10" val="75"/>
</file>

<file path=xl/ctrlProps/ctrlProp6.xml><?xml version="1.0" encoding="utf-8"?>
<formControlPr xmlns="http://schemas.microsoft.com/office/spreadsheetml/2009/9/main" objectType="Spin" dx="16" fmlaLink="$V$10" max="150" page="10" val="75"/>
</file>

<file path=xl/ctrlProps/ctrlProp7.xml><?xml version="1.0" encoding="utf-8"?>
<formControlPr xmlns="http://schemas.microsoft.com/office/spreadsheetml/2009/9/main" objectType="Spin" dx="16" fmlaLink="$V$11" max="150" page="10" val="75"/>
</file>

<file path=xl/ctrlProps/ctrlProp8.xml><?xml version="1.0" encoding="utf-8"?>
<formControlPr xmlns="http://schemas.microsoft.com/office/spreadsheetml/2009/9/main" objectType="Spin" dx="16" fmlaLink="$V$12" max="150" page="10" val="50"/>
</file>

<file path=xl/ctrlProps/ctrlProp9.xml><?xml version="1.0" encoding="utf-8"?>
<formControlPr xmlns="http://schemas.microsoft.com/office/spreadsheetml/2009/9/main" objectType="Spin" dx="16" fmlaLink="$V$13" max="150" page="10" val="2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optimales Schlachtgewicht'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866774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63249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</xdr:colOff>
      <xdr:row>3</xdr:row>
      <xdr:rowOff>0</xdr:rowOff>
    </xdr:from>
    <xdr:to>
      <xdr:col>18</xdr:col>
      <xdr:colOff>0</xdr:colOff>
      <xdr:row>13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16</xdr:col>
      <xdr:colOff>399032</xdr:colOff>
      <xdr:row>19</xdr:row>
      <xdr:rowOff>21000</xdr:rowOff>
    </xdr:from>
    <xdr:ext cx="639193" cy="360000"/>
    <xdr:pic>
      <xdr:nvPicPr>
        <xdr:cNvPr id="10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43257" y="8326800"/>
          <a:ext cx="63919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9525</xdr:rowOff>
        </xdr:from>
        <xdr:to>
          <xdr:col>3</xdr:col>
          <xdr:colOff>304800</xdr:colOff>
          <xdr:row>4</xdr:row>
          <xdr:rowOff>371475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304800</xdr:colOff>
          <xdr:row>5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304800</xdr:colOff>
          <xdr:row>6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9525</xdr:rowOff>
        </xdr:from>
        <xdr:to>
          <xdr:col>3</xdr:col>
          <xdr:colOff>304800</xdr:colOff>
          <xdr:row>7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9525</xdr:rowOff>
        </xdr:from>
        <xdr:to>
          <xdr:col>3</xdr:col>
          <xdr:colOff>304800</xdr:colOff>
          <xdr:row>8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9525</xdr:rowOff>
        </xdr:from>
        <xdr:to>
          <xdr:col>3</xdr:col>
          <xdr:colOff>304800</xdr:colOff>
          <xdr:row>9</xdr:row>
          <xdr:rowOff>371475</xdr:rowOff>
        </xdr:to>
        <xdr:sp macro="" textlink="">
          <xdr:nvSpPr>
            <xdr:cNvPr id="7174" name="Spinner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3</xdr:col>
          <xdr:colOff>304800</xdr:colOff>
          <xdr:row>10</xdr:row>
          <xdr:rowOff>371475</xdr:rowOff>
        </xdr:to>
        <xdr:sp macro="" textlink="">
          <xdr:nvSpPr>
            <xdr:cNvPr id="7175" name="Spinner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3</xdr:col>
          <xdr:colOff>304800</xdr:colOff>
          <xdr:row>11</xdr:row>
          <xdr:rowOff>371475</xdr:rowOff>
        </xdr:to>
        <xdr:sp macro="" textlink="">
          <xdr:nvSpPr>
            <xdr:cNvPr id="7176" name="Spinner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3</xdr:col>
          <xdr:colOff>304800</xdr:colOff>
          <xdr:row>12</xdr:row>
          <xdr:rowOff>371475</xdr:rowOff>
        </xdr:to>
        <xdr:sp macro="" textlink="">
          <xdr:nvSpPr>
            <xdr:cNvPr id="7177" name="Spinner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9525</xdr:rowOff>
        </xdr:from>
        <xdr:to>
          <xdr:col>3</xdr:col>
          <xdr:colOff>304800</xdr:colOff>
          <xdr:row>13</xdr:row>
          <xdr:rowOff>371475</xdr:rowOff>
        </xdr:to>
        <xdr:sp macro="" textlink="">
          <xdr:nvSpPr>
            <xdr:cNvPr id="7178" name="Spinner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9525</xdr:rowOff>
        </xdr:from>
        <xdr:to>
          <xdr:col>3</xdr:col>
          <xdr:colOff>304800</xdr:colOff>
          <xdr:row>14</xdr:row>
          <xdr:rowOff>371475</xdr:rowOff>
        </xdr:to>
        <xdr:sp macro="" textlink="">
          <xdr:nvSpPr>
            <xdr:cNvPr id="7179" name="Spinner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9525</xdr:rowOff>
        </xdr:from>
        <xdr:to>
          <xdr:col>6</xdr:col>
          <xdr:colOff>304800</xdr:colOff>
          <xdr:row>13</xdr:row>
          <xdr:rowOff>371475</xdr:rowOff>
        </xdr:to>
        <xdr:sp macro="" textlink="">
          <xdr:nvSpPr>
            <xdr:cNvPr id="7180" name="Spinner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14</xdr:row>
          <xdr:rowOff>9525</xdr:rowOff>
        </xdr:from>
        <xdr:to>
          <xdr:col>6</xdr:col>
          <xdr:colOff>304800</xdr:colOff>
          <xdr:row>14</xdr:row>
          <xdr:rowOff>371475</xdr:rowOff>
        </xdr:to>
        <xdr:sp macro="" textlink="">
          <xdr:nvSpPr>
            <xdr:cNvPr id="7181" name="Spinner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</xdr:row>
          <xdr:rowOff>9525</xdr:rowOff>
        </xdr:from>
        <xdr:to>
          <xdr:col>6</xdr:col>
          <xdr:colOff>342900</xdr:colOff>
          <xdr:row>7</xdr:row>
          <xdr:rowOff>371475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</xdr:row>
          <xdr:rowOff>9525</xdr:rowOff>
        </xdr:from>
        <xdr:to>
          <xdr:col>6</xdr:col>
          <xdr:colOff>342900</xdr:colOff>
          <xdr:row>8</xdr:row>
          <xdr:rowOff>371475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9</xdr:row>
          <xdr:rowOff>9525</xdr:rowOff>
        </xdr:from>
        <xdr:to>
          <xdr:col>6</xdr:col>
          <xdr:colOff>342900</xdr:colOff>
          <xdr:row>9</xdr:row>
          <xdr:rowOff>371475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</xdr:row>
          <xdr:rowOff>9525</xdr:rowOff>
        </xdr:from>
        <xdr:to>
          <xdr:col>6</xdr:col>
          <xdr:colOff>342900</xdr:colOff>
          <xdr:row>4</xdr:row>
          <xdr:rowOff>371475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9525</xdr:rowOff>
        </xdr:from>
        <xdr:to>
          <xdr:col>6</xdr:col>
          <xdr:colOff>342900</xdr:colOff>
          <xdr:row>5</xdr:row>
          <xdr:rowOff>371475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6</xdr:row>
          <xdr:rowOff>9525</xdr:rowOff>
        </xdr:from>
        <xdr:to>
          <xdr:col>6</xdr:col>
          <xdr:colOff>342900</xdr:colOff>
          <xdr:row>6</xdr:row>
          <xdr:rowOff>371475</xdr:rowOff>
        </xdr:to>
        <xdr:sp macro="" textlink="">
          <xdr:nvSpPr>
            <xdr:cNvPr id="8198" name="Spinner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9525</xdr:rowOff>
        </xdr:from>
        <xdr:to>
          <xdr:col>6</xdr:col>
          <xdr:colOff>342900</xdr:colOff>
          <xdr:row>10</xdr:row>
          <xdr:rowOff>371475</xdr:rowOff>
        </xdr:to>
        <xdr:sp macro="" textlink="">
          <xdr:nvSpPr>
            <xdr:cNvPr id="8199" name="Spinner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9525</xdr:rowOff>
        </xdr:from>
        <xdr:to>
          <xdr:col>6</xdr:col>
          <xdr:colOff>342900</xdr:colOff>
          <xdr:row>11</xdr:row>
          <xdr:rowOff>371475</xdr:rowOff>
        </xdr:to>
        <xdr:sp macro="" textlink="">
          <xdr:nvSpPr>
            <xdr:cNvPr id="8200" name="Spinner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9525</xdr:rowOff>
        </xdr:from>
        <xdr:to>
          <xdr:col>6</xdr:col>
          <xdr:colOff>342900</xdr:colOff>
          <xdr:row>13</xdr:row>
          <xdr:rowOff>371475</xdr:rowOff>
        </xdr:to>
        <xdr:sp macro="" textlink="">
          <xdr:nvSpPr>
            <xdr:cNvPr id="8201" name="Spinner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9525</xdr:rowOff>
        </xdr:from>
        <xdr:to>
          <xdr:col>6</xdr:col>
          <xdr:colOff>342900</xdr:colOff>
          <xdr:row>12</xdr:row>
          <xdr:rowOff>371475</xdr:rowOff>
        </xdr:to>
        <xdr:sp macro="" textlink="">
          <xdr:nvSpPr>
            <xdr:cNvPr id="8211" name="Spinner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590550</xdr:colOff>
      <xdr:row>1</xdr:row>
      <xdr:rowOff>19050</xdr:rowOff>
    </xdr:from>
    <xdr:ext cx="1316825" cy="684000"/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209550"/>
          <a:ext cx="1316825" cy="68400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16</xdr:row>
      <xdr:rowOff>0</xdr:rowOff>
    </xdr:from>
    <xdr:to>
      <xdr:col>8</xdr:col>
      <xdr:colOff>0</xdr:colOff>
      <xdr:row>17</xdr:row>
      <xdr:rowOff>0</xdr:rowOff>
    </xdr:to>
    <xdr:grpSp>
      <xdr:nvGrpSpPr>
        <xdr:cNvPr id="42" name="Gruppieren 41">
          <a:hlinkClick xmlns:r="http://schemas.openxmlformats.org/officeDocument/2006/relationships" r:id="rId2"/>
        </xdr:cNvPr>
        <xdr:cNvGrpSpPr/>
      </xdr:nvGrpSpPr>
      <xdr:grpSpPr>
        <a:xfrm>
          <a:off x="276225" y="5781675"/>
          <a:ext cx="4210050" cy="381000"/>
          <a:chOff x="276225" y="11791950"/>
          <a:chExt cx="5524500" cy="381000"/>
        </a:xfrm>
      </xdr:grpSpPr>
      <xdr:sp macro="" textlink="">
        <xdr:nvSpPr>
          <xdr:cNvPr id="43" name="Richtungspfeil 42"/>
          <xdr:cNvSpPr/>
        </xdr:nvSpPr>
        <xdr:spPr>
          <a:xfrm rot="10800000">
            <a:off x="276225" y="11791950"/>
            <a:ext cx="5524500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44" name="Richtungspfeil 4"/>
          <xdr:cNvSpPr/>
        </xdr:nvSpPr>
        <xdr:spPr>
          <a:xfrm>
            <a:off x="476250" y="11791950"/>
            <a:ext cx="531495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zurück zur Startseite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ctrlProp" Target="../ctrlProps/ctrlProp14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showGridLines="0" tabSelected="1" zoomScale="125" zoomScaleNormal="125" workbookViewId="0">
      <selection activeCell="Q15" sqref="Q15:R15"/>
    </sheetView>
  </sheetViews>
  <sheetFormatPr baseColWidth="10" defaultRowHeight="12.75" x14ac:dyDescent="0.2"/>
  <cols>
    <col min="1" max="1" width="4.7109375" style="8" customWidth="1"/>
    <col min="2" max="2" width="13.28515625" style="8" customWidth="1"/>
    <col min="3" max="3" width="9.28515625" style="21" customWidth="1"/>
    <col min="4" max="4" width="4.7109375" style="21" customWidth="1"/>
    <col min="5" max="5" width="13.28515625" style="21" customWidth="1"/>
    <col min="6" max="6" width="9.28515625" style="21" customWidth="1"/>
    <col min="7" max="7" width="4.7109375" style="21" customWidth="1"/>
    <col min="8" max="8" width="13.28515625" style="8" hidden="1" customWidth="1"/>
    <col min="9" max="9" width="13.28515625" style="8" customWidth="1"/>
    <col min="10" max="10" width="9.28515625" style="8" customWidth="1"/>
    <col min="11" max="11" width="4.7109375" style="8" customWidth="1"/>
    <col min="12" max="13" width="13.28515625" style="8" customWidth="1"/>
    <col min="14" max="14" width="10.140625" style="8" customWidth="1"/>
    <col min="15" max="15" width="2.7109375" style="8" customWidth="1"/>
    <col min="16" max="16" width="16.140625" style="8" customWidth="1"/>
    <col min="17" max="17" width="12.140625" style="8" customWidth="1"/>
    <col min="18" max="19" width="4.7109375" style="8" customWidth="1"/>
    <col min="20" max="21" width="4.7109375" style="8" hidden="1" customWidth="1"/>
    <col min="22" max="22" width="10.28515625" style="8" hidden="1" customWidth="1"/>
    <col min="23" max="23" width="11" style="8" hidden="1" customWidth="1"/>
    <col min="24" max="24" width="13.28515625" style="8" hidden="1" customWidth="1"/>
    <col min="25" max="25" width="20.140625" style="8" hidden="1" customWidth="1"/>
    <col min="26" max="26" width="6" style="8" hidden="1" customWidth="1"/>
    <col min="27" max="27" width="10.85546875" style="8" hidden="1" customWidth="1"/>
    <col min="28" max="28" width="12.28515625" style="8" customWidth="1"/>
    <col min="29" max="29" width="6.42578125" style="8" customWidth="1"/>
    <col min="30" max="16384" width="11.42578125" style="8"/>
  </cols>
  <sheetData>
    <row r="1" spans="2:27" ht="21" customHeight="1" x14ac:dyDescent="0.2"/>
    <row r="2" spans="2:27" ht="57" customHeight="1" x14ac:dyDescent="0.25">
      <c r="B2" s="158" t="s">
        <v>114</v>
      </c>
      <c r="C2" s="158"/>
      <c r="D2" s="158"/>
      <c r="E2" s="158"/>
      <c r="F2" s="158"/>
      <c r="G2" s="158"/>
      <c r="H2" s="158"/>
      <c r="I2" s="158"/>
      <c r="J2" s="158"/>
      <c r="K2" s="25"/>
      <c r="L2" s="25"/>
      <c r="M2" s="25"/>
      <c r="N2" s="25"/>
      <c r="O2" s="25"/>
      <c r="P2" s="25"/>
      <c r="Q2" s="25"/>
      <c r="R2" s="25"/>
    </row>
    <row r="3" spans="2:27" s="42" customFormat="1" ht="15" customHeight="1" x14ac:dyDescent="0.2">
      <c r="B3" s="130" t="s">
        <v>93</v>
      </c>
      <c r="C3" s="129" t="s">
        <v>107</v>
      </c>
      <c r="D3" s="43"/>
      <c r="E3" s="43"/>
      <c r="F3" s="43"/>
      <c r="G3" s="43"/>
      <c r="P3" s="137"/>
      <c r="Q3" s="137"/>
      <c r="R3" s="137"/>
    </row>
    <row r="4" spans="2:27" s="22" customFormat="1" ht="30" customHeight="1" x14ac:dyDescent="0.2">
      <c r="B4" s="19" t="s">
        <v>95</v>
      </c>
      <c r="C4" s="156" t="s">
        <v>12</v>
      </c>
      <c r="D4" s="157"/>
      <c r="E4" s="19" t="s">
        <v>102</v>
      </c>
      <c r="F4" s="156" t="s">
        <v>104</v>
      </c>
      <c r="G4" s="157"/>
      <c r="H4" s="20" t="s">
        <v>5</v>
      </c>
      <c r="I4" s="19" t="s">
        <v>106</v>
      </c>
      <c r="J4" s="156" t="s">
        <v>96</v>
      </c>
      <c r="K4" s="157"/>
      <c r="L4" s="19" t="s">
        <v>99</v>
      </c>
      <c r="M4" s="19" t="s">
        <v>6</v>
      </c>
      <c r="N4" s="125" t="s">
        <v>100</v>
      </c>
      <c r="P4" s="22" t="s">
        <v>15</v>
      </c>
      <c r="T4" s="43" t="s">
        <v>98</v>
      </c>
      <c r="V4" s="34" t="s">
        <v>17</v>
      </c>
      <c r="W4" s="20" t="s">
        <v>7</v>
      </c>
      <c r="X4" s="34" t="s">
        <v>8</v>
      </c>
      <c r="Y4" s="26"/>
      <c r="Z4" s="21"/>
      <c r="AA4" s="21"/>
    </row>
    <row r="5" spans="2:27" s="22" customFormat="1" ht="30" customHeight="1" thickBot="1" x14ac:dyDescent="0.25">
      <c r="B5" s="41">
        <v>20</v>
      </c>
      <c r="C5" s="28">
        <f>V5/10</f>
        <v>7.5</v>
      </c>
      <c r="D5" s="27"/>
      <c r="E5" s="27">
        <f>F5-C5</f>
        <v>-3.2017674239999989</v>
      </c>
      <c r="F5" s="144">
        <f>($AA$6+$AA$7*B5+$AA$8*B5*B5)*C5*0.88</f>
        <v>4.2982325760000011</v>
      </c>
      <c r="G5" s="145"/>
      <c r="H5" s="35">
        <f>C5*0.88*$C$14+E5*$F$14</f>
        <v>26.349041971200002</v>
      </c>
      <c r="I5" s="27">
        <f t="shared" ref="I5:I13" si="0">H5/$Q$16</f>
        <v>8.033244503414636</v>
      </c>
      <c r="J5" s="146">
        <f t="shared" ref="J5:J13" si="1">I5*$Q$14/100</f>
        <v>2.8116355761951231</v>
      </c>
      <c r="K5" s="147"/>
      <c r="L5" s="124">
        <f>C5*$C$15/100+E5*$F$15/100</f>
        <v>1.7857437235200002</v>
      </c>
      <c r="M5" s="123">
        <f>J5-L5</f>
        <v>1.0258918526751228</v>
      </c>
      <c r="N5" s="126">
        <f>IFERROR(I5/C5,"-")</f>
        <v>1.0710992671219515</v>
      </c>
      <c r="T5" s="43">
        <v>30</v>
      </c>
      <c r="U5" s="131">
        <f>M5*T5</f>
        <v>30.776755580253685</v>
      </c>
      <c r="V5" s="117">
        <v>75</v>
      </c>
      <c r="W5" s="23">
        <f t="shared" ref="W5:W13" si="2">M5*X5</f>
        <v>11.398798363056921</v>
      </c>
      <c r="X5" s="35">
        <f t="shared" ref="X5:X13" si="3">$Q$15/9</f>
        <v>11.111111111111111</v>
      </c>
      <c r="Y5" s="154" t="s">
        <v>113</v>
      </c>
      <c r="Z5" s="155"/>
      <c r="AA5" s="155"/>
    </row>
    <row r="6" spans="2:27" s="22" customFormat="1" ht="30" customHeight="1" x14ac:dyDescent="0.2">
      <c r="B6" s="41">
        <v>40</v>
      </c>
      <c r="C6" s="28">
        <f t="shared" ref="C6:C13" si="4">V6/10</f>
        <v>10</v>
      </c>
      <c r="D6" s="27"/>
      <c r="E6" s="27">
        <f t="shared" ref="E6:E13" si="5">F6-C6</f>
        <v>-4.6360001280000001</v>
      </c>
      <c r="F6" s="144">
        <f t="shared" ref="F6:F12" si="6">($AA$6+$AA$7*B6+$AA$8*B6*B6)*C6*0.88</f>
        <v>5.3639998719999999</v>
      </c>
      <c r="G6" s="145"/>
      <c r="H6" s="35">
        <f t="shared" ref="H6:H13" si="7">C6*0.88*$C$14+E6*$F$14</f>
        <v>32.856799206400012</v>
      </c>
      <c r="I6" s="27">
        <f t="shared" si="0"/>
        <v>10.017316831219517</v>
      </c>
      <c r="J6" s="146">
        <f t="shared" si="1"/>
        <v>3.5060608909268307</v>
      </c>
      <c r="K6" s="147"/>
      <c r="L6" s="124">
        <f t="shared" ref="L6:L13" si="8">C6*$C$15/100+E6*$F$15/100</f>
        <v>2.32777998144</v>
      </c>
      <c r="M6" s="123">
        <f t="shared" ref="M6:M13" si="9">J6-L6</f>
        <v>1.1782809094868307</v>
      </c>
      <c r="N6" s="126">
        <f t="shared" ref="N6:N13" si="10">IFERROR(I6/C6,"-")</f>
        <v>1.0017316831219518</v>
      </c>
      <c r="T6" s="43">
        <v>20</v>
      </c>
      <c r="U6" s="131">
        <f t="shared" ref="U6:U13" si="11">M6*T6</f>
        <v>23.565618189736615</v>
      </c>
      <c r="V6" s="117">
        <v>100</v>
      </c>
      <c r="W6" s="23">
        <f t="shared" si="2"/>
        <v>13.09201010540923</v>
      </c>
      <c r="X6" s="35">
        <f t="shared" si="3"/>
        <v>11.111111111111111</v>
      </c>
      <c r="Y6" s="29" t="s">
        <v>4</v>
      </c>
      <c r="Z6" s="30" t="s">
        <v>3</v>
      </c>
      <c r="AA6" s="134">
        <v>0.69620000000000004</v>
      </c>
    </row>
    <row r="7" spans="2:27" s="22" customFormat="1" ht="30" customHeight="1" x14ac:dyDescent="0.2">
      <c r="B7" s="41">
        <v>60</v>
      </c>
      <c r="C7" s="28">
        <f t="shared" si="4"/>
        <v>10</v>
      </c>
      <c r="D7" s="27"/>
      <c r="E7" s="27">
        <f t="shared" si="5"/>
        <v>-4.9743706880000005</v>
      </c>
      <c r="F7" s="144">
        <f t="shared" si="6"/>
        <v>5.0256293119999995</v>
      </c>
      <c r="G7" s="145"/>
      <c r="H7" s="35">
        <f t="shared" si="7"/>
        <v>30.758901734400006</v>
      </c>
      <c r="I7" s="27">
        <f t="shared" si="0"/>
        <v>9.377713943414637</v>
      </c>
      <c r="J7" s="146">
        <f t="shared" si="1"/>
        <v>3.2821998801951229</v>
      </c>
      <c r="K7" s="147"/>
      <c r="L7" s="124">
        <f t="shared" si="8"/>
        <v>2.27871625024</v>
      </c>
      <c r="M7" s="123">
        <f t="shared" si="9"/>
        <v>1.0034836299551229</v>
      </c>
      <c r="N7" s="126">
        <f t="shared" si="10"/>
        <v>0.93777139434146373</v>
      </c>
      <c r="T7" s="43">
        <v>30</v>
      </c>
      <c r="U7" s="131">
        <f t="shared" si="11"/>
        <v>30.104508898653684</v>
      </c>
      <c r="V7" s="117">
        <v>100</v>
      </c>
      <c r="W7" s="23">
        <f t="shared" si="2"/>
        <v>11.149818110612475</v>
      </c>
      <c r="X7" s="35">
        <f t="shared" si="3"/>
        <v>11.111111111111111</v>
      </c>
      <c r="Y7" s="37" t="s">
        <v>9</v>
      </c>
      <c r="Z7" s="31" t="s">
        <v>10</v>
      </c>
      <c r="AA7" s="135">
        <v>-2.3289000000000001E-3</v>
      </c>
    </row>
    <row r="8" spans="2:27" s="22" customFormat="1" ht="30" customHeight="1" thickBot="1" x14ac:dyDescent="0.25">
      <c r="B8" s="41">
        <v>100</v>
      </c>
      <c r="C8" s="28">
        <f t="shared" si="4"/>
        <v>10</v>
      </c>
      <c r="D8" s="27"/>
      <c r="E8" s="27">
        <f t="shared" si="5"/>
        <v>-5.5652928000000008</v>
      </c>
      <c r="F8" s="144">
        <f t="shared" si="6"/>
        <v>4.4347071999999992</v>
      </c>
      <c r="G8" s="145"/>
      <c r="H8" s="35">
        <f t="shared" si="7"/>
        <v>27.095184639999999</v>
      </c>
      <c r="I8" s="27">
        <f t="shared" si="0"/>
        <v>8.2607270243902438</v>
      </c>
      <c r="J8" s="146">
        <f t="shared" si="1"/>
        <v>2.8912544585365851</v>
      </c>
      <c r="K8" s="147"/>
      <c r="L8" s="124">
        <f t="shared" si="8"/>
        <v>2.1930325439999998</v>
      </c>
      <c r="M8" s="123">
        <f t="shared" si="9"/>
        <v>0.69822191453658533</v>
      </c>
      <c r="N8" s="126">
        <f t="shared" si="10"/>
        <v>0.82607270243902442</v>
      </c>
      <c r="T8" s="43">
        <v>45</v>
      </c>
      <c r="U8" s="131">
        <f t="shared" si="11"/>
        <v>31.41998615414634</v>
      </c>
      <c r="V8" s="117">
        <v>100</v>
      </c>
      <c r="W8" s="23">
        <f t="shared" si="2"/>
        <v>7.7580212726287252</v>
      </c>
      <c r="X8" s="35">
        <f t="shared" si="3"/>
        <v>11.111111111111111</v>
      </c>
      <c r="Y8" s="38"/>
      <c r="Z8" s="32" t="s">
        <v>11</v>
      </c>
      <c r="AA8" s="136">
        <v>4.0633999999999999E-6</v>
      </c>
    </row>
    <row r="9" spans="2:27" s="22" customFormat="1" ht="30" customHeight="1" x14ac:dyDescent="0.2">
      <c r="B9" s="41">
        <v>150</v>
      </c>
      <c r="C9" s="28">
        <f t="shared" si="4"/>
        <v>7.5</v>
      </c>
      <c r="D9" s="27"/>
      <c r="E9" s="27">
        <f t="shared" si="5"/>
        <v>-4.6072761</v>
      </c>
      <c r="F9" s="144">
        <f t="shared" si="6"/>
        <v>2.8927239000000005</v>
      </c>
      <c r="G9" s="145"/>
      <c r="H9" s="35">
        <f t="shared" si="7"/>
        <v>17.634888179999994</v>
      </c>
      <c r="I9" s="27">
        <f t="shared" si="0"/>
        <v>5.3764902987804861</v>
      </c>
      <c r="J9" s="146">
        <f t="shared" si="1"/>
        <v>1.8817716045731701</v>
      </c>
      <c r="K9" s="147"/>
      <c r="L9" s="124">
        <f t="shared" si="8"/>
        <v>1.5819449655</v>
      </c>
      <c r="M9" s="123">
        <f t="shared" si="9"/>
        <v>0.29982663907317009</v>
      </c>
      <c r="N9" s="126">
        <f t="shared" si="10"/>
        <v>0.71686537317073151</v>
      </c>
      <c r="T9" s="43">
        <v>50</v>
      </c>
      <c r="U9" s="131">
        <f t="shared" si="11"/>
        <v>14.991331953658504</v>
      </c>
      <c r="V9" s="117">
        <v>75</v>
      </c>
      <c r="W9" s="23">
        <f t="shared" si="2"/>
        <v>3.3314071008130011</v>
      </c>
      <c r="X9" s="35">
        <f t="shared" si="3"/>
        <v>11.111111111111111</v>
      </c>
    </row>
    <row r="10" spans="2:27" s="22" customFormat="1" ht="30" customHeight="1" x14ac:dyDescent="0.2">
      <c r="B10" s="41">
        <v>200</v>
      </c>
      <c r="C10" s="28">
        <f t="shared" si="4"/>
        <v>7.5</v>
      </c>
      <c r="D10" s="27"/>
      <c r="E10" s="27">
        <f t="shared" si="5"/>
        <v>-4.9064904</v>
      </c>
      <c r="F10" s="144">
        <f t="shared" si="6"/>
        <v>2.5935096</v>
      </c>
      <c r="G10" s="145"/>
      <c r="H10" s="35">
        <f t="shared" si="7"/>
        <v>15.779759519999995</v>
      </c>
      <c r="I10" s="27">
        <f t="shared" si="0"/>
        <v>4.8109022926829255</v>
      </c>
      <c r="J10" s="146">
        <f t="shared" si="1"/>
        <v>1.683815802439024</v>
      </c>
      <c r="K10" s="147"/>
      <c r="L10" s="124">
        <f t="shared" si="8"/>
        <v>1.538558892</v>
      </c>
      <c r="M10" s="123">
        <f t="shared" si="9"/>
        <v>0.145256910439024</v>
      </c>
      <c r="N10" s="126">
        <f t="shared" si="10"/>
        <v>0.64145363902439001</v>
      </c>
      <c r="T10" s="43">
        <v>50</v>
      </c>
      <c r="U10" s="131">
        <f t="shared" si="11"/>
        <v>7.2628455219512</v>
      </c>
      <c r="V10" s="117">
        <v>75</v>
      </c>
      <c r="W10" s="23">
        <f t="shared" si="2"/>
        <v>1.613965671544711</v>
      </c>
      <c r="X10" s="35">
        <f t="shared" si="3"/>
        <v>11.111111111111111</v>
      </c>
    </row>
    <row r="11" spans="2:27" s="22" customFormat="1" ht="30" customHeight="1" x14ac:dyDescent="0.2">
      <c r="B11" s="41">
        <v>250</v>
      </c>
      <c r="C11" s="28">
        <f t="shared" si="4"/>
        <v>7.5</v>
      </c>
      <c r="D11" s="27"/>
      <c r="E11" s="27">
        <f t="shared" si="5"/>
        <v>-5.0716124999999996</v>
      </c>
      <c r="F11" s="144">
        <f t="shared" si="6"/>
        <v>2.4283875000000004</v>
      </c>
      <c r="G11" s="145"/>
      <c r="H11" s="35">
        <f t="shared" si="7"/>
        <v>14.756002499999997</v>
      </c>
      <c r="I11" s="27">
        <f t="shared" si="0"/>
        <v>4.4987812499999995</v>
      </c>
      <c r="J11" s="146">
        <f t="shared" si="1"/>
        <v>1.5745734374999998</v>
      </c>
      <c r="K11" s="147"/>
      <c r="L11" s="124">
        <f t="shared" si="8"/>
        <v>1.5146161875000002</v>
      </c>
      <c r="M11" s="123">
        <f t="shared" si="9"/>
        <v>5.9957249999999629E-2</v>
      </c>
      <c r="N11" s="126">
        <f t="shared" si="10"/>
        <v>0.59983749999999991</v>
      </c>
      <c r="T11" s="43">
        <v>50</v>
      </c>
      <c r="U11" s="131">
        <f t="shared" si="11"/>
        <v>2.9978624999999814</v>
      </c>
      <c r="V11" s="117">
        <v>75</v>
      </c>
      <c r="W11" s="23">
        <f t="shared" si="2"/>
        <v>0.66619166666666252</v>
      </c>
      <c r="X11" s="35">
        <f t="shared" si="3"/>
        <v>11.111111111111111</v>
      </c>
    </row>
    <row r="12" spans="2:27" s="22" customFormat="1" ht="30" customHeight="1" x14ac:dyDescent="0.2">
      <c r="B12" s="41">
        <v>300</v>
      </c>
      <c r="C12" s="28">
        <f t="shared" si="4"/>
        <v>5</v>
      </c>
      <c r="D12" s="27"/>
      <c r="E12" s="27">
        <f t="shared" si="5"/>
        <v>-3.4017615999999999</v>
      </c>
      <c r="F12" s="144">
        <f t="shared" si="6"/>
        <v>1.5982384000000001</v>
      </c>
      <c r="G12" s="145"/>
      <c r="H12" s="35">
        <f t="shared" si="7"/>
        <v>9.7090780800000047</v>
      </c>
      <c r="I12" s="27">
        <f>H12/$Q$16</f>
        <v>2.9600847804878065</v>
      </c>
      <c r="J12" s="146">
        <f>I12*$Q$14/100</f>
        <v>1.0360296731707321</v>
      </c>
      <c r="K12" s="147"/>
      <c r="L12" s="124">
        <f t="shared" si="8"/>
        <v>1.006744568</v>
      </c>
      <c r="M12" s="123">
        <f t="shared" si="9"/>
        <v>2.9285105170732129E-2</v>
      </c>
      <c r="N12" s="126">
        <f t="shared" si="10"/>
        <v>0.59201695609756133</v>
      </c>
      <c r="T12" s="43">
        <v>30</v>
      </c>
      <c r="U12" s="131">
        <f t="shared" si="11"/>
        <v>0.87855315512196386</v>
      </c>
      <c r="V12" s="117">
        <v>50</v>
      </c>
      <c r="W12" s="23">
        <f t="shared" si="2"/>
        <v>0.32539005745257921</v>
      </c>
      <c r="X12" s="35">
        <f t="shared" si="3"/>
        <v>11.111111111111111</v>
      </c>
    </row>
    <row r="13" spans="2:27" s="22" customFormat="1" ht="30" customHeight="1" x14ac:dyDescent="0.2">
      <c r="B13" s="41">
        <v>350</v>
      </c>
      <c r="C13" s="28">
        <f t="shared" si="4"/>
        <v>2.5</v>
      </c>
      <c r="D13" s="27"/>
      <c r="E13" s="27">
        <f t="shared" si="5"/>
        <v>-1.6665266999999999</v>
      </c>
      <c r="F13" s="144">
        <f>($AA$6+$AA$7*B13+$AA$8*B13*B13)*C13*0.88</f>
        <v>0.83347330000000008</v>
      </c>
      <c r="G13" s="145"/>
      <c r="H13" s="35">
        <f t="shared" si="7"/>
        <v>5.0675344600000027</v>
      </c>
      <c r="I13" s="133">
        <f t="shared" si="0"/>
        <v>1.5449800182926838</v>
      </c>
      <c r="J13" s="152">
        <f t="shared" si="1"/>
        <v>0.54074300640243933</v>
      </c>
      <c r="K13" s="153"/>
      <c r="L13" s="124">
        <f t="shared" si="8"/>
        <v>0.50835362849999999</v>
      </c>
      <c r="M13" s="123">
        <f t="shared" si="9"/>
        <v>3.2389377902439342E-2</v>
      </c>
      <c r="N13" s="126">
        <f t="shared" si="10"/>
        <v>0.61799200731707349</v>
      </c>
      <c r="T13" s="43">
        <v>60</v>
      </c>
      <c r="U13" s="131">
        <f t="shared" si="11"/>
        <v>1.9433626741463605</v>
      </c>
      <c r="V13" s="117">
        <v>25</v>
      </c>
      <c r="W13" s="23">
        <f t="shared" si="2"/>
        <v>0.35988197669377048</v>
      </c>
      <c r="X13" s="35">
        <f t="shared" si="3"/>
        <v>11.111111111111111</v>
      </c>
    </row>
    <row r="14" spans="2:27" ht="30" customHeight="1" x14ac:dyDescent="0.2">
      <c r="B14" s="19" t="s">
        <v>103</v>
      </c>
      <c r="C14" s="36">
        <f>V14/10</f>
        <v>7</v>
      </c>
      <c r="D14" s="33"/>
      <c r="E14" s="19" t="s">
        <v>14</v>
      </c>
      <c r="F14" s="36">
        <f>W14/10</f>
        <v>6.2</v>
      </c>
      <c r="G14" s="121"/>
      <c r="H14" s="120" t="s">
        <v>97</v>
      </c>
      <c r="I14" s="120" t="s">
        <v>97</v>
      </c>
      <c r="J14" s="148" t="s">
        <v>109</v>
      </c>
      <c r="K14" s="149"/>
      <c r="L14" s="150"/>
      <c r="M14" s="40">
        <f>SUMPRODUCT(M5:M13,T5:T13)</f>
        <v>143.94082462766832</v>
      </c>
      <c r="N14" s="127"/>
      <c r="P14" s="19" t="s">
        <v>112</v>
      </c>
      <c r="Q14" s="139">
        <v>35</v>
      </c>
      <c r="R14" s="140"/>
      <c r="T14" s="128">
        <f>SUM(T5:T13)</f>
        <v>365</v>
      </c>
      <c r="U14" s="132">
        <f>SUM(U5:U13)</f>
        <v>143.94082462766832</v>
      </c>
      <c r="V14" s="117">
        <v>70</v>
      </c>
      <c r="W14" s="117">
        <v>62</v>
      </c>
      <c r="X14" s="117">
        <v>350</v>
      </c>
    </row>
    <row r="15" spans="2:27" ht="30" customHeight="1" x14ac:dyDescent="0.2">
      <c r="B15" s="19" t="s">
        <v>111</v>
      </c>
      <c r="C15" s="46">
        <f>V15/10</f>
        <v>30</v>
      </c>
      <c r="D15" s="24"/>
      <c r="E15" s="19" t="s">
        <v>110</v>
      </c>
      <c r="F15" s="46">
        <f>W15/10</f>
        <v>14.5</v>
      </c>
      <c r="G15" s="23"/>
      <c r="H15" s="119"/>
      <c r="I15" s="122"/>
      <c r="J15" s="151" t="s">
        <v>101</v>
      </c>
      <c r="K15" s="149"/>
      <c r="L15" s="150"/>
      <c r="M15" s="40">
        <f>M14*Q15</f>
        <v>14394.082462766832</v>
      </c>
      <c r="N15" s="127"/>
      <c r="P15" s="1" t="s">
        <v>13</v>
      </c>
      <c r="Q15" s="141">
        <v>100</v>
      </c>
      <c r="R15" s="142"/>
      <c r="V15" s="117">
        <v>300</v>
      </c>
      <c r="W15" s="117">
        <v>145</v>
      </c>
      <c r="X15" s="118"/>
    </row>
    <row r="16" spans="2:27" s="42" customFormat="1" ht="15" customHeight="1" x14ac:dyDescent="0.2">
      <c r="B16" s="44" t="s">
        <v>16</v>
      </c>
      <c r="C16" s="45" t="s">
        <v>105</v>
      </c>
      <c r="E16" s="43"/>
      <c r="F16" s="43"/>
      <c r="G16" s="43"/>
      <c r="H16" s="44"/>
      <c r="I16" s="44"/>
      <c r="J16" s="45"/>
      <c r="K16" s="45"/>
      <c r="P16" s="39" t="s">
        <v>94</v>
      </c>
      <c r="Q16" s="39">
        <v>3.28</v>
      </c>
      <c r="R16" s="39"/>
    </row>
    <row r="17" spans="1:40" ht="30" customHeight="1" x14ac:dyDescent="0.2">
      <c r="B17" s="143" t="s">
        <v>108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40" ht="30" hidden="1" customHeight="1" x14ac:dyDescent="0.2">
      <c r="C18" s="8"/>
      <c r="D18" s="8"/>
      <c r="E18" s="8"/>
    </row>
    <row r="19" spans="1:40" ht="21.75" hidden="1" customHeight="1" x14ac:dyDescent="0.2"/>
    <row r="20" spans="1:40" s="6" customFormat="1" ht="15" customHeight="1" x14ac:dyDescent="0.2">
      <c r="A20" s="5"/>
      <c r="B20" s="9" t="s">
        <v>0</v>
      </c>
      <c r="C20" s="4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6" customFormat="1" ht="15" customHeight="1" x14ac:dyDescent="0.2">
      <c r="A21" s="5"/>
      <c r="B21" s="11" t="s">
        <v>1</v>
      </c>
      <c r="C21" s="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5" customHeight="1" x14ac:dyDescent="0.2">
      <c r="C22" s="8"/>
      <c r="D22" s="8"/>
      <c r="E22" s="8"/>
      <c r="F22" s="8"/>
      <c r="G22" s="8"/>
    </row>
    <row r="23" spans="1:40" s="7" customFormat="1" ht="15" x14ac:dyDescent="0.25">
      <c r="B23" s="13" t="s">
        <v>2</v>
      </c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40" s="7" customFormat="1" ht="15" x14ac:dyDescent="0.25">
      <c r="B24" s="16">
        <v>44926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40" s="7" customFormat="1" ht="15" x14ac:dyDescent="0.25">
      <c r="B25" s="138">
        <f ca="1">IF(B24-B26&gt;=0,B24-B26,"abgelaufen")</f>
        <v>466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40" s="7" customFormat="1" ht="15.75" hidden="1" x14ac:dyDescent="0.25">
      <c r="B26" s="17">
        <f ca="1">TODAY()</f>
        <v>44460</v>
      </c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40" x14ac:dyDescent="0.2">
      <c r="C27" s="8"/>
      <c r="D27" s="8"/>
      <c r="E27" s="8"/>
      <c r="F27" s="8"/>
      <c r="G27" s="8"/>
    </row>
  </sheetData>
  <sheetProtection password="CF35" sheet="1" objects="1" scenarios="1" insertHyperlinks="0" selectLockedCells="1"/>
  <mergeCells count="28">
    <mergeCell ref="Y5:AA5"/>
    <mergeCell ref="C4:D4"/>
    <mergeCell ref="B2:J2"/>
    <mergeCell ref="F12:G12"/>
    <mergeCell ref="F13:G13"/>
    <mergeCell ref="J10:K10"/>
    <mergeCell ref="J11:K11"/>
    <mergeCell ref="F4:G4"/>
    <mergeCell ref="F5:G5"/>
    <mergeCell ref="F6:G6"/>
    <mergeCell ref="F10:G10"/>
    <mergeCell ref="J4:K4"/>
    <mergeCell ref="J5:K5"/>
    <mergeCell ref="J6:K6"/>
    <mergeCell ref="J7:K7"/>
    <mergeCell ref="J8:K8"/>
    <mergeCell ref="Q14:R14"/>
    <mergeCell ref="Q15:R15"/>
    <mergeCell ref="B17:M17"/>
    <mergeCell ref="F7:G7"/>
    <mergeCell ref="F8:G8"/>
    <mergeCell ref="F9:G9"/>
    <mergeCell ref="J9:K9"/>
    <mergeCell ref="J14:L14"/>
    <mergeCell ref="J15:L15"/>
    <mergeCell ref="J12:K12"/>
    <mergeCell ref="J13:K13"/>
    <mergeCell ref="F11:G11"/>
  </mergeCells>
  <conditionalFormatting sqref="B4:J5 L4:R13 B6:I15 J14:J15 M14:Q15">
    <cfRule type="expression" dxfId="5" priority="2">
      <formula>$B$24&lt;$B$26</formula>
    </cfRule>
  </conditionalFormatting>
  <conditionalFormatting sqref="M5:M13">
    <cfRule type="cellIs" dxfId="4" priority="7" operator="lessThanOrEqual">
      <formula>0</formula>
    </cfRule>
  </conditionalFormatting>
  <conditionalFormatting sqref="C6:C13">
    <cfRule type="cellIs" dxfId="3" priority="5" operator="greaterThan">
      <formula>10</formula>
    </cfRule>
  </conditionalFormatting>
  <conditionalFormatting sqref="B17:M17">
    <cfRule type="expression" dxfId="2" priority="3">
      <formula>MAX($C$5:$C$13)&gt;10</formula>
    </cfRule>
  </conditionalFormatting>
  <conditionalFormatting sqref="C5">
    <cfRule type="expression" dxfId="1" priority="4">
      <formula>$C$5&gt;10</formula>
    </cfRule>
  </conditionalFormatting>
  <hyperlinks>
    <hyperlink ref="B20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8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Spinner 1">
              <controlPr defaultSize="0" autoPict="0">
                <anchor moveWithCells="1" siz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304800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Spinner 2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Spinner 3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Spinner 4">
              <controlPr defaultSize="0" autoPict="0">
                <anchor moveWithCells="1" siz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304800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Spinner 5">
              <controlPr defaultSize="0" autoPict="0">
                <anchor moveWithCells="1" siz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Spinner 6">
              <controlPr defaultSize="0" autoPict="0">
                <anchor moveWithCells="1" siz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304800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Spinner 7">
              <controlPr defaultSiz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2" name="Spinner 8">
              <controlPr defaultSiz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3" name="Spinner 9">
              <controlPr defaultSize="0" autoPict="0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4" name="Spinner 10">
              <controlPr defaultSize="0" autoPict="0">
                <anchor moveWithCells="1" siz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304800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Spinner 11">
              <controlPr defaultSize="0" autoPict="0">
                <anchor moveWithCells="1" siz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304800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Spinner 12">
              <controlPr defaultSize="0" autoPict="0">
                <anchor moveWithCells="1" siz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304800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7" name="Spinner 13">
              <controlPr defaultSize="0" autoPict="0">
                <anchor moveWithCells="1" siz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304800</xdr:colOff>
                    <xdr:row>14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438"/>
  <sheetViews>
    <sheetView workbookViewId="0">
      <selection activeCell="E11" sqref="E11"/>
    </sheetView>
  </sheetViews>
  <sheetFormatPr baseColWidth="10" defaultRowHeight="15" x14ac:dyDescent="0.2"/>
  <cols>
    <col min="1" max="1" width="4.140625" style="47" customWidth="1"/>
    <col min="2" max="2" width="5.5703125" style="108" hidden="1" customWidth="1"/>
    <col min="3" max="3" width="10" style="108" hidden="1" customWidth="1"/>
    <col min="4" max="4" width="20.7109375" style="107" customWidth="1"/>
    <col min="5" max="5" width="13.7109375" style="108" customWidth="1"/>
    <col min="6" max="6" width="9.7109375" style="108" customWidth="1"/>
    <col min="7" max="7" width="5.28515625" style="108" customWidth="1"/>
    <col min="8" max="9" width="13.7109375" style="116" customWidth="1"/>
    <col min="10" max="10" width="10.42578125" style="108" hidden="1" customWidth="1"/>
    <col min="11" max="11" width="8.28515625" style="108" hidden="1" customWidth="1"/>
    <col min="12" max="12" width="6.42578125" style="108" hidden="1" customWidth="1"/>
    <col min="13" max="13" width="11.28515625" style="109" hidden="1" customWidth="1"/>
    <col min="14" max="14" width="8.28515625" style="108" hidden="1" customWidth="1"/>
    <col min="15" max="15" width="9.85546875" style="108" hidden="1" customWidth="1"/>
    <col min="16" max="24" width="6.42578125" style="108" hidden="1" customWidth="1"/>
    <col min="25" max="25" width="11.28515625" style="108" hidden="1" customWidth="1"/>
    <col min="26" max="33" width="6.42578125" style="108" hidden="1" customWidth="1"/>
    <col min="34" max="44" width="7.5703125" style="108" hidden="1" customWidth="1"/>
    <col min="45" max="52" width="12.5703125" style="108" hidden="1" customWidth="1"/>
    <col min="53" max="53" width="4.140625" style="47" customWidth="1"/>
    <col min="54" max="57" width="12.140625" style="47" customWidth="1"/>
    <col min="58" max="102" width="11.42578125" style="47"/>
    <col min="103" max="111" width="11.42578125" style="110"/>
    <col min="112" max="16384" width="11.42578125" style="108"/>
  </cols>
  <sheetData>
    <row r="1" spans="1:111" s="47" customFormat="1" ht="15" customHeight="1" x14ac:dyDescent="0.2">
      <c r="D1" s="48"/>
      <c r="H1" s="112"/>
      <c r="I1" s="112"/>
    </row>
    <row r="2" spans="1:111" s="47" customFormat="1" ht="57" customHeight="1" x14ac:dyDescent="0.25">
      <c r="C2" s="49"/>
      <c r="D2" s="159" t="s">
        <v>91</v>
      </c>
      <c r="E2" s="159"/>
      <c r="F2" s="159"/>
      <c r="G2" s="159"/>
      <c r="H2" s="159"/>
      <c r="I2" s="112"/>
      <c r="K2" s="18"/>
      <c r="N2" s="18"/>
      <c r="Z2" s="18"/>
      <c r="AA2" s="50" t="s">
        <v>18</v>
      </c>
      <c r="AB2" s="18"/>
    </row>
    <row r="3" spans="1:111" s="47" customFormat="1" x14ac:dyDescent="0.2">
      <c r="D3" s="48"/>
      <c r="E3" s="51"/>
      <c r="F3" s="52"/>
      <c r="G3" s="52"/>
      <c r="H3" s="113"/>
      <c r="I3" s="112"/>
      <c r="J3" s="52"/>
      <c r="K3" s="53"/>
      <c r="L3" s="52">
        <f>COLUMN(L3)-COLUMN($D$3)</f>
        <v>8</v>
      </c>
      <c r="N3" s="53">
        <v>4</v>
      </c>
      <c r="O3" s="52">
        <f t="shared" ref="O3:Y3" si="0">COLUMN(O3)-COLUMN($D$3)</f>
        <v>11</v>
      </c>
      <c r="P3" s="52">
        <f t="shared" si="0"/>
        <v>12</v>
      </c>
      <c r="Q3" s="52">
        <f t="shared" si="0"/>
        <v>13</v>
      </c>
      <c r="R3" s="52">
        <f t="shared" si="0"/>
        <v>14</v>
      </c>
      <c r="S3" s="52">
        <f t="shared" si="0"/>
        <v>15</v>
      </c>
      <c r="T3" s="52">
        <f t="shared" si="0"/>
        <v>16</v>
      </c>
      <c r="U3" s="52">
        <f t="shared" si="0"/>
        <v>17</v>
      </c>
      <c r="V3" s="52">
        <f t="shared" si="0"/>
        <v>18</v>
      </c>
      <c r="W3" s="52">
        <f t="shared" si="0"/>
        <v>19</v>
      </c>
      <c r="X3" s="52">
        <f t="shared" si="0"/>
        <v>20</v>
      </c>
      <c r="Y3" s="52">
        <f t="shared" si="0"/>
        <v>21</v>
      </c>
      <c r="Z3" s="53" t="s">
        <v>19</v>
      </c>
      <c r="AA3" s="53" t="s">
        <v>20</v>
      </c>
      <c r="AB3" s="53" t="s">
        <v>21</v>
      </c>
      <c r="AS3" s="54" t="s">
        <v>22</v>
      </c>
      <c r="AT3" s="55" t="s">
        <v>22</v>
      </c>
      <c r="AU3" s="55" t="s">
        <v>22</v>
      </c>
      <c r="AV3" s="56" t="s">
        <v>22</v>
      </c>
      <c r="AW3" s="54" t="s">
        <v>23</v>
      </c>
      <c r="AX3" s="55" t="s">
        <v>23</v>
      </c>
      <c r="AY3" s="55" t="s">
        <v>23</v>
      </c>
      <c r="AZ3" s="56" t="s">
        <v>23</v>
      </c>
    </row>
    <row r="4" spans="1:111" s="70" customFormat="1" ht="38.25" x14ac:dyDescent="0.2">
      <c r="A4" s="47"/>
      <c r="B4" s="57"/>
      <c r="C4" s="58" t="s">
        <v>24</v>
      </c>
      <c r="D4" s="2" t="s">
        <v>25</v>
      </c>
      <c r="E4" s="2" t="s">
        <v>92</v>
      </c>
      <c r="F4" s="160" t="s">
        <v>26</v>
      </c>
      <c r="G4" s="161"/>
      <c r="H4" s="111" t="s">
        <v>27</v>
      </c>
      <c r="I4" s="112"/>
      <c r="J4" s="59" t="s">
        <v>28</v>
      </c>
      <c r="K4" s="60" t="s">
        <v>29</v>
      </c>
      <c r="L4" s="60" t="s">
        <v>30</v>
      </c>
      <c r="M4" s="61" t="s">
        <v>31</v>
      </c>
      <c r="N4" s="62" t="s">
        <v>32</v>
      </c>
      <c r="O4" s="62" t="s">
        <v>33</v>
      </c>
      <c r="P4" s="62" t="s">
        <v>34</v>
      </c>
      <c r="Q4" s="62" t="s">
        <v>35</v>
      </c>
      <c r="R4" s="62" t="s">
        <v>36</v>
      </c>
      <c r="S4" s="62" t="s">
        <v>37</v>
      </c>
      <c r="T4" s="62" t="s">
        <v>38</v>
      </c>
      <c r="U4" s="61" t="s">
        <v>39</v>
      </c>
      <c r="V4" s="62" t="s">
        <v>40</v>
      </c>
      <c r="W4" s="62" t="s">
        <v>41</v>
      </c>
      <c r="X4" s="62" t="s">
        <v>42</v>
      </c>
      <c r="Y4" s="61" t="s">
        <v>43</v>
      </c>
      <c r="Z4" s="61" t="s">
        <v>44</v>
      </c>
      <c r="AA4" s="61" t="s">
        <v>45</v>
      </c>
      <c r="AB4" s="61" t="s">
        <v>46</v>
      </c>
      <c r="AC4" s="62" t="s">
        <v>47</v>
      </c>
      <c r="AD4" s="62" t="s">
        <v>48</v>
      </c>
      <c r="AE4" s="62" t="s">
        <v>49</v>
      </c>
      <c r="AF4" s="62" t="s">
        <v>50</v>
      </c>
      <c r="AG4" s="62" t="s">
        <v>51</v>
      </c>
      <c r="AH4" s="62" t="s">
        <v>52</v>
      </c>
      <c r="AI4" s="62" t="s">
        <v>53</v>
      </c>
      <c r="AJ4" s="62" t="s">
        <v>54</v>
      </c>
      <c r="AK4" s="62" t="s">
        <v>55</v>
      </c>
      <c r="AL4" s="62" t="s">
        <v>56</v>
      </c>
      <c r="AM4" s="62" t="s">
        <v>57</v>
      </c>
      <c r="AN4" s="62" t="s">
        <v>58</v>
      </c>
      <c r="AO4" s="62" t="s">
        <v>59</v>
      </c>
      <c r="AP4" s="62" t="s">
        <v>60</v>
      </c>
      <c r="AQ4" s="63" t="s">
        <v>61</v>
      </c>
      <c r="AR4" s="63" t="s">
        <v>62</v>
      </c>
      <c r="AS4" s="64" t="s">
        <v>63</v>
      </c>
      <c r="AT4" s="65" t="s">
        <v>64</v>
      </c>
      <c r="AU4" s="65" t="s">
        <v>65</v>
      </c>
      <c r="AV4" s="66" t="s">
        <v>66</v>
      </c>
      <c r="AW4" s="64" t="s">
        <v>63</v>
      </c>
      <c r="AX4" s="65" t="s">
        <v>64</v>
      </c>
      <c r="AY4" s="65" t="s">
        <v>65</v>
      </c>
      <c r="AZ4" s="66" t="s">
        <v>66</v>
      </c>
      <c r="BA4" s="67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9"/>
      <c r="CZ4" s="69"/>
      <c r="DA4" s="69"/>
      <c r="DB4" s="69"/>
      <c r="DC4" s="69"/>
      <c r="DD4" s="69"/>
      <c r="DE4" s="69"/>
      <c r="DF4" s="69"/>
      <c r="DG4" s="69"/>
    </row>
    <row r="5" spans="1:111" s="91" customFormat="1" ht="30" customHeight="1" x14ac:dyDescent="0.2">
      <c r="A5" s="71"/>
      <c r="B5" s="72">
        <v>1</v>
      </c>
      <c r="C5" s="73" t="s">
        <v>61</v>
      </c>
      <c r="D5" s="3" t="s">
        <v>67</v>
      </c>
      <c r="E5" s="74">
        <v>4.5</v>
      </c>
      <c r="F5" s="75">
        <v>340</v>
      </c>
      <c r="G5" s="76"/>
      <c r="H5" s="114">
        <f>ROUND(E5*1000/F5,1)</f>
        <v>13.2</v>
      </c>
      <c r="I5" s="112"/>
      <c r="J5" s="76">
        <v>1000</v>
      </c>
      <c r="K5" s="77">
        <v>11</v>
      </c>
      <c r="L5" s="78">
        <v>80</v>
      </c>
      <c r="M5" s="79">
        <v>110</v>
      </c>
      <c r="N5" s="80">
        <v>6.6</v>
      </c>
      <c r="O5" s="76">
        <v>133</v>
      </c>
      <c r="P5" s="81">
        <v>25</v>
      </c>
      <c r="Q5" s="82">
        <v>-8.5</v>
      </c>
      <c r="R5" s="81">
        <v>350</v>
      </c>
      <c r="S5" s="81">
        <v>53</v>
      </c>
      <c r="T5" s="81">
        <v>15</v>
      </c>
      <c r="U5" s="83">
        <v>1.57</v>
      </c>
      <c r="V5" s="81">
        <v>42</v>
      </c>
      <c r="W5" s="81">
        <v>30</v>
      </c>
      <c r="X5" s="81">
        <v>185</v>
      </c>
      <c r="Y5" s="81">
        <v>312</v>
      </c>
      <c r="Z5" s="80">
        <v>365</v>
      </c>
      <c r="AA5" s="80">
        <v>480</v>
      </c>
      <c r="AB5" s="80">
        <v>215</v>
      </c>
      <c r="AC5" s="84">
        <v>1.7</v>
      </c>
      <c r="AD5" s="84">
        <v>2.2000000000000002</v>
      </c>
      <c r="AE5" s="84">
        <v>0.1</v>
      </c>
      <c r="AF5" s="84">
        <v>1.1000000000000001</v>
      </c>
      <c r="AG5" s="84">
        <v>12</v>
      </c>
      <c r="AH5" s="85">
        <v>5.7</v>
      </c>
      <c r="AI5" s="85">
        <v>1.1000000000000001</v>
      </c>
      <c r="AJ5" s="86">
        <v>131</v>
      </c>
      <c r="AK5" s="86">
        <v>200</v>
      </c>
      <c r="AL5" s="86">
        <v>30</v>
      </c>
      <c r="AM5" s="86">
        <v>4</v>
      </c>
      <c r="AN5" s="86">
        <v>35</v>
      </c>
      <c r="AO5" s="87">
        <v>0.09</v>
      </c>
      <c r="AP5" s="87">
        <v>0.02</v>
      </c>
      <c r="AQ5" s="88">
        <v>34</v>
      </c>
      <c r="AR5" s="88">
        <v>6.6</v>
      </c>
      <c r="AS5" s="88">
        <v>848</v>
      </c>
      <c r="AT5" s="88">
        <v>60</v>
      </c>
      <c r="AU5" s="88">
        <v>509</v>
      </c>
      <c r="AV5" s="89" t="s">
        <v>68</v>
      </c>
      <c r="AW5" s="88">
        <v>80</v>
      </c>
      <c r="AX5" s="88">
        <v>80</v>
      </c>
      <c r="AY5" s="88">
        <v>64</v>
      </c>
      <c r="AZ5" s="89" t="s">
        <v>69</v>
      </c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90"/>
      <c r="CZ5" s="90"/>
      <c r="DA5" s="90"/>
      <c r="DB5" s="90"/>
      <c r="DC5" s="90"/>
      <c r="DD5" s="90"/>
      <c r="DE5" s="90"/>
      <c r="DF5" s="90"/>
      <c r="DG5" s="90"/>
    </row>
    <row r="6" spans="1:111" s="91" customFormat="1" ht="30" customHeight="1" x14ac:dyDescent="0.2">
      <c r="A6" s="71"/>
      <c r="B6" s="72">
        <v>2</v>
      </c>
      <c r="C6" s="73" t="s">
        <v>61</v>
      </c>
      <c r="D6" s="3" t="s">
        <v>70</v>
      </c>
      <c r="E6" s="74">
        <v>4.5</v>
      </c>
      <c r="F6" s="75">
        <v>310</v>
      </c>
      <c r="G6" s="76"/>
      <c r="H6" s="114">
        <f t="shared" ref="H6:H14" si="1">ROUND(E6*1000/F6,1)</f>
        <v>14.5</v>
      </c>
      <c r="I6" s="112"/>
      <c r="J6" s="76">
        <v>1000</v>
      </c>
      <c r="K6" s="92">
        <v>10.6</v>
      </c>
      <c r="L6" s="78">
        <v>85</v>
      </c>
      <c r="M6" s="79">
        <v>106</v>
      </c>
      <c r="N6" s="80">
        <v>6.4</v>
      </c>
      <c r="O6" s="76">
        <v>130</v>
      </c>
      <c r="P6" s="81">
        <v>25</v>
      </c>
      <c r="Q6" s="82">
        <v>-7.2</v>
      </c>
      <c r="R6" s="81">
        <v>280</v>
      </c>
      <c r="S6" s="81">
        <v>42</v>
      </c>
      <c r="T6" s="81">
        <v>15</v>
      </c>
      <c r="U6" s="83">
        <v>1.79</v>
      </c>
      <c r="V6" s="81">
        <v>47</v>
      </c>
      <c r="W6" s="81">
        <v>30</v>
      </c>
      <c r="X6" s="81">
        <v>210</v>
      </c>
      <c r="Y6" s="81">
        <v>253</v>
      </c>
      <c r="Z6" s="80">
        <v>415</v>
      </c>
      <c r="AA6" s="80">
        <v>425</v>
      </c>
      <c r="AB6" s="80">
        <v>245</v>
      </c>
      <c r="AC6" s="84">
        <v>2.5</v>
      </c>
      <c r="AD6" s="84">
        <v>2.4</v>
      </c>
      <c r="AE6" s="84">
        <v>0.1</v>
      </c>
      <c r="AF6" s="84">
        <v>1.2</v>
      </c>
      <c r="AG6" s="84">
        <v>14</v>
      </c>
      <c r="AH6" s="85">
        <v>5.7</v>
      </c>
      <c r="AI6" s="85">
        <v>1.1000000000000001</v>
      </c>
      <c r="AJ6" s="86">
        <v>131</v>
      </c>
      <c r="AK6" s="86">
        <v>200</v>
      </c>
      <c r="AL6" s="86">
        <v>30</v>
      </c>
      <c r="AM6" s="86">
        <v>4</v>
      </c>
      <c r="AN6" s="86">
        <v>35</v>
      </c>
      <c r="AO6" s="87">
        <v>0.09</v>
      </c>
      <c r="AP6" s="87">
        <v>0.02</v>
      </c>
      <c r="AQ6" s="88">
        <v>31</v>
      </c>
      <c r="AR6" s="88">
        <v>6.4</v>
      </c>
      <c r="AS6" s="88">
        <v>838</v>
      </c>
      <c r="AT6" s="88">
        <v>60</v>
      </c>
      <c r="AU6" s="88">
        <v>503</v>
      </c>
      <c r="AV6" s="89" t="s">
        <v>68</v>
      </c>
      <c r="AW6" s="88">
        <v>85</v>
      </c>
      <c r="AX6" s="88">
        <v>80</v>
      </c>
      <c r="AY6" s="88">
        <v>68</v>
      </c>
      <c r="AZ6" s="89" t="s">
        <v>69</v>
      </c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90"/>
      <c r="CZ6" s="90"/>
      <c r="DA6" s="90"/>
      <c r="DB6" s="90"/>
      <c r="DC6" s="90"/>
      <c r="DD6" s="90"/>
      <c r="DE6" s="90"/>
      <c r="DF6" s="90"/>
      <c r="DG6" s="90"/>
    </row>
    <row r="7" spans="1:111" s="91" customFormat="1" ht="30" customHeight="1" x14ac:dyDescent="0.2">
      <c r="A7" s="71"/>
      <c r="B7" s="72">
        <v>3</v>
      </c>
      <c r="C7" s="73" t="s">
        <v>61</v>
      </c>
      <c r="D7" s="3" t="s">
        <v>71</v>
      </c>
      <c r="E7" s="74">
        <v>4.5</v>
      </c>
      <c r="F7" s="75">
        <v>280</v>
      </c>
      <c r="G7" s="76"/>
      <c r="H7" s="114">
        <f t="shared" si="1"/>
        <v>16.100000000000001</v>
      </c>
      <c r="I7" s="112"/>
      <c r="J7" s="76">
        <v>1000</v>
      </c>
      <c r="K7" s="92">
        <v>10.199999999999999</v>
      </c>
      <c r="L7" s="78">
        <v>90</v>
      </c>
      <c r="M7" s="79">
        <v>102</v>
      </c>
      <c r="N7" s="80">
        <v>6.1</v>
      </c>
      <c r="O7" s="76">
        <v>127</v>
      </c>
      <c r="P7" s="81">
        <v>25</v>
      </c>
      <c r="Q7" s="82">
        <v>-5.9</v>
      </c>
      <c r="R7" s="81">
        <v>210</v>
      </c>
      <c r="S7" s="81">
        <v>21</v>
      </c>
      <c r="T7" s="81">
        <v>15</v>
      </c>
      <c r="U7" s="83">
        <v>2.02</v>
      </c>
      <c r="V7" s="81">
        <v>52</v>
      </c>
      <c r="W7" s="81">
        <v>30</v>
      </c>
      <c r="X7" s="81">
        <v>235</v>
      </c>
      <c r="Y7" s="81">
        <v>204</v>
      </c>
      <c r="Z7" s="80">
        <v>480</v>
      </c>
      <c r="AA7" s="80">
        <v>350</v>
      </c>
      <c r="AB7" s="80">
        <v>280</v>
      </c>
      <c r="AC7" s="84">
        <v>3.2</v>
      </c>
      <c r="AD7" s="84">
        <v>2.6</v>
      </c>
      <c r="AE7" s="84">
        <v>0.1</v>
      </c>
      <c r="AF7" s="84">
        <v>1.4</v>
      </c>
      <c r="AG7" s="84">
        <v>14.5</v>
      </c>
      <c r="AH7" s="85">
        <v>5.7</v>
      </c>
      <c r="AI7" s="85">
        <v>1.1000000000000001</v>
      </c>
      <c r="AJ7" s="86">
        <v>131</v>
      </c>
      <c r="AK7" s="86">
        <v>200</v>
      </c>
      <c r="AL7" s="86">
        <v>30</v>
      </c>
      <c r="AM7" s="86">
        <v>4</v>
      </c>
      <c r="AN7" s="86">
        <v>35</v>
      </c>
      <c r="AO7" s="87">
        <v>0.09</v>
      </c>
      <c r="AP7" s="87">
        <v>0.02</v>
      </c>
      <c r="AQ7" s="88">
        <v>28</v>
      </c>
      <c r="AR7" s="88">
        <v>6.1</v>
      </c>
      <c r="AS7" s="88">
        <v>828</v>
      </c>
      <c r="AT7" s="88">
        <v>60</v>
      </c>
      <c r="AU7" s="88">
        <v>497</v>
      </c>
      <c r="AV7" s="89" t="s">
        <v>68</v>
      </c>
      <c r="AW7" s="88">
        <v>90</v>
      </c>
      <c r="AX7" s="88">
        <v>80</v>
      </c>
      <c r="AY7" s="88">
        <v>72</v>
      </c>
      <c r="AZ7" s="89" t="s">
        <v>69</v>
      </c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90"/>
      <c r="CZ7" s="90"/>
      <c r="DA7" s="90"/>
      <c r="DB7" s="90"/>
      <c r="DC7" s="90"/>
      <c r="DD7" s="90"/>
      <c r="DE7" s="90"/>
      <c r="DF7" s="90"/>
      <c r="DG7" s="90"/>
    </row>
    <row r="8" spans="1:111" s="91" customFormat="1" ht="30" customHeight="1" x14ac:dyDescent="0.2">
      <c r="A8" s="71"/>
      <c r="B8" s="72">
        <v>4</v>
      </c>
      <c r="C8" s="73" t="s">
        <v>61</v>
      </c>
      <c r="D8" s="3" t="s">
        <v>72</v>
      </c>
      <c r="E8" s="74">
        <v>7</v>
      </c>
      <c r="F8" s="75">
        <v>350</v>
      </c>
      <c r="G8" s="76"/>
      <c r="H8" s="114">
        <f t="shared" si="1"/>
        <v>20</v>
      </c>
      <c r="I8" s="112"/>
      <c r="J8" s="76">
        <v>1000</v>
      </c>
      <c r="K8" s="92">
        <v>10.7</v>
      </c>
      <c r="L8" s="78">
        <v>180</v>
      </c>
      <c r="M8" s="79">
        <v>107</v>
      </c>
      <c r="N8" s="80">
        <v>6.5</v>
      </c>
      <c r="O8" s="76">
        <v>139</v>
      </c>
      <c r="P8" s="81">
        <v>10</v>
      </c>
      <c r="Q8" s="82">
        <v>6.6</v>
      </c>
      <c r="R8" s="81">
        <v>0</v>
      </c>
      <c r="S8" s="81">
        <v>0</v>
      </c>
      <c r="T8" s="81">
        <v>60</v>
      </c>
      <c r="U8" s="83">
        <v>2.68</v>
      </c>
      <c r="V8" s="81">
        <v>110</v>
      </c>
      <c r="W8" s="81">
        <v>40</v>
      </c>
      <c r="X8" s="81">
        <v>230</v>
      </c>
      <c r="Y8" s="81">
        <v>60</v>
      </c>
      <c r="Z8" s="80">
        <v>420</v>
      </c>
      <c r="AA8" s="80">
        <v>250</v>
      </c>
      <c r="AB8" s="80">
        <v>260</v>
      </c>
      <c r="AC8" s="84">
        <v>6.2</v>
      </c>
      <c r="AD8" s="84">
        <v>4</v>
      </c>
      <c r="AE8" s="84">
        <v>350</v>
      </c>
      <c r="AF8" s="84">
        <v>2</v>
      </c>
      <c r="AG8" s="84">
        <v>31</v>
      </c>
      <c r="AH8" s="85">
        <v>8.9</v>
      </c>
      <c r="AI8" s="85">
        <v>3.1</v>
      </c>
      <c r="AJ8" s="86">
        <v>477</v>
      </c>
      <c r="AK8" s="86">
        <v>1143</v>
      </c>
      <c r="AL8" s="86">
        <v>114</v>
      </c>
      <c r="AM8" s="86">
        <v>10</v>
      </c>
      <c r="AN8" s="86">
        <v>57</v>
      </c>
      <c r="AO8" s="87">
        <v>0.23</v>
      </c>
      <c r="AP8" s="87">
        <v>0.06</v>
      </c>
      <c r="AQ8" s="88">
        <v>35</v>
      </c>
      <c r="AR8" s="88">
        <v>6.5</v>
      </c>
      <c r="AS8" s="88">
        <v>670</v>
      </c>
      <c r="AT8" s="88">
        <v>70</v>
      </c>
      <c r="AU8" s="88">
        <v>469</v>
      </c>
      <c r="AV8" s="89" t="s">
        <v>68</v>
      </c>
      <c r="AW8" s="88">
        <v>180</v>
      </c>
      <c r="AX8" s="88">
        <v>90</v>
      </c>
      <c r="AY8" s="88">
        <v>162</v>
      </c>
      <c r="AZ8" s="89" t="s">
        <v>73</v>
      </c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90"/>
      <c r="CZ8" s="90"/>
      <c r="DA8" s="90"/>
      <c r="DB8" s="90"/>
      <c r="DC8" s="90"/>
      <c r="DD8" s="90"/>
      <c r="DE8" s="90"/>
      <c r="DF8" s="90"/>
      <c r="DG8" s="90"/>
    </row>
    <row r="9" spans="1:111" s="91" customFormat="1" ht="30" customHeight="1" x14ac:dyDescent="0.2">
      <c r="A9" s="71"/>
      <c r="B9" s="72">
        <v>5</v>
      </c>
      <c r="C9" s="73" t="s">
        <v>61</v>
      </c>
      <c r="D9" s="3" t="s">
        <v>74</v>
      </c>
      <c r="E9" s="74">
        <v>7</v>
      </c>
      <c r="F9" s="75">
        <v>350</v>
      </c>
      <c r="G9" s="76"/>
      <c r="H9" s="114">
        <f t="shared" si="1"/>
        <v>20</v>
      </c>
      <c r="I9" s="112"/>
      <c r="J9" s="76">
        <v>1000</v>
      </c>
      <c r="K9" s="92">
        <v>10.199999999999999</v>
      </c>
      <c r="L9" s="78">
        <v>165</v>
      </c>
      <c r="M9" s="79">
        <v>102</v>
      </c>
      <c r="N9" s="80">
        <v>6.1</v>
      </c>
      <c r="O9" s="76">
        <v>137</v>
      </c>
      <c r="P9" s="81">
        <v>15</v>
      </c>
      <c r="Q9" s="82">
        <v>4.5</v>
      </c>
      <c r="R9" s="81">
        <v>0</v>
      </c>
      <c r="S9" s="81">
        <v>0</v>
      </c>
      <c r="T9" s="81">
        <v>40</v>
      </c>
      <c r="U9" s="83">
        <v>3.05</v>
      </c>
      <c r="V9" s="81">
        <v>110</v>
      </c>
      <c r="W9" s="81">
        <v>35</v>
      </c>
      <c r="X9" s="81">
        <v>260</v>
      </c>
      <c r="Y9" s="81">
        <v>40</v>
      </c>
      <c r="Z9" s="80">
        <v>495</v>
      </c>
      <c r="AA9" s="80">
        <v>195</v>
      </c>
      <c r="AB9" s="80">
        <v>290</v>
      </c>
      <c r="AC9" s="84">
        <v>5.9</v>
      </c>
      <c r="AD9" s="84">
        <v>3.8</v>
      </c>
      <c r="AE9" s="84">
        <v>1.5</v>
      </c>
      <c r="AF9" s="84">
        <v>2</v>
      </c>
      <c r="AG9" s="84">
        <v>29</v>
      </c>
      <c r="AH9" s="85">
        <v>8.9</v>
      </c>
      <c r="AI9" s="85">
        <v>3.1</v>
      </c>
      <c r="AJ9" s="86">
        <v>477</v>
      </c>
      <c r="AK9" s="86">
        <v>1143</v>
      </c>
      <c r="AL9" s="86">
        <v>114</v>
      </c>
      <c r="AM9" s="86">
        <v>10</v>
      </c>
      <c r="AN9" s="86">
        <v>57</v>
      </c>
      <c r="AO9" s="87">
        <v>0.23</v>
      </c>
      <c r="AP9" s="87">
        <v>0.06</v>
      </c>
      <c r="AQ9" s="88">
        <v>35</v>
      </c>
      <c r="AR9" s="88">
        <v>6.1</v>
      </c>
      <c r="AS9" s="88">
        <v>690</v>
      </c>
      <c r="AT9" s="88">
        <v>60</v>
      </c>
      <c r="AU9" s="88">
        <v>414</v>
      </c>
      <c r="AV9" s="89" t="s">
        <v>68</v>
      </c>
      <c r="AW9" s="88">
        <v>165</v>
      </c>
      <c r="AX9" s="88">
        <v>90</v>
      </c>
      <c r="AY9" s="88">
        <v>149</v>
      </c>
      <c r="AZ9" s="89" t="s">
        <v>73</v>
      </c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90"/>
      <c r="CZ9" s="90"/>
      <c r="DA9" s="90"/>
      <c r="DB9" s="90"/>
      <c r="DC9" s="90"/>
      <c r="DD9" s="90"/>
      <c r="DE9" s="90"/>
      <c r="DF9" s="90"/>
      <c r="DG9" s="90"/>
    </row>
    <row r="10" spans="1:111" s="91" customFormat="1" ht="30" customHeight="1" x14ac:dyDescent="0.2">
      <c r="A10" s="71"/>
      <c r="B10" s="72">
        <v>6</v>
      </c>
      <c r="C10" s="73" t="s">
        <v>61</v>
      </c>
      <c r="D10" s="2" t="s">
        <v>75</v>
      </c>
      <c r="E10" s="74">
        <v>7</v>
      </c>
      <c r="F10" s="75">
        <v>350</v>
      </c>
      <c r="G10" s="76"/>
      <c r="H10" s="114">
        <f t="shared" si="1"/>
        <v>20</v>
      </c>
      <c r="I10" s="112"/>
      <c r="J10" s="76">
        <v>1000</v>
      </c>
      <c r="K10" s="92">
        <v>9.5</v>
      </c>
      <c r="L10" s="78">
        <v>150</v>
      </c>
      <c r="M10" s="79">
        <v>95</v>
      </c>
      <c r="N10" s="80">
        <v>5.9</v>
      </c>
      <c r="O10" s="76">
        <v>127</v>
      </c>
      <c r="P10" s="81">
        <v>15</v>
      </c>
      <c r="Q10" s="82">
        <v>3.7</v>
      </c>
      <c r="R10" s="81">
        <v>0</v>
      </c>
      <c r="S10" s="81">
        <v>0</v>
      </c>
      <c r="T10" s="81">
        <v>20</v>
      </c>
      <c r="U10" s="83">
        <v>3.55</v>
      </c>
      <c r="V10" s="81">
        <v>120</v>
      </c>
      <c r="W10" s="81">
        <v>30</v>
      </c>
      <c r="X10" s="81">
        <v>300</v>
      </c>
      <c r="Y10" s="81">
        <v>20</v>
      </c>
      <c r="Z10" s="80">
        <v>570</v>
      </c>
      <c r="AA10" s="80">
        <v>130</v>
      </c>
      <c r="AB10" s="80">
        <v>330</v>
      </c>
      <c r="AC10" s="84">
        <v>5.7</v>
      </c>
      <c r="AD10" s="84">
        <v>3.6</v>
      </c>
      <c r="AE10" s="84">
        <v>1.5</v>
      </c>
      <c r="AF10" s="84">
        <v>2</v>
      </c>
      <c r="AG10" s="84">
        <v>27</v>
      </c>
      <c r="AH10" s="85">
        <v>8.9</v>
      </c>
      <c r="AI10" s="85">
        <v>3.1</v>
      </c>
      <c r="AJ10" s="86">
        <v>477</v>
      </c>
      <c r="AK10" s="86">
        <v>1143</v>
      </c>
      <c r="AL10" s="86">
        <v>114</v>
      </c>
      <c r="AM10" s="86">
        <v>10</v>
      </c>
      <c r="AN10" s="86">
        <v>57</v>
      </c>
      <c r="AO10" s="87">
        <v>0.23</v>
      </c>
      <c r="AP10" s="87">
        <v>0.06</v>
      </c>
      <c r="AQ10" s="88">
        <v>35</v>
      </c>
      <c r="AR10" s="88">
        <v>5.6</v>
      </c>
      <c r="AS10" s="88">
        <v>700</v>
      </c>
      <c r="AT10" s="88">
        <v>50</v>
      </c>
      <c r="AU10" s="88">
        <v>350</v>
      </c>
      <c r="AV10" s="89" t="s">
        <v>76</v>
      </c>
      <c r="AW10" s="88">
        <v>150</v>
      </c>
      <c r="AX10" s="88">
        <v>80</v>
      </c>
      <c r="AY10" s="88">
        <v>120</v>
      </c>
      <c r="AZ10" s="89" t="s">
        <v>69</v>
      </c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90"/>
      <c r="CZ10" s="90"/>
      <c r="DA10" s="90"/>
      <c r="DB10" s="90"/>
      <c r="DC10" s="90"/>
      <c r="DD10" s="90"/>
      <c r="DE10" s="90"/>
      <c r="DF10" s="90"/>
      <c r="DG10" s="90"/>
    </row>
    <row r="11" spans="1:111" s="91" customFormat="1" ht="30" customHeight="1" x14ac:dyDescent="0.2">
      <c r="A11" s="71"/>
      <c r="B11" s="72">
        <v>7</v>
      </c>
      <c r="C11" s="73" t="s">
        <v>61</v>
      </c>
      <c r="D11" s="3" t="s">
        <v>77</v>
      </c>
      <c r="E11" s="74">
        <v>8</v>
      </c>
      <c r="F11" s="75">
        <v>860</v>
      </c>
      <c r="G11" s="76"/>
      <c r="H11" s="114">
        <f t="shared" si="1"/>
        <v>9.3000000000000007</v>
      </c>
      <c r="I11" s="112"/>
      <c r="J11" s="76">
        <v>1000</v>
      </c>
      <c r="K11" s="92">
        <v>9.9</v>
      </c>
      <c r="L11" s="78">
        <v>140</v>
      </c>
      <c r="M11" s="79">
        <v>99</v>
      </c>
      <c r="N11" s="80">
        <v>5.9</v>
      </c>
      <c r="O11" s="76">
        <v>133</v>
      </c>
      <c r="P11" s="81">
        <v>20</v>
      </c>
      <c r="Q11" s="82">
        <v>1.1000000000000001</v>
      </c>
      <c r="R11" s="81">
        <v>0</v>
      </c>
      <c r="S11" s="81">
        <v>0</v>
      </c>
      <c r="T11" s="81">
        <v>80</v>
      </c>
      <c r="U11" s="83">
        <v>3.23</v>
      </c>
      <c r="V11" s="81">
        <v>80</v>
      </c>
      <c r="W11" s="81">
        <v>25</v>
      </c>
      <c r="X11" s="81">
        <v>260</v>
      </c>
      <c r="Y11" s="81">
        <v>80</v>
      </c>
      <c r="Z11" s="80">
        <v>500</v>
      </c>
      <c r="AA11" s="80">
        <v>255</v>
      </c>
      <c r="AB11" s="80">
        <v>300</v>
      </c>
      <c r="AC11" s="84">
        <v>5.2</v>
      </c>
      <c r="AD11" s="84">
        <v>3.6</v>
      </c>
      <c r="AE11" s="84">
        <v>0.6</v>
      </c>
      <c r="AF11" s="84">
        <v>1.7</v>
      </c>
      <c r="AG11" s="84">
        <v>20</v>
      </c>
      <c r="AH11" s="85">
        <v>7.8</v>
      </c>
      <c r="AI11" s="85">
        <v>2.1</v>
      </c>
      <c r="AJ11" s="86">
        <v>188</v>
      </c>
      <c r="AK11" s="86">
        <v>238</v>
      </c>
      <c r="AL11" s="86">
        <v>86</v>
      </c>
      <c r="AM11" s="86">
        <v>7</v>
      </c>
      <c r="AN11" s="86">
        <v>33</v>
      </c>
      <c r="AO11" s="87">
        <v>0.2</v>
      </c>
      <c r="AP11" s="87">
        <v>0.11</v>
      </c>
      <c r="AQ11" s="88">
        <v>86</v>
      </c>
      <c r="AR11" s="88">
        <v>5.9</v>
      </c>
      <c r="AS11" s="88">
        <v>755</v>
      </c>
      <c r="AT11" s="88">
        <v>60</v>
      </c>
      <c r="AU11" s="88">
        <v>453</v>
      </c>
      <c r="AV11" s="89" t="s">
        <v>68</v>
      </c>
      <c r="AW11" s="88">
        <v>140</v>
      </c>
      <c r="AX11" s="88">
        <v>80</v>
      </c>
      <c r="AY11" s="88">
        <v>112</v>
      </c>
      <c r="AZ11" s="89" t="s">
        <v>69</v>
      </c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90"/>
      <c r="CZ11" s="90"/>
      <c r="DA11" s="90"/>
      <c r="DB11" s="90"/>
      <c r="DC11" s="90"/>
      <c r="DD11" s="90"/>
      <c r="DE11" s="90"/>
      <c r="DF11" s="90"/>
      <c r="DG11" s="90"/>
    </row>
    <row r="12" spans="1:111" s="91" customFormat="1" ht="30" customHeight="1" x14ac:dyDescent="0.2">
      <c r="A12" s="71"/>
      <c r="B12" s="72">
        <v>8</v>
      </c>
      <c r="C12" s="73" t="s">
        <v>61</v>
      </c>
      <c r="D12" s="3" t="s">
        <v>78</v>
      </c>
      <c r="E12" s="74">
        <v>8</v>
      </c>
      <c r="F12" s="75">
        <v>860</v>
      </c>
      <c r="G12" s="76"/>
      <c r="H12" s="114">
        <f t="shared" si="1"/>
        <v>9.3000000000000007</v>
      </c>
      <c r="I12" s="112"/>
      <c r="J12" s="76">
        <v>1000</v>
      </c>
      <c r="K12" s="92">
        <v>9.1</v>
      </c>
      <c r="L12" s="78">
        <v>120</v>
      </c>
      <c r="M12" s="79">
        <v>91</v>
      </c>
      <c r="N12" s="80">
        <v>5.3</v>
      </c>
      <c r="O12" s="76">
        <v>121</v>
      </c>
      <c r="P12" s="81">
        <v>20</v>
      </c>
      <c r="Q12" s="82">
        <v>-0.2</v>
      </c>
      <c r="R12" s="81">
        <v>0</v>
      </c>
      <c r="S12" s="81">
        <v>0</v>
      </c>
      <c r="T12" s="81">
        <v>60</v>
      </c>
      <c r="U12" s="83">
        <v>3.76</v>
      </c>
      <c r="V12" s="81">
        <v>80</v>
      </c>
      <c r="W12" s="81">
        <v>25</v>
      </c>
      <c r="X12" s="81">
        <v>300</v>
      </c>
      <c r="Y12" s="81">
        <v>60</v>
      </c>
      <c r="Z12" s="80">
        <v>625</v>
      </c>
      <c r="AA12" s="80">
        <v>150</v>
      </c>
      <c r="AB12" s="80">
        <v>345</v>
      </c>
      <c r="AC12" s="84">
        <v>4.8</v>
      </c>
      <c r="AD12" s="84">
        <v>3.1</v>
      </c>
      <c r="AE12" s="84">
        <v>0.6</v>
      </c>
      <c r="AF12" s="84">
        <v>1.7</v>
      </c>
      <c r="AG12" s="84">
        <v>19</v>
      </c>
      <c r="AH12" s="85">
        <v>7.8</v>
      </c>
      <c r="AI12" s="85">
        <v>2.1</v>
      </c>
      <c r="AJ12" s="86">
        <v>162</v>
      </c>
      <c r="AK12" s="86">
        <v>200</v>
      </c>
      <c r="AL12" s="86">
        <v>108</v>
      </c>
      <c r="AM12" s="86">
        <v>6</v>
      </c>
      <c r="AN12" s="86">
        <v>28</v>
      </c>
      <c r="AO12" s="87">
        <v>0.2</v>
      </c>
      <c r="AP12" s="87" t="s">
        <v>79</v>
      </c>
      <c r="AQ12" s="88">
        <v>86</v>
      </c>
      <c r="AR12" s="88">
        <v>5.3</v>
      </c>
      <c r="AS12" s="88">
        <v>775</v>
      </c>
      <c r="AT12" s="88">
        <v>50</v>
      </c>
      <c r="AU12" s="88">
        <v>388</v>
      </c>
      <c r="AV12" s="89" t="s">
        <v>76</v>
      </c>
      <c r="AW12" s="88">
        <v>120</v>
      </c>
      <c r="AX12" s="88">
        <v>80</v>
      </c>
      <c r="AY12" s="88">
        <v>96</v>
      </c>
      <c r="AZ12" s="89" t="s">
        <v>68</v>
      </c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90"/>
      <c r="CZ12" s="90"/>
      <c r="DA12" s="90"/>
      <c r="DB12" s="90"/>
      <c r="DC12" s="90"/>
      <c r="DD12" s="90"/>
      <c r="DE12" s="90"/>
      <c r="DF12" s="90"/>
      <c r="DG12" s="90"/>
    </row>
    <row r="13" spans="1:111" s="91" customFormat="1" ht="30" customHeight="1" x14ac:dyDescent="0.2">
      <c r="A13" s="71"/>
      <c r="B13" s="72">
        <v>9</v>
      </c>
      <c r="C13" s="73" t="s">
        <v>61</v>
      </c>
      <c r="D13" s="3" t="s">
        <v>80</v>
      </c>
      <c r="E13" s="74">
        <v>8</v>
      </c>
      <c r="F13" s="75">
        <v>860</v>
      </c>
      <c r="G13" s="76"/>
      <c r="H13" s="114">
        <f t="shared" si="1"/>
        <v>9.3000000000000007</v>
      </c>
      <c r="I13" s="112"/>
      <c r="J13" s="76">
        <v>1000</v>
      </c>
      <c r="K13" s="92">
        <v>8.3000000000000007</v>
      </c>
      <c r="L13" s="78">
        <v>95</v>
      </c>
      <c r="M13" s="79">
        <v>83</v>
      </c>
      <c r="N13" s="80">
        <v>4.7</v>
      </c>
      <c r="O13" s="76">
        <v>107</v>
      </c>
      <c r="P13" s="81">
        <v>20</v>
      </c>
      <c r="Q13" s="82">
        <v>-1.9</v>
      </c>
      <c r="R13" s="81">
        <v>0</v>
      </c>
      <c r="S13" s="81">
        <v>0</v>
      </c>
      <c r="T13" s="81">
        <v>40</v>
      </c>
      <c r="U13" s="83">
        <v>4.03</v>
      </c>
      <c r="V13" s="81">
        <v>80</v>
      </c>
      <c r="W13" s="81">
        <v>25</v>
      </c>
      <c r="X13" s="81">
        <v>320</v>
      </c>
      <c r="Y13" s="81">
        <v>40</v>
      </c>
      <c r="Z13" s="80">
        <v>660</v>
      </c>
      <c r="AA13" s="80">
        <v>140</v>
      </c>
      <c r="AB13" s="80">
        <v>370</v>
      </c>
      <c r="AC13" s="84">
        <v>4.5</v>
      </c>
      <c r="AD13" s="84">
        <v>2.8</v>
      </c>
      <c r="AE13" s="84">
        <v>0.6</v>
      </c>
      <c r="AF13" s="84">
        <v>1.7</v>
      </c>
      <c r="AG13" s="84">
        <v>18</v>
      </c>
      <c r="AH13" s="85">
        <v>7.8</v>
      </c>
      <c r="AI13" s="85">
        <v>2.1</v>
      </c>
      <c r="AJ13" s="86">
        <v>136</v>
      </c>
      <c r="AK13" s="86">
        <v>152</v>
      </c>
      <c r="AL13" s="86">
        <v>116</v>
      </c>
      <c r="AM13" s="86">
        <v>9</v>
      </c>
      <c r="AN13" s="86">
        <v>28</v>
      </c>
      <c r="AO13" s="87" t="s">
        <v>79</v>
      </c>
      <c r="AP13" s="87" t="s">
        <v>79</v>
      </c>
      <c r="AQ13" s="88">
        <v>86</v>
      </c>
      <c r="AR13" s="88">
        <v>4.7</v>
      </c>
      <c r="AS13" s="88">
        <v>800</v>
      </c>
      <c r="AT13" s="88">
        <v>50</v>
      </c>
      <c r="AU13" s="88">
        <v>400</v>
      </c>
      <c r="AV13" s="89" t="s">
        <v>76</v>
      </c>
      <c r="AW13" s="88">
        <v>95</v>
      </c>
      <c r="AX13" s="88">
        <v>65</v>
      </c>
      <c r="AY13" s="88">
        <v>62</v>
      </c>
      <c r="AZ13" s="89" t="s">
        <v>68</v>
      </c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90"/>
      <c r="CZ13" s="90"/>
      <c r="DA13" s="90"/>
      <c r="DB13" s="90"/>
      <c r="DC13" s="90"/>
      <c r="DD13" s="90"/>
      <c r="DE13" s="90"/>
      <c r="DF13" s="90"/>
      <c r="DG13" s="90"/>
    </row>
    <row r="14" spans="1:111" s="91" customFormat="1" ht="30" customHeight="1" x14ac:dyDescent="0.2">
      <c r="A14" s="71"/>
      <c r="B14" s="72">
        <v>23</v>
      </c>
      <c r="C14" s="73" t="s">
        <v>61</v>
      </c>
      <c r="D14" s="3" t="s">
        <v>86</v>
      </c>
      <c r="E14" s="74">
        <v>5</v>
      </c>
      <c r="F14" s="75">
        <v>860</v>
      </c>
      <c r="G14" s="76"/>
      <c r="H14" s="114">
        <f t="shared" si="1"/>
        <v>5.8</v>
      </c>
      <c r="I14" s="112"/>
      <c r="J14" s="76">
        <v>1000</v>
      </c>
      <c r="K14" s="92">
        <v>6.4</v>
      </c>
      <c r="L14" s="78">
        <v>37</v>
      </c>
      <c r="M14" s="79">
        <v>64</v>
      </c>
      <c r="N14" s="80">
        <v>3.5</v>
      </c>
      <c r="O14" s="76">
        <v>76</v>
      </c>
      <c r="P14" s="81">
        <v>45</v>
      </c>
      <c r="Q14" s="82">
        <v>-6.2</v>
      </c>
      <c r="R14" s="81">
        <v>0</v>
      </c>
      <c r="S14" s="81">
        <v>0</v>
      </c>
      <c r="T14" s="81">
        <v>0</v>
      </c>
      <c r="U14" s="83">
        <v>4.3</v>
      </c>
      <c r="V14" s="81">
        <v>78</v>
      </c>
      <c r="W14" s="81">
        <v>13</v>
      </c>
      <c r="X14" s="81">
        <v>429</v>
      </c>
      <c r="Y14" s="81">
        <v>0</v>
      </c>
      <c r="Z14" s="80">
        <v>780</v>
      </c>
      <c r="AA14" s="80">
        <v>90</v>
      </c>
      <c r="AB14" s="80">
        <v>480</v>
      </c>
      <c r="AC14" s="84">
        <v>2.9</v>
      </c>
      <c r="AD14" s="84">
        <v>0.9</v>
      </c>
      <c r="AE14" s="84">
        <v>0.9</v>
      </c>
      <c r="AF14" s="84">
        <v>0.9</v>
      </c>
      <c r="AG14" s="84">
        <v>10.5</v>
      </c>
      <c r="AH14" s="85">
        <v>3.6</v>
      </c>
      <c r="AI14" s="85">
        <v>1.8</v>
      </c>
      <c r="AJ14" s="86">
        <v>98</v>
      </c>
      <c r="AK14" s="86">
        <v>291</v>
      </c>
      <c r="AL14" s="86">
        <v>38</v>
      </c>
      <c r="AM14" s="86">
        <v>2</v>
      </c>
      <c r="AN14" s="86">
        <v>16</v>
      </c>
      <c r="AO14" s="87">
        <v>0.06</v>
      </c>
      <c r="AP14" s="87" t="s">
        <v>79</v>
      </c>
      <c r="AQ14" s="88">
        <v>86</v>
      </c>
      <c r="AR14" s="88">
        <v>3.5</v>
      </c>
      <c r="AS14" s="88">
        <v>872</v>
      </c>
      <c r="AT14" s="88">
        <v>40</v>
      </c>
      <c r="AU14" s="88">
        <v>349</v>
      </c>
      <c r="AV14" s="89" t="s">
        <v>76</v>
      </c>
      <c r="AW14" s="88">
        <v>37</v>
      </c>
      <c r="AX14" s="88">
        <v>65</v>
      </c>
      <c r="AY14" s="88">
        <v>24</v>
      </c>
      <c r="AZ14" s="89" t="s">
        <v>68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90"/>
      <c r="CZ14" s="90"/>
      <c r="DA14" s="90"/>
      <c r="DB14" s="90"/>
      <c r="DC14" s="90"/>
      <c r="DD14" s="90"/>
      <c r="DE14" s="90"/>
      <c r="DF14" s="90"/>
      <c r="DG14" s="90"/>
    </row>
    <row r="15" spans="1:111" s="47" customFormat="1" x14ac:dyDescent="0.2">
      <c r="D15" s="93"/>
      <c r="H15" s="112"/>
      <c r="I15" s="112"/>
      <c r="O15" s="94"/>
    </row>
    <row r="16" spans="1:111" s="47" customFormat="1" x14ac:dyDescent="0.2">
      <c r="D16" s="95"/>
      <c r="H16" s="112"/>
      <c r="I16" s="112"/>
      <c r="O16" s="94"/>
    </row>
    <row r="17" spans="4:21" s="47" customFormat="1" ht="30" customHeight="1" x14ac:dyDescent="0.2">
      <c r="D17" s="95"/>
      <c r="H17" s="112"/>
      <c r="I17" s="112"/>
      <c r="K17" s="96"/>
      <c r="O17" s="94"/>
    </row>
    <row r="18" spans="4:21" s="47" customFormat="1" x14ac:dyDescent="0.2">
      <c r="D18" s="48"/>
      <c r="H18" s="112"/>
      <c r="I18" s="112"/>
    </row>
    <row r="19" spans="4:21" s="47" customFormat="1" x14ac:dyDescent="0.2">
      <c r="D19" s="48"/>
      <c r="H19" s="112"/>
      <c r="I19" s="112"/>
    </row>
    <row r="20" spans="4:21" s="47" customFormat="1" x14ac:dyDescent="0.2">
      <c r="D20" s="48"/>
      <c r="H20" s="112"/>
      <c r="I20" s="112"/>
    </row>
    <row r="21" spans="4:21" s="47" customFormat="1" x14ac:dyDescent="0.2">
      <c r="D21" s="48"/>
      <c r="H21" s="112"/>
      <c r="I21" s="112"/>
    </row>
    <row r="22" spans="4:21" s="47" customFormat="1" x14ac:dyDescent="0.2">
      <c r="D22" s="48"/>
      <c r="H22" s="112"/>
      <c r="I22" s="112"/>
    </row>
    <row r="23" spans="4:21" s="47" customFormat="1" x14ac:dyDescent="0.2">
      <c r="D23" s="48"/>
      <c r="H23" s="112"/>
      <c r="I23" s="112"/>
    </row>
    <row r="24" spans="4:21" s="47" customFormat="1" x14ac:dyDescent="0.2">
      <c r="D24" s="48"/>
      <c r="H24" s="112"/>
      <c r="I24" s="112"/>
    </row>
    <row r="25" spans="4:21" s="47" customFormat="1" x14ac:dyDescent="0.2">
      <c r="D25" s="48"/>
      <c r="H25" s="112"/>
      <c r="I25" s="112"/>
    </row>
    <row r="26" spans="4:21" s="96" customFormat="1" ht="16.5" hidden="1" customHeight="1" x14ac:dyDescent="0.2">
      <c r="D26" s="97" t="s">
        <v>81</v>
      </c>
      <c r="E26" s="98">
        <v>16</v>
      </c>
      <c r="F26" s="99">
        <v>880</v>
      </c>
      <c r="G26" s="99"/>
      <c r="H26" s="115"/>
      <c r="I26" s="112"/>
      <c r="J26" s="101"/>
      <c r="M26" s="47"/>
      <c r="N26" s="96">
        <v>7.1280000000000001</v>
      </c>
      <c r="O26" s="102">
        <v>144.32</v>
      </c>
      <c r="P26" s="100" t="e">
        <f>O26/#REF!</f>
        <v>#REF!</v>
      </c>
      <c r="Q26" s="103" t="e">
        <f>#REF!*#REF!</f>
        <v>#REF!</v>
      </c>
      <c r="R26" s="104" t="e">
        <f>#REF!*O26</f>
        <v>#REF!</v>
      </c>
      <c r="S26" s="103" t="e">
        <f>Q26-$Q$28</f>
        <v>#REF!</v>
      </c>
      <c r="T26" s="103" t="e">
        <f>R26-$R$28</f>
        <v>#REF!</v>
      </c>
      <c r="U26" s="105" t="s">
        <v>87</v>
      </c>
    </row>
    <row r="27" spans="4:21" s="96" customFormat="1" ht="16.5" hidden="1" customHeight="1" x14ac:dyDescent="0.2">
      <c r="D27" s="97" t="s">
        <v>83</v>
      </c>
      <c r="E27" s="98">
        <v>17</v>
      </c>
      <c r="F27" s="99">
        <v>880</v>
      </c>
      <c r="G27" s="99"/>
      <c r="H27" s="115"/>
      <c r="I27" s="112"/>
      <c r="J27" s="101"/>
      <c r="M27" s="47"/>
      <c r="N27" s="96">
        <v>7.48</v>
      </c>
      <c r="O27" s="102">
        <v>151.36000000000001</v>
      </c>
      <c r="P27" s="100" t="e">
        <f>O27/#REF!</f>
        <v>#REF!</v>
      </c>
      <c r="Q27" s="103" t="e">
        <f>#REF!*#REF!</f>
        <v>#REF!</v>
      </c>
      <c r="R27" s="104" t="e">
        <f>#REF!*O27</f>
        <v>#REF!</v>
      </c>
      <c r="S27" s="103" t="e">
        <f>Q27-$Q$28</f>
        <v>#REF!</v>
      </c>
      <c r="T27" s="103" t="e">
        <f>R27-$R$28</f>
        <v>#REF!</v>
      </c>
      <c r="U27" s="105" t="s">
        <v>88</v>
      </c>
    </row>
    <row r="28" spans="4:21" s="96" customFormat="1" ht="16.5" hidden="1" customHeight="1" x14ac:dyDescent="0.2">
      <c r="D28" s="97" t="s">
        <v>82</v>
      </c>
      <c r="E28" s="98">
        <v>14</v>
      </c>
      <c r="F28" s="99">
        <v>880</v>
      </c>
      <c r="G28" s="99"/>
      <c r="H28" s="115"/>
      <c r="I28" s="112"/>
      <c r="J28" s="101"/>
      <c r="M28" s="47"/>
      <c r="N28" s="96">
        <v>7.48</v>
      </c>
      <c r="O28" s="102">
        <v>146.96</v>
      </c>
      <c r="P28" s="106" t="e">
        <f>O28/#REF!</f>
        <v>#REF!</v>
      </c>
      <c r="Q28" s="103" t="e">
        <f>#REF!*#REF!</f>
        <v>#REF!</v>
      </c>
      <c r="R28" s="104" t="e">
        <f>#REF!*O28</f>
        <v>#REF!</v>
      </c>
      <c r="S28" s="103"/>
      <c r="T28" s="103"/>
    </row>
    <row r="29" spans="4:21" s="96" customFormat="1" ht="16.5" hidden="1" customHeight="1" x14ac:dyDescent="0.2">
      <c r="D29" s="97" t="s">
        <v>85</v>
      </c>
      <c r="E29" s="98">
        <v>12</v>
      </c>
      <c r="F29" s="99">
        <v>600</v>
      </c>
      <c r="G29" s="99"/>
      <c r="H29" s="115"/>
      <c r="I29" s="112"/>
      <c r="J29" s="101"/>
      <c r="M29" s="47"/>
      <c r="N29" s="96">
        <v>4.8600000000000003</v>
      </c>
      <c r="O29" s="102">
        <v>95.4</v>
      </c>
      <c r="P29" s="106" t="e">
        <f>O29/#REF!</f>
        <v>#REF!</v>
      </c>
      <c r="Q29" s="103" t="e">
        <f>#REF!*#REF!</f>
        <v>#REF!</v>
      </c>
      <c r="R29" s="104" t="e">
        <f>#REF!*O29</f>
        <v>#REF!</v>
      </c>
      <c r="S29" s="103" t="e">
        <f t="shared" ref="S29:S30" si="2">Q29-$Q$28</f>
        <v>#REF!</v>
      </c>
      <c r="T29" s="103" t="e">
        <f t="shared" ref="T29:T30" si="3">R29-$R$28</f>
        <v>#REF!</v>
      </c>
      <c r="U29" s="105" t="s">
        <v>89</v>
      </c>
    </row>
    <row r="30" spans="4:21" s="96" customFormat="1" ht="16.5" hidden="1" customHeight="1" x14ac:dyDescent="0.2">
      <c r="D30" s="97" t="s">
        <v>84</v>
      </c>
      <c r="E30" s="98">
        <v>18</v>
      </c>
      <c r="F30" s="99">
        <v>880</v>
      </c>
      <c r="G30" s="99"/>
      <c r="H30" s="115"/>
      <c r="I30" s="112"/>
      <c r="J30" s="101"/>
      <c r="M30" s="47"/>
      <c r="N30" s="96">
        <v>7.3920000000000003</v>
      </c>
      <c r="O30" s="102">
        <v>144.32</v>
      </c>
      <c r="P30" s="106" t="e">
        <f>O30/#REF!</f>
        <v>#REF!</v>
      </c>
      <c r="Q30" s="103" t="e">
        <f>#REF!*#REF!</f>
        <v>#REF!</v>
      </c>
      <c r="R30" s="104" t="e">
        <f>#REF!*O30</f>
        <v>#REF!</v>
      </c>
      <c r="S30" s="103" t="e">
        <f t="shared" si="2"/>
        <v>#REF!</v>
      </c>
      <c r="T30" s="103" t="e">
        <f t="shared" si="3"/>
        <v>#REF!</v>
      </c>
      <c r="U30" s="105" t="s">
        <v>90</v>
      </c>
    </row>
    <row r="31" spans="4:21" s="47" customFormat="1" x14ac:dyDescent="0.2">
      <c r="D31" s="48"/>
      <c r="H31" s="112"/>
      <c r="I31" s="112"/>
    </row>
    <row r="32" spans="4:21" s="47" customFormat="1" x14ac:dyDescent="0.2">
      <c r="D32" s="48"/>
      <c r="H32" s="112"/>
      <c r="I32" s="112"/>
    </row>
    <row r="33" spans="4:9" s="47" customFormat="1" x14ac:dyDescent="0.2">
      <c r="D33" s="48"/>
      <c r="H33" s="112"/>
      <c r="I33" s="112"/>
    </row>
    <row r="34" spans="4:9" s="47" customFormat="1" x14ac:dyDescent="0.2">
      <c r="D34" s="48"/>
      <c r="H34" s="112"/>
      <c r="I34" s="112"/>
    </row>
    <row r="35" spans="4:9" s="47" customFormat="1" x14ac:dyDescent="0.2">
      <c r="D35" s="48"/>
      <c r="H35" s="112"/>
      <c r="I35" s="112"/>
    </row>
    <row r="36" spans="4:9" s="47" customFormat="1" x14ac:dyDescent="0.2">
      <c r="D36" s="48"/>
      <c r="H36" s="112"/>
      <c r="I36" s="112"/>
    </row>
    <row r="37" spans="4:9" s="47" customFormat="1" x14ac:dyDescent="0.2">
      <c r="D37" s="48"/>
      <c r="H37" s="112"/>
      <c r="I37" s="112"/>
    </row>
    <row r="38" spans="4:9" s="47" customFormat="1" x14ac:dyDescent="0.2">
      <c r="D38" s="48"/>
      <c r="H38" s="112"/>
      <c r="I38" s="112"/>
    </row>
    <row r="39" spans="4:9" s="47" customFormat="1" x14ac:dyDescent="0.2">
      <c r="D39" s="48"/>
      <c r="H39" s="112"/>
      <c r="I39" s="112"/>
    </row>
    <row r="40" spans="4:9" s="47" customFormat="1" x14ac:dyDescent="0.2">
      <c r="D40" s="48"/>
      <c r="H40" s="112"/>
      <c r="I40" s="112"/>
    </row>
    <row r="41" spans="4:9" s="47" customFormat="1" x14ac:dyDescent="0.2">
      <c r="D41" s="48"/>
      <c r="H41" s="112"/>
      <c r="I41" s="112"/>
    </row>
    <row r="42" spans="4:9" s="47" customFormat="1" x14ac:dyDescent="0.2">
      <c r="D42" s="48"/>
      <c r="H42" s="112"/>
      <c r="I42" s="112"/>
    </row>
    <row r="43" spans="4:9" s="47" customFormat="1" x14ac:dyDescent="0.2">
      <c r="D43" s="48"/>
      <c r="H43" s="112"/>
      <c r="I43" s="112"/>
    </row>
    <row r="44" spans="4:9" s="47" customFormat="1" x14ac:dyDescent="0.2">
      <c r="D44" s="48"/>
      <c r="H44" s="112"/>
      <c r="I44" s="112"/>
    </row>
    <row r="45" spans="4:9" s="47" customFormat="1" x14ac:dyDescent="0.2">
      <c r="D45" s="48"/>
      <c r="H45" s="112"/>
      <c r="I45" s="112"/>
    </row>
    <row r="46" spans="4:9" s="47" customFormat="1" x14ac:dyDescent="0.2">
      <c r="D46" s="48"/>
      <c r="H46" s="112"/>
      <c r="I46" s="112"/>
    </row>
    <row r="47" spans="4:9" s="47" customFormat="1" x14ac:dyDescent="0.2">
      <c r="D47" s="48"/>
      <c r="H47" s="112"/>
      <c r="I47" s="112"/>
    </row>
    <row r="48" spans="4:9" s="47" customFormat="1" x14ac:dyDescent="0.2">
      <c r="D48" s="48"/>
      <c r="H48" s="112"/>
      <c r="I48" s="112"/>
    </row>
    <row r="49" spans="4:9" s="47" customFormat="1" x14ac:dyDescent="0.2">
      <c r="D49" s="48"/>
      <c r="H49" s="112"/>
      <c r="I49" s="112"/>
    </row>
    <row r="50" spans="4:9" s="47" customFormat="1" x14ac:dyDescent="0.2">
      <c r="D50" s="48"/>
      <c r="H50" s="112"/>
      <c r="I50" s="112"/>
    </row>
    <row r="51" spans="4:9" s="47" customFormat="1" x14ac:dyDescent="0.2">
      <c r="D51" s="48"/>
      <c r="H51" s="112"/>
      <c r="I51" s="112"/>
    </row>
    <row r="52" spans="4:9" s="47" customFormat="1" x14ac:dyDescent="0.2">
      <c r="D52" s="48"/>
      <c r="H52" s="112"/>
      <c r="I52" s="112"/>
    </row>
    <row r="53" spans="4:9" s="47" customFormat="1" x14ac:dyDescent="0.2">
      <c r="D53" s="48"/>
      <c r="H53" s="112"/>
      <c r="I53" s="112"/>
    </row>
    <row r="54" spans="4:9" s="47" customFormat="1" x14ac:dyDescent="0.2">
      <c r="D54" s="48"/>
      <c r="H54" s="112"/>
      <c r="I54" s="112"/>
    </row>
    <row r="55" spans="4:9" s="47" customFormat="1" x14ac:dyDescent="0.2">
      <c r="D55" s="48"/>
      <c r="H55" s="112"/>
      <c r="I55" s="112"/>
    </row>
    <row r="56" spans="4:9" s="47" customFormat="1" x14ac:dyDescent="0.2">
      <c r="D56" s="48"/>
      <c r="H56" s="112"/>
      <c r="I56" s="112"/>
    </row>
    <row r="57" spans="4:9" s="47" customFormat="1" x14ac:dyDescent="0.2">
      <c r="D57" s="48"/>
      <c r="H57" s="112"/>
      <c r="I57" s="112"/>
    </row>
    <row r="58" spans="4:9" s="47" customFormat="1" x14ac:dyDescent="0.2">
      <c r="D58" s="48"/>
      <c r="H58" s="112"/>
      <c r="I58" s="112"/>
    </row>
    <row r="59" spans="4:9" s="47" customFormat="1" x14ac:dyDescent="0.2">
      <c r="D59" s="48"/>
      <c r="H59" s="112"/>
      <c r="I59" s="112"/>
    </row>
    <row r="60" spans="4:9" s="47" customFormat="1" x14ac:dyDescent="0.2">
      <c r="D60" s="48"/>
      <c r="H60" s="112"/>
      <c r="I60" s="112"/>
    </row>
    <row r="61" spans="4:9" s="47" customFormat="1" x14ac:dyDescent="0.2">
      <c r="D61" s="48"/>
      <c r="H61" s="112"/>
      <c r="I61" s="112"/>
    </row>
    <row r="62" spans="4:9" s="47" customFormat="1" x14ac:dyDescent="0.2">
      <c r="D62" s="48"/>
      <c r="H62" s="112"/>
      <c r="I62" s="112"/>
    </row>
    <row r="63" spans="4:9" s="47" customFormat="1" x14ac:dyDescent="0.2">
      <c r="D63" s="48"/>
      <c r="H63" s="112"/>
      <c r="I63" s="112"/>
    </row>
    <row r="64" spans="4:9" s="47" customFormat="1" x14ac:dyDescent="0.2">
      <c r="D64" s="48"/>
      <c r="H64" s="112"/>
      <c r="I64" s="112"/>
    </row>
    <row r="65" spans="4:9" s="47" customFormat="1" x14ac:dyDescent="0.2">
      <c r="D65" s="48"/>
      <c r="H65" s="112"/>
      <c r="I65" s="112"/>
    </row>
    <row r="66" spans="4:9" s="47" customFormat="1" x14ac:dyDescent="0.2">
      <c r="D66" s="48"/>
      <c r="H66" s="112"/>
      <c r="I66" s="112"/>
    </row>
    <row r="67" spans="4:9" s="47" customFormat="1" x14ac:dyDescent="0.2">
      <c r="D67" s="48"/>
      <c r="H67" s="112"/>
      <c r="I67" s="112"/>
    </row>
    <row r="68" spans="4:9" s="47" customFormat="1" x14ac:dyDescent="0.2">
      <c r="D68" s="48"/>
      <c r="H68" s="112"/>
      <c r="I68" s="112"/>
    </row>
    <row r="69" spans="4:9" s="47" customFormat="1" x14ac:dyDescent="0.2">
      <c r="D69" s="48"/>
      <c r="H69" s="112"/>
      <c r="I69" s="112"/>
    </row>
    <row r="70" spans="4:9" s="47" customFormat="1" x14ac:dyDescent="0.2">
      <c r="D70" s="48"/>
      <c r="H70" s="112"/>
      <c r="I70" s="112"/>
    </row>
    <row r="71" spans="4:9" s="47" customFormat="1" x14ac:dyDescent="0.2">
      <c r="D71" s="48"/>
      <c r="H71" s="112"/>
      <c r="I71" s="112"/>
    </row>
    <row r="72" spans="4:9" s="47" customFormat="1" x14ac:dyDescent="0.2">
      <c r="D72" s="48"/>
      <c r="H72" s="112"/>
      <c r="I72" s="112"/>
    </row>
    <row r="73" spans="4:9" s="47" customFormat="1" x14ac:dyDescent="0.2">
      <c r="D73" s="48"/>
      <c r="H73" s="112"/>
      <c r="I73" s="112"/>
    </row>
    <row r="74" spans="4:9" s="47" customFormat="1" x14ac:dyDescent="0.2">
      <c r="D74" s="48"/>
      <c r="H74" s="112"/>
      <c r="I74" s="112"/>
    </row>
    <row r="75" spans="4:9" s="47" customFormat="1" x14ac:dyDescent="0.2">
      <c r="D75" s="48"/>
      <c r="H75" s="112"/>
      <c r="I75" s="112"/>
    </row>
    <row r="76" spans="4:9" s="47" customFormat="1" x14ac:dyDescent="0.2">
      <c r="D76" s="48"/>
      <c r="H76" s="112"/>
      <c r="I76" s="112"/>
    </row>
    <row r="77" spans="4:9" s="47" customFormat="1" x14ac:dyDescent="0.2">
      <c r="D77" s="48"/>
      <c r="H77" s="112"/>
      <c r="I77" s="112"/>
    </row>
    <row r="78" spans="4:9" s="47" customFormat="1" x14ac:dyDescent="0.2">
      <c r="D78" s="48"/>
      <c r="H78" s="112"/>
      <c r="I78" s="112"/>
    </row>
    <row r="79" spans="4:9" s="47" customFormat="1" x14ac:dyDescent="0.2">
      <c r="D79" s="48"/>
      <c r="H79" s="112"/>
      <c r="I79" s="112"/>
    </row>
    <row r="80" spans="4:9" s="47" customFormat="1" x14ac:dyDescent="0.2">
      <c r="D80" s="48"/>
      <c r="H80" s="112"/>
      <c r="I80" s="112"/>
    </row>
    <row r="81" spans="4:9" s="47" customFormat="1" x14ac:dyDescent="0.2">
      <c r="D81" s="48"/>
      <c r="H81" s="112"/>
      <c r="I81" s="112"/>
    </row>
    <row r="82" spans="4:9" s="47" customFormat="1" x14ac:dyDescent="0.2">
      <c r="D82" s="48"/>
      <c r="H82" s="112"/>
      <c r="I82" s="112"/>
    </row>
    <row r="83" spans="4:9" s="47" customFormat="1" x14ac:dyDescent="0.2">
      <c r="D83" s="48"/>
      <c r="H83" s="112"/>
      <c r="I83" s="112"/>
    </row>
    <row r="84" spans="4:9" s="47" customFormat="1" x14ac:dyDescent="0.2">
      <c r="D84" s="48"/>
      <c r="H84" s="112"/>
      <c r="I84" s="112"/>
    </row>
    <row r="85" spans="4:9" s="47" customFormat="1" x14ac:dyDescent="0.2">
      <c r="D85" s="48"/>
      <c r="H85" s="112"/>
      <c r="I85" s="112"/>
    </row>
    <row r="86" spans="4:9" s="47" customFormat="1" x14ac:dyDescent="0.2">
      <c r="D86" s="48"/>
      <c r="H86" s="112"/>
      <c r="I86" s="112"/>
    </row>
    <row r="87" spans="4:9" s="47" customFormat="1" x14ac:dyDescent="0.2">
      <c r="D87" s="48"/>
      <c r="H87" s="112"/>
      <c r="I87" s="112"/>
    </row>
    <row r="88" spans="4:9" s="47" customFormat="1" x14ac:dyDescent="0.2">
      <c r="D88" s="48"/>
      <c r="H88" s="112"/>
      <c r="I88" s="112"/>
    </row>
    <row r="89" spans="4:9" s="47" customFormat="1" x14ac:dyDescent="0.2">
      <c r="D89" s="48"/>
      <c r="H89" s="112"/>
      <c r="I89" s="112"/>
    </row>
    <row r="90" spans="4:9" s="47" customFormat="1" x14ac:dyDescent="0.2">
      <c r="D90" s="48"/>
      <c r="H90" s="112"/>
      <c r="I90" s="112"/>
    </row>
    <row r="91" spans="4:9" s="47" customFormat="1" x14ac:dyDescent="0.2">
      <c r="D91" s="48"/>
      <c r="H91" s="112"/>
      <c r="I91" s="112"/>
    </row>
    <row r="92" spans="4:9" s="47" customFormat="1" x14ac:dyDescent="0.2">
      <c r="D92" s="48"/>
      <c r="H92" s="112"/>
      <c r="I92" s="112"/>
    </row>
    <row r="93" spans="4:9" s="47" customFormat="1" x14ac:dyDescent="0.2">
      <c r="D93" s="48"/>
      <c r="H93" s="112"/>
      <c r="I93" s="112"/>
    </row>
    <row r="94" spans="4:9" s="47" customFormat="1" x14ac:dyDescent="0.2">
      <c r="D94" s="48"/>
      <c r="H94" s="112"/>
      <c r="I94" s="112"/>
    </row>
    <row r="95" spans="4:9" s="47" customFormat="1" x14ac:dyDescent="0.2">
      <c r="D95" s="48"/>
      <c r="H95" s="112"/>
      <c r="I95" s="112"/>
    </row>
    <row r="96" spans="4:9" s="47" customFormat="1" x14ac:dyDescent="0.2">
      <c r="D96" s="48"/>
      <c r="H96" s="112"/>
      <c r="I96" s="112"/>
    </row>
    <row r="97" spans="4:9" s="47" customFormat="1" x14ac:dyDescent="0.2">
      <c r="D97" s="48"/>
      <c r="H97" s="112"/>
      <c r="I97" s="112"/>
    </row>
    <row r="98" spans="4:9" s="47" customFormat="1" x14ac:dyDescent="0.2">
      <c r="D98" s="48"/>
      <c r="H98" s="112"/>
      <c r="I98" s="112"/>
    </row>
    <row r="99" spans="4:9" s="47" customFormat="1" x14ac:dyDescent="0.2">
      <c r="D99" s="48"/>
      <c r="H99" s="112"/>
      <c r="I99" s="112"/>
    </row>
    <row r="100" spans="4:9" s="47" customFormat="1" x14ac:dyDescent="0.2">
      <c r="D100" s="48"/>
      <c r="H100" s="112"/>
      <c r="I100" s="112"/>
    </row>
    <row r="101" spans="4:9" s="47" customFormat="1" x14ac:dyDescent="0.2">
      <c r="D101" s="48"/>
      <c r="H101" s="112"/>
      <c r="I101" s="112"/>
    </row>
    <row r="102" spans="4:9" s="47" customFormat="1" x14ac:dyDescent="0.2">
      <c r="D102" s="48"/>
      <c r="H102" s="112"/>
      <c r="I102" s="112"/>
    </row>
    <row r="103" spans="4:9" s="47" customFormat="1" x14ac:dyDescent="0.2">
      <c r="D103" s="48"/>
      <c r="H103" s="112"/>
      <c r="I103" s="112"/>
    </row>
    <row r="104" spans="4:9" s="47" customFormat="1" x14ac:dyDescent="0.2">
      <c r="D104" s="48"/>
      <c r="H104" s="112"/>
      <c r="I104" s="112"/>
    </row>
    <row r="105" spans="4:9" s="47" customFormat="1" x14ac:dyDescent="0.2">
      <c r="D105" s="48"/>
      <c r="H105" s="112"/>
      <c r="I105" s="112"/>
    </row>
    <row r="106" spans="4:9" s="47" customFormat="1" x14ac:dyDescent="0.2">
      <c r="D106" s="48"/>
      <c r="H106" s="112"/>
      <c r="I106" s="112"/>
    </row>
    <row r="107" spans="4:9" s="47" customFormat="1" x14ac:dyDescent="0.2">
      <c r="D107" s="48"/>
      <c r="H107" s="112"/>
      <c r="I107" s="112"/>
    </row>
    <row r="108" spans="4:9" s="47" customFormat="1" x14ac:dyDescent="0.2">
      <c r="D108" s="48"/>
      <c r="H108" s="112"/>
      <c r="I108" s="112"/>
    </row>
    <row r="109" spans="4:9" s="47" customFormat="1" x14ac:dyDescent="0.2">
      <c r="D109" s="48"/>
      <c r="H109" s="112"/>
      <c r="I109" s="112"/>
    </row>
    <row r="110" spans="4:9" s="47" customFormat="1" x14ac:dyDescent="0.2">
      <c r="D110" s="48"/>
      <c r="H110" s="112"/>
      <c r="I110" s="112"/>
    </row>
    <row r="111" spans="4:9" s="47" customFormat="1" x14ac:dyDescent="0.2">
      <c r="D111" s="48"/>
      <c r="H111" s="112"/>
      <c r="I111" s="112"/>
    </row>
    <row r="112" spans="4:9" s="47" customFormat="1" x14ac:dyDescent="0.2">
      <c r="D112" s="48"/>
      <c r="H112" s="112"/>
      <c r="I112" s="112"/>
    </row>
    <row r="113" spans="4:9" s="47" customFormat="1" x14ac:dyDescent="0.2">
      <c r="D113" s="48"/>
      <c r="H113" s="112"/>
      <c r="I113" s="112"/>
    </row>
    <row r="114" spans="4:9" s="47" customFormat="1" x14ac:dyDescent="0.2">
      <c r="D114" s="48"/>
      <c r="H114" s="112"/>
      <c r="I114" s="112"/>
    </row>
    <row r="115" spans="4:9" s="47" customFormat="1" x14ac:dyDescent="0.2">
      <c r="D115" s="48"/>
      <c r="H115" s="112"/>
      <c r="I115" s="112"/>
    </row>
    <row r="116" spans="4:9" s="47" customFormat="1" x14ac:dyDescent="0.2">
      <c r="D116" s="48"/>
      <c r="H116" s="112"/>
      <c r="I116" s="112"/>
    </row>
    <row r="117" spans="4:9" s="47" customFormat="1" x14ac:dyDescent="0.2">
      <c r="D117" s="48"/>
      <c r="H117" s="112"/>
      <c r="I117" s="112"/>
    </row>
    <row r="118" spans="4:9" s="47" customFormat="1" x14ac:dyDescent="0.2">
      <c r="D118" s="48"/>
      <c r="H118" s="112"/>
      <c r="I118" s="112"/>
    </row>
    <row r="119" spans="4:9" s="47" customFormat="1" x14ac:dyDescent="0.2">
      <c r="D119" s="48"/>
      <c r="H119" s="112"/>
      <c r="I119" s="112"/>
    </row>
    <row r="120" spans="4:9" s="47" customFormat="1" x14ac:dyDescent="0.2">
      <c r="D120" s="48"/>
      <c r="H120" s="112"/>
      <c r="I120" s="112"/>
    </row>
    <row r="121" spans="4:9" s="47" customFormat="1" x14ac:dyDescent="0.2">
      <c r="D121" s="48"/>
      <c r="H121" s="112"/>
      <c r="I121" s="112"/>
    </row>
    <row r="122" spans="4:9" s="47" customFormat="1" x14ac:dyDescent="0.2">
      <c r="D122" s="48"/>
      <c r="H122" s="112"/>
      <c r="I122" s="112"/>
    </row>
    <row r="123" spans="4:9" s="47" customFormat="1" x14ac:dyDescent="0.2">
      <c r="D123" s="48"/>
      <c r="H123" s="112"/>
      <c r="I123" s="112"/>
    </row>
    <row r="124" spans="4:9" s="47" customFormat="1" x14ac:dyDescent="0.2">
      <c r="D124" s="48"/>
      <c r="H124" s="112"/>
      <c r="I124" s="112"/>
    </row>
    <row r="125" spans="4:9" s="47" customFormat="1" x14ac:dyDescent="0.2">
      <c r="D125" s="48"/>
      <c r="H125" s="112"/>
      <c r="I125" s="112"/>
    </row>
    <row r="126" spans="4:9" s="47" customFormat="1" x14ac:dyDescent="0.2">
      <c r="D126" s="48"/>
      <c r="H126" s="112"/>
      <c r="I126" s="112"/>
    </row>
    <row r="127" spans="4:9" s="47" customFormat="1" x14ac:dyDescent="0.2">
      <c r="D127" s="48"/>
      <c r="H127" s="112"/>
      <c r="I127" s="112"/>
    </row>
    <row r="128" spans="4:9" s="47" customFormat="1" x14ac:dyDescent="0.2">
      <c r="D128" s="48"/>
      <c r="H128" s="112"/>
      <c r="I128" s="112"/>
    </row>
    <row r="129" spans="4:9" s="47" customFormat="1" x14ac:dyDescent="0.2">
      <c r="D129" s="48"/>
      <c r="H129" s="112"/>
      <c r="I129" s="112"/>
    </row>
    <row r="130" spans="4:9" s="47" customFormat="1" x14ac:dyDescent="0.2">
      <c r="D130" s="48"/>
      <c r="H130" s="112"/>
      <c r="I130" s="112"/>
    </row>
    <row r="131" spans="4:9" s="47" customFormat="1" x14ac:dyDescent="0.2">
      <c r="D131" s="48"/>
      <c r="H131" s="112"/>
      <c r="I131" s="112"/>
    </row>
    <row r="132" spans="4:9" s="47" customFormat="1" x14ac:dyDescent="0.2">
      <c r="D132" s="48"/>
      <c r="H132" s="112"/>
      <c r="I132" s="112"/>
    </row>
    <row r="133" spans="4:9" s="47" customFormat="1" x14ac:dyDescent="0.2">
      <c r="D133" s="48"/>
      <c r="H133" s="112"/>
      <c r="I133" s="112"/>
    </row>
    <row r="134" spans="4:9" s="47" customFormat="1" x14ac:dyDescent="0.2">
      <c r="D134" s="48"/>
      <c r="H134" s="112"/>
      <c r="I134" s="112"/>
    </row>
    <row r="135" spans="4:9" s="47" customFormat="1" x14ac:dyDescent="0.2">
      <c r="D135" s="48"/>
      <c r="H135" s="112"/>
      <c r="I135" s="112"/>
    </row>
    <row r="136" spans="4:9" s="47" customFormat="1" x14ac:dyDescent="0.2">
      <c r="D136" s="48"/>
      <c r="H136" s="112"/>
      <c r="I136" s="112"/>
    </row>
    <row r="137" spans="4:9" s="47" customFormat="1" x14ac:dyDescent="0.2">
      <c r="D137" s="48"/>
      <c r="H137" s="112"/>
      <c r="I137" s="112"/>
    </row>
    <row r="138" spans="4:9" s="47" customFormat="1" x14ac:dyDescent="0.2">
      <c r="D138" s="48"/>
      <c r="H138" s="112"/>
      <c r="I138" s="112"/>
    </row>
    <row r="139" spans="4:9" s="47" customFormat="1" x14ac:dyDescent="0.2">
      <c r="D139" s="48"/>
      <c r="H139" s="112"/>
      <c r="I139" s="112"/>
    </row>
    <row r="140" spans="4:9" s="47" customFormat="1" x14ac:dyDescent="0.2">
      <c r="D140" s="48"/>
      <c r="H140" s="112"/>
      <c r="I140" s="112"/>
    </row>
    <row r="141" spans="4:9" s="47" customFormat="1" x14ac:dyDescent="0.2">
      <c r="D141" s="48"/>
      <c r="H141" s="112"/>
      <c r="I141" s="112"/>
    </row>
    <row r="142" spans="4:9" s="47" customFormat="1" x14ac:dyDescent="0.2">
      <c r="D142" s="48"/>
      <c r="H142" s="112"/>
      <c r="I142" s="112"/>
    </row>
    <row r="143" spans="4:9" s="47" customFormat="1" x14ac:dyDescent="0.2">
      <c r="D143" s="48"/>
      <c r="H143" s="112"/>
      <c r="I143" s="112"/>
    </row>
    <row r="144" spans="4:9" s="47" customFormat="1" x14ac:dyDescent="0.2">
      <c r="D144" s="48"/>
      <c r="H144" s="112"/>
      <c r="I144" s="112"/>
    </row>
    <row r="145" spans="4:9" s="47" customFormat="1" x14ac:dyDescent="0.2">
      <c r="D145" s="48"/>
      <c r="H145" s="112"/>
      <c r="I145" s="112"/>
    </row>
    <row r="146" spans="4:9" s="47" customFormat="1" x14ac:dyDescent="0.2">
      <c r="D146" s="48"/>
      <c r="H146" s="112"/>
      <c r="I146" s="112"/>
    </row>
    <row r="147" spans="4:9" s="47" customFormat="1" x14ac:dyDescent="0.2">
      <c r="D147" s="48"/>
      <c r="H147" s="112"/>
      <c r="I147" s="112"/>
    </row>
    <row r="148" spans="4:9" s="47" customFormat="1" x14ac:dyDescent="0.2">
      <c r="D148" s="48"/>
      <c r="H148" s="112"/>
      <c r="I148" s="112"/>
    </row>
    <row r="149" spans="4:9" s="47" customFormat="1" x14ac:dyDescent="0.2">
      <c r="D149" s="48"/>
      <c r="H149" s="112"/>
      <c r="I149" s="112"/>
    </row>
    <row r="150" spans="4:9" s="47" customFormat="1" x14ac:dyDescent="0.2">
      <c r="D150" s="48"/>
      <c r="H150" s="112"/>
      <c r="I150" s="112"/>
    </row>
    <row r="151" spans="4:9" s="47" customFormat="1" x14ac:dyDescent="0.2">
      <c r="D151" s="48"/>
      <c r="H151" s="112"/>
      <c r="I151" s="112"/>
    </row>
    <row r="152" spans="4:9" s="47" customFormat="1" x14ac:dyDescent="0.2">
      <c r="D152" s="48"/>
      <c r="H152" s="112"/>
      <c r="I152" s="112"/>
    </row>
    <row r="153" spans="4:9" s="47" customFormat="1" x14ac:dyDescent="0.2">
      <c r="D153" s="48"/>
      <c r="H153" s="112"/>
      <c r="I153" s="112"/>
    </row>
    <row r="154" spans="4:9" s="47" customFormat="1" x14ac:dyDescent="0.2">
      <c r="D154" s="48"/>
      <c r="H154" s="112"/>
      <c r="I154" s="112"/>
    </row>
    <row r="155" spans="4:9" s="47" customFormat="1" x14ac:dyDescent="0.2">
      <c r="D155" s="48"/>
      <c r="H155" s="112"/>
      <c r="I155" s="112"/>
    </row>
    <row r="156" spans="4:9" s="47" customFormat="1" x14ac:dyDescent="0.2">
      <c r="D156" s="48"/>
      <c r="H156" s="112"/>
      <c r="I156" s="112"/>
    </row>
    <row r="157" spans="4:9" s="47" customFormat="1" x14ac:dyDescent="0.2">
      <c r="D157" s="48"/>
      <c r="H157" s="112"/>
      <c r="I157" s="112"/>
    </row>
    <row r="158" spans="4:9" s="47" customFormat="1" x14ac:dyDescent="0.2">
      <c r="D158" s="48"/>
      <c r="H158" s="112"/>
      <c r="I158" s="112"/>
    </row>
    <row r="159" spans="4:9" s="47" customFormat="1" x14ac:dyDescent="0.2">
      <c r="D159" s="48"/>
      <c r="H159" s="112"/>
      <c r="I159" s="112"/>
    </row>
    <row r="160" spans="4:9" s="47" customFormat="1" x14ac:dyDescent="0.2">
      <c r="D160" s="48"/>
      <c r="H160" s="112"/>
      <c r="I160" s="112"/>
    </row>
    <row r="161" spans="4:9" s="47" customFormat="1" x14ac:dyDescent="0.2">
      <c r="D161" s="48"/>
      <c r="H161" s="112"/>
      <c r="I161" s="112"/>
    </row>
    <row r="162" spans="4:9" s="47" customFormat="1" x14ac:dyDescent="0.2">
      <c r="D162" s="48"/>
      <c r="H162" s="112"/>
      <c r="I162" s="112"/>
    </row>
    <row r="163" spans="4:9" s="47" customFormat="1" x14ac:dyDescent="0.2">
      <c r="D163" s="48"/>
      <c r="H163" s="112"/>
      <c r="I163" s="112"/>
    </row>
    <row r="164" spans="4:9" s="47" customFormat="1" x14ac:dyDescent="0.2">
      <c r="D164" s="48"/>
      <c r="H164" s="112"/>
      <c r="I164" s="112"/>
    </row>
    <row r="165" spans="4:9" s="47" customFormat="1" x14ac:dyDescent="0.2">
      <c r="D165" s="48"/>
      <c r="H165" s="112"/>
      <c r="I165" s="112"/>
    </row>
    <row r="166" spans="4:9" s="47" customFormat="1" x14ac:dyDescent="0.2">
      <c r="D166" s="48"/>
      <c r="H166" s="112"/>
      <c r="I166" s="112"/>
    </row>
    <row r="167" spans="4:9" s="47" customFormat="1" x14ac:dyDescent="0.2">
      <c r="D167" s="48"/>
      <c r="H167" s="112"/>
      <c r="I167" s="112"/>
    </row>
    <row r="168" spans="4:9" s="47" customFormat="1" x14ac:dyDescent="0.2">
      <c r="D168" s="48"/>
      <c r="H168" s="112"/>
      <c r="I168" s="112"/>
    </row>
    <row r="169" spans="4:9" s="47" customFormat="1" x14ac:dyDescent="0.2">
      <c r="D169" s="48"/>
      <c r="H169" s="112"/>
      <c r="I169" s="112"/>
    </row>
    <row r="170" spans="4:9" s="47" customFormat="1" x14ac:dyDescent="0.2">
      <c r="D170" s="48"/>
      <c r="H170" s="112"/>
      <c r="I170" s="112"/>
    </row>
    <row r="171" spans="4:9" s="47" customFormat="1" x14ac:dyDescent="0.2">
      <c r="D171" s="48"/>
      <c r="H171" s="112"/>
      <c r="I171" s="112"/>
    </row>
    <row r="172" spans="4:9" s="47" customFormat="1" x14ac:dyDescent="0.2">
      <c r="D172" s="48"/>
      <c r="H172" s="112"/>
      <c r="I172" s="112"/>
    </row>
    <row r="173" spans="4:9" s="47" customFormat="1" x14ac:dyDescent="0.2">
      <c r="D173" s="48"/>
      <c r="H173" s="112"/>
      <c r="I173" s="112"/>
    </row>
    <row r="174" spans="4:9" s="47" customFormat="1" x14ac:dyDescent="0.2">
      <c r="D174" s="48"/>
      <c r="H174" s="112"/>
      <c r="I174" s="112"/>
    </row>
    <row r="175" spans="4:9" s="47" customFormat="1" x14ac:dyDescent="0.2">
      <c r="D175" s="48"/>
      <c r="H175" s="112"/>
      <c r="I175" s="112"/>
    </row>
    <row r="176" spans="4:9" s="47" customFormat="1" x14ac:dyDescent="0.2">
      <c r="D176" s="48"/>
      <c r="H176" s="112"/>
      <c r="I176" s="112"/>
    </row>
    <row r="177" spans="4:9" s="47" customFormat="1" x14ac:dyDescent="0.2">
      <c r="D177" s="48"/>
      <c r="H177" s="112"/>
      <c r="I177" s="112"/>
    </row>
    <row r="178" spans="4:9" s="47" customFormat="1" x14ac:dyDescent="0.2">
      <c r="D178" s="48"/>
      <c r="H178" s="112"/>
      <c r="I178" s="112"/>
    </row>
    <row r="179" spans="4:9" s="47" customFormat="1" x14ac:dyDescent="0.2">
      <c r="D179" s="48"/>
      <c r="H179" s="112"/>
      <c r="I179" s="112"/>
    </row>
    <row r="180" spans="4:9" s="47" customFormat="1" x14ac:dyDescent="0.2">
      <c r="D180" s="48"/>
      <c r="H180" s="112"/>
      <c r="I180" s="112"/>
    </row>
    <row r="181" spans="4:9" s="47" customFormat="1" x14ac:dyDescent="0.2">
      <c r="D181" s="48"/>
      <c r="H181" s="112"/>
      <c r="I181" s="112"/>
    </row>
    <row r="182" spans="4:9" s="47" customFormat="1" x14ac:dyDescent="0.2">
      <c r="D182" s="48"/>
      <c r="H182" s="112"/>
      <c r="I182" s="112"/>
    </row>
    <row r="183" spans="4:9" s="47" customFormat="1" x14ac:dyDescent="0.2">
      <c r="D183" s="48"/>
      <c r="H183" s="112"/>
      <c r="I183" s="112"/>
    </row>
    <row r="184" spans="4:9" s="47" customFormat="1" x14ac:dyDescent="0.2">
      <c r="D184" s="48"/>
      <c r="H184" s="112"/>
      <c r="I184" s="112"/>
    </row>
    <row r="185" spans="4:9" s="47" customFormat="1" x14ac:dyDescent="0.2">
      <c r="D185" s="48"/>
      <c r="H185" s="112"/>
      <c r="I185" s="112"/>
    </row>
    <row r="186" spans="4:9" s="47" customFormat="1" x14ac:dyDescent="0.2">
      <c r="D186" s="48"/>
      <c r="H186" s="112"/>
      <c r="I186" s="112"/>
    </row>
    <row r="187" spans="4:9" s="47" customFormat="1" x14ac:dyDescent="0.2">
      <c r="D187" s="48"/>
      <c r="H187" s="112"/>
      <c r="I187" s="112"/>
    </row>
    <row r="188" spans="4:9" s="47" customFormat="1" x14ac:dyDescent="0.2">
      <c r="D188" s="48"/>
      <c r="H188" s="112"/>
      <c r="I188" s="112"/>
    </row>
    <row r="189" spans="4:9" s="47" customFormat="1" x14ac:dyDescent="0.2">
      <c r="D189" s="48"/>
      <c r="H189" s="112"/>
      <c r="I189" s="112"/>
    </row>
    <row r="190" spans="4:9" s="47" customFormat="1" x14ac:dyDescent="0.2">
      <c r="D190" s="48"/>
      <c r="H190" s="112"/>
      <c r="I190" s="112"/>
    </row>
    <row r="191" spans="4:9" s="47" customFormat="1" x14ac:dyDescent="0.2">
      <c r="D191" s="48"/>
      <c r="H191" s="112"/>
      <c r="I191" s="112"/>
    </row>
    <row r="192" spans="4:9" s="47" customFormat="1" x14ac:dyDescent="0.2">
      <c r="D192" s="48"/>
      <c r="H192" s="112"/>
      <c r="I192" s="112"/>
    </row>
    <row r="193" spans="1:111" s="47" customFormat="1" x14ac:dyDescent="0.2">
      <c r="D193" s="48"/>
      <c r="H193" s="112"/>
      <c r="I193" s="112"/>
    </row>
    <row r="194" spans="1:111" x14ac:dyDescent="0.2">
      <c r="A194" s="108"/>
      <c r="M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</row>
    <row r="195" spans="1:111" x14ac:dyDescent="0.2">
      <c r="A195" s="108"/>
      <c r="M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</row>
    <row r="196" spans="1:111" x14ac:dyDescent="0.2">
      <c r="A196" s="108"/>
      <c r="M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</row>
    <row r="197" spans="1:111" x14ac:dyDescent="0.2">
      <c r="A197" s="108"/>
      <c r="M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</row>
    <row r="198" spans="1:111" x14ac:dyDescent="0.2">
      <c r="A198" s="108"/>
      <c r="M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</row>
    <row r="199" spans="1:111" x14ac:dyDescent="0.2">
      <c r="A199" s="108"/>
      <c r="M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</row>
    <row r="200" spans="1:111" x14ac:dyDescent="0.2">
      <c r="A200" s="108"/>
      <c r="M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</row>
    <row r="201" spans="1:111" x14ac:dyDescent="0.2">
      <c r="A201" s="108"/>
      <c r="M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</row>
    <row r="202" spans="1:111" x14ac:dyDescent="0.2">
      <c r="A202" s="108"/>
      <c r="M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</row>
    <row r="203" spans="1:111" x14ac:dyDescent="0.2">
      <c r="A203" s="108"/>
      <c r="M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</row>
    <row r="204" spans="1:111" x14ac:dyDescent="0.2">
      <c r="A204" s="108"/>
      <c r="M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</row>
    <row r="205" spans="1:111" x14ac:dyDescent="0.2">
      <c r="A205" s="108"/>
      <c r="M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</row>
    <row r="206" spans="1:111" x14ac:dyDescent="0.2">
      <c r="A206" s="108"/>
      <c r="M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/>
      <c r="DD206" s="108"/>
      <c r="DE206" s="108"/>
      <c r="DF206" s="108"/>
      <c r="DG206" s="108"/>
    </row>
    <row r="207" spans="1:111" x14ac:dyDescent="0.2">
      <c r="A207" s="108"/>
      <c r="M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</row>
    <row r="208" spans="1:111" x14ac:dyDescent="0.2">
      <c r="A208" s="108"/>
      <c r="M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  <c r="CW208" s="108"/>
      <c r="CX208" s="108"/>
      <c r="CY208" s="108"/>
      <c r="CZ208" s="108"/>
      <c r="DA208" s="108"/>
      <c r="DB208" s="108"/>
      <c r="DC208" s="108"/>
      <c r="DD208" s="108"/>
      <c r="DE208" s="108"/>
      <c r="DF208" s="108"/>
      <c r="DG208" s="108"/>
    </row>
    <row r="209" spans="1:111" x14ac:dyDescent="0.2">
      <c r="A209" s="108"/>
      <c r="D209" s="108"/>
      <c r="M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</row>
    <row r="210" spans="1:111" x14ac:dyDescent="0.2">
      <c r="A210" s="108"/>
      <c r="D210" s="108"/>
      <c r="M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</row>
    <row r="211" spans="1:111" x14ac:dyDescent="0.2">
      <c r="A211" s="108"/>
      <c r="D211" s="108"/>
      <c r="M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/>
      <c r="DD211" s="108"/>
      <c r="DE211" s="108"/>
      <c r="DF211" s="108"/>
      <c r="DG211" s="108"/>
    </row>
    <row r="212" spans="1:111" x14ac:dyDescent="0.2">
      <c r="A212" s="108"/>
      <c r="D212" s="108"/>
      <c r="M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/>
      <c r="DD212" s="108"/>
      <c r="DE212" s="108"/>
      <c r="DF212" s="108"/>
      <c r="DG212" s="108"/>
    </row>
    <row r="213" spans="1:111" x14ac:dyDescent="0.2">
      <c r="A213" s="108"/>
      <c r="D213" s="108"/>
      <c r="M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/>
      <c r="DD213" s="108"/>
      <c r="DE213" s="108"/>
      <c r="DF213" s="108"/>
      <c r="DG213" s="108"/>
    </row>
    <row r="214" spans="1:111" x14ac:dyDescent="0.2">
      <c r="A214" s="108"/>
      <c r="D214" s="108"/>
      <c r="M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</row>
    <row r="215" spans="1:111" x14ac:dyDescent="0.2">
      <c r="A215" s="108"/>
      <c r="D215" s="108"/>
      <c r="M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</row>
    <row r="216" spans="1:111" x14ac:dyDescent="0.2">
      <c r="A216" s="108"/>
      <c r="D216" s="108"/>
      <c r="M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</row>
    <row r="217" spans="1:111" x14ac:dyDescent="0.2">
      <c r="A217" s="108"/>
      <c r="D217" s="108"/>
      <c r="M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</row>
    <row r="218" spans="1:111" x14ac:dyDescent="0.2">
      <c r="A218" s="108"/>
      <c r="D218" s="108"/>
      <c r="M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</row>
    <row r="219" spans="1:111" x14ac:dyDescent="0.2">
      <c r="A219" s="108"/>
      <c r="D219" s="108"/>
      <c r="M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</row>
    <row r="220" spans="1:111" x14ac:dyDescent="0.2">
      <c r="A220" s="108"/>
      <c r="D220" s="108"/>
      <c r="M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</row>
    <row r="221" spans="1:111" x14ac:dyDescent="0.2">
      <c r="A221" s="108"/>
      <c r="D221" s="108"/>
      <c r="M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  <c r="CW221" s="108"/>
      <c r="CX221" s="108"/>
      <c r="CY221" s="108"/>
      <c r="CZ221" s="108"/>
      <c r="DA221" s="108"/>
      <c r="DB221" s="108"/>
      <c r="DC221" s="108"/>
      <c r="DD221" s="108"/>
      <c r="DE221" s="108"/>
      <c r="DF221" s="108"/>
      <c r="DG221" s="108"/>
    </row>
    <row r="222" spans="1:111" x14ac:dyDescent="0.2">
      <c r="A222" s="108"/>
      <c r="D222" s="108"/>
      <c r="M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/>
      <c r="DD222" s="108"/>
      <c r="DE222" s="108"/>
      <c r="DF222" s="108"/>
      <c r="DG222" s="108"/>
    </row>
    <row r="223" spans="1:111" x14ac:dyDescent="0.2">
      <c r="A223" s="108"/>
      <c r="D223" s="108"/>
      <c r="M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  <c r="CW223" s="108"/>
      <c r="CX223" s="108"/>
      <c r="CY223" s="108"/>
      <c r="CZ223" s="108"/>
      <c r="DA223" s="108"/>
      <c r="DB223" s="108"/>
      <c r="DC223" s="108"/>
      <c r="DD223" s="108"/>
      <c r="DE223" s="108"/>
      <c r="DF223" s="108"/>
      <c r="DG223" s="108"/>
    </row>
    <row r="224" spans="1:111" x14ac:dyDescent="0.2">
      <c r="A224" s="108"/>
      <c r="D224" s="108"/>
      <c r="M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</row>
    <row r="225" spans="1:111" x14ac:dyDescent="0.2">
      <c r="A225" s="108"/>
      <c r="D225" s="108"/>
      <c r="M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</row>
    <row r="226" spans="1:111" x14ac:dyDescent="0.2">
      <c r="A226" s="108"/>
      <c r="D226" s="108"/>
      <c r="M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</row>
    <row r="227" spans="1:111" x14ac:dyDescent="0.2">
      <c r="A227" s="108"/>
      <c r="D227" s="108"/>
      <c r="M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</row>
    <row r="228" spans="1:111" x14ac:dyDescent="0.2">
      <c r="A228" s="108"/>
      <c r="D228" s="108"/>
      <c r="M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</row>
    <row r="229" spans="1:111" x14ac:dyDescent="0.2">
      <c r="A229" s="108"/>
      <c r="D229" s="108"/>
      <c r="M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</row>
    <row r="230" spans="1:111" x14ac:dyDescent="0.2">
      <c r="A230" s="108"/>
      <c r="D230" s="108"/>
      <c r="M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</row>
    <row r="231" spans="1:111" x14ac:dyDescent="0.2">
      <c r="A231" s="108"/>
      <c r="D231" s="108"/>
      <c r="M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</row>
    <row r="232" spans="1:111" x14ac:dyDescent="0.2">
      <c r="A232" s="108"/>
      <c r="D232" s="108"/>
      <c r="M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</row>
    <row r="233" spans="1:111" x14ac:dyDescent="0.2">
      <c r="A233" s="108"/>
      <c r="D233" s="108"/>
      <c r="M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</row>
    <row r="234" spans="1:111" x14ac:dyDescent="0.2">
      <c r="A234" s="108"/>
      <c r="D234" s="108"/>
      <c r="M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08"/>
      <c r="CY234" s="108"/>
      <c r="CZ234" s="108"/>
      <c r="DA234" s="108"/>
      <c r="DB234" s="108"/>
      <c r="DC234" s="108"/>
      <c r="DD234" s="108"/>
      <c r="DE234" s="108"/>
      <c r="DF234" s="108"/>
      <c r="DG234" s="108"/>
    </row>
    <row r="235" spans="1:111" x14ac:dyDescent="0.2">
      <c r="A235" s="108"/>
      <c r="D235" s="108"/>
      <c r="M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08"/>
      <c r="CY235" s="108"/>
      <c r="CZ235" s="108"/>
      <c r="DA235" s="108"/>
      <c r="DB235" s="108"/>
      <c r="DC235" s="108"/>
      <c r="DD235" s="108"/>
      <c r="DE235" s="108"/>
      <c r="DF235" s="108"/>
      <c r="DG235" s="108"/>
    </row>
    <row r="236" spans="1:111" x14ac:dyDescent="0.2">
      <c r="A236" s="108"/>
      <c r="D236" s="108"/>
      <c r="M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08"/>
      <c r="CY236" s="108"/>
      <c r="CZ236" s="108"/>
      <c r="DA236" s="108"/>
      <c r="DB236" s="108"/>
      <c r="DC236" s="108"/>
      <c r="DD236" s="108"/>
      <c r="DE236" s="108"/>
      <c r="DF236" s="108"/>
      <c r="DG236" s="108"/>
    </row>
    <row r="237" spans="1:111" x14ac:dyDescent="0.2">
      <c r="A237" s="108"/>
      <c r="D237" s="108"/>
      <c r="M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08"/>
      <c r="CY237" s="108"/>
      <c r="CZ237" s="108"/>
      <c r="DA237" s="108"/>
      <c r="DB237" s="108"/>
      <c r="DC237" s="108"/>
      <c r="DD237" s="108"/>
      <c r="DE237" s="108"/>
      <c r="DF237" s="108"/>
      <c r="DG237" s="108"/>
    </row>
    <row r="238" spans="1:111" x14ac:dyDescent="0.2">
      <c r="A238" s="108"/>
      <c r="D238" s="108"/>
      <c r="M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</row>
    <row r="239" spans="1:111" x14ac:dyDescent="0.2">
      <c r="A239" s="108"/>
      <c r="D239" s="108"/>
      <c r="M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08"/>
      <c r="CY239" s="108"/>
      <c r="CZ239" s="108"/>
      <c r="DA239" s="108"/>
      <c r="DB239" s="108"/>
      <c r="DC239" s="108"/>
      <c r="DD239" s="108"/>
      <c r="DE239" s="108"/>
      <c r="DF239" s="108"/>
      <c r="DG239" s="108"/>
    </row>
    <row r="240" spans="1:111" x14ac:dyDescent="0.2">
      <c r="A240" s="108"/>
      <c r="D240" s="108"/>
      <c r="M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</row>
    <row r="241" spans="1:111" x14ac:dyDescent="0.2">
      <c r="A241" s="108"/>
      <c r="D241" s="108"/>
      <c r="M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08"/>
      <c r="CY241" s="108"/>
      <c r="CZ241" s="108"/>
      <c r="DA241" s="108"/>
      <c r="DB241" s="108"/>
      <c r="DC241" s="108"/>
      <c r="DD241" s="108"/>
      <c r="DE241" s="108"/>
      <c r="DF241" s="108"/>
      <c r="DG241" s="108"/>
    </row>
    <row r="242" spans="1:111" x14ac:dyDescent="0.2">
      <c r="A242" s="108"/>
      <c r="D242" s="108"/>
      <c r="M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08"/>
      <c r="CY242" s="108"/>
      <c r="CZ242" s="108"/>
      <c r="DA242" s="108"/>
      <c r="DB242" s="108"/>
      <c r="DC242" s="108"/>
      <c r="DD242" s="108"/>
      <c r="DE242" s="108"/>
      <c r="DF242" s="108"/>
      <c r="DG242" s="108"/>
    </row>
    <row r="243" spans="1:111" x14ac:dyDescent="0.2">
      <c r="A243" s="108"/>
      <c r="D243" s="108"/>
      <c r="M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08"/>
      <c r="CY243" s="108"/>
      <c r="CZ243" s="108"/>
      <c r="DA243" s="108"/>
      <c r="DB243" s="108"/>
      <c r="DC243" s="108"/>
      <c r="DD243" s="108"/>
      <c r="DE243" s="108"/>
      <c r="DF243" s="108"/>
      <c r="DG243" s="108"/>
    </row>
    <row r="244" spans="1:111" x14ac:dyDescent="0.2">
      <c r="A244" s="108"/>
      <c r="D244" s="108"/>
      <c r="M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</row>
    <row r="245" spans="1:111" x14ac:dyDescent="0.2">
      <c r="A245" s="108"/>
      <c r="D245" s="108"/>
      <c r="M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</row>
    <row r="246" spans="1:111" x14ac:dyDescent="0.2">
      <c r="A246" s="108"/>
      <c r="D246" s="108"/>
      <c r="M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</row>
    <row r="247" spans="1:111" x14ac:dyDescent="0.2">
      <c r="A247" s="108"/>
      <c r="D247" s="108"/>
      <c r="M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</row>
    <row r="248" spans="1:111" x14ac:dyDescent="0.2">
      <c r="A248" s="108"/>
      <c r="D248" s="108"/>
      <c r="M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</row>
    <row r="249" spans="1:111" x14ac:dyDescent="0.2">
      <c r="A249" s="108"/>
      <c r="D249" s="108"/>
      <c r="M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</row>
    <row r="250" spans="1:111" x14ac:dyDescent="0.2">
      <c r="A250" s="108"/>
      <c r="D250" s="108"/>
      <c r="M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</row>
    <row r="251" spans="1:111" x14ac:dyDescent="0.2">
      <c r="A251" s="108"/>
      <c r="D251" s="108"/>
      <c r="M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</row>
    <row r="252" spans="1:111" x14ac:dyDescent="0.2">
      <c r="A252" s="108"/>
      <c r="D252" s="108"/>
      <c r="M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</row>
    <row r="253" spans="1:111" x14ac:dyDescent="0.2">
      <c r="A253" s="108"/>
      <c r="D253" s="108"/>
      <c r="M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08"/>
      <c r="CY253" s="108"/>
      <c r="CZ253" s="108"/>
      <c r="DA253" s="108"/>
      <c r="DB253" s="108"/>
      <c r="DC253" s="108"/>
      <c r="DD253" s="108"/>
      <c r="DE253" s="108"/>
      <c r="DF253" s="108"/>
      <c r="DG253" s="108"/>
    </row>
    <row r="254" spans="1:111" x14ac:dyDescent="0.2">
      <c r="A254" s="108"/>
      <c r="D254" s="108"/>
      <c r="M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</row>
    <row r="255" spans="1:111" x14ac:dyDescent="0.2">
      <c r="A255" s="108"/>
      <c r="D255" s="108"/>
      <c r="M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08"/>
      <c r="CY255" s="108"/>
      <c r="CZ255" s="108"/>
      <c r="DA255" s="108"/>
      <c r="DB255" s="108"/>
      <c r="DC255" s="108"/>
      <c r="DD255" s="108"/>
      <c r="DE255" s="108"/>
      <c r="DF255" s="108"/>
      <c r="DG255" s="108"/>
    </row>
    <row r="256" spans="1:111" x14ac:dyDescent="0.2">
      <c r="A256" s="108"/>
      <c r="D256" s="108"/>
      <c r="M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08"/>
      <c r="CY256" s="108"/>
      <c r="CZ256" s="108"/>
      <c r="DA256" s="108"/>
      <c r="DB256" s="108"/>
      <c r="DC256" s="108"/>
      <c r="DD256" s="108"/>
      <c r="DE256" s="108"/>
      <c r="DF256" s="108"/>
      <c r="DG256" s="108"/>
    </row>
    <row r="257" spans="1:111" x14ac:dyDescent="0.2">
      <c r="A257" s="108"/>
      <c r="D257" s="108"/>
      <c r="M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</row>
    <row r="258" spans="1:111" x14ac:dyDescent="0.2">
      <c r="A258" s="108"/>
      <c r="D258" s="108"/>
      <c r="M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08"/>
      <c r="CY258" s="108"/>
      <c r="CZ258" s="108"/>
      <c r="DA258" s="108"/>
      <c r="DB258" s="108"/>
      <c r="DC258" s="108"/>
      <c r="DD258" s="108"/>
      <c r="DE258" s="108"/>
      <c r="DF258" s="108"/>
      <c r="DG258" s="108"/>
    </row>
    <row r="259" spans="1:111" x14ac:dyDescent="0.2">
      <c r="A259" s="108"/>
      <c r="D259" s="108"/>
      <c r="M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08"/>
      <c r="CY259" s="108"/>
      <c r="CZ259" s="108"/>
      <c r="DA259" s="108"/>
      <c r="DB259" s="108"/>
      <c r="DC259" s="108"/>
      <c r="DD259" s="108"/>
      <c r="DE259" s="108"/>
      <c r="DF259" s="108"/>
      <c r="DG259" s="108"/>
    </row>
    <row r="260" spans="1:111" x14ac:dyDescent="0.2">
      <c r="A260" s="108"/>
      <c r="D260" s="108"/>
      <c r="M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</row>
    <row r="261" spans="1:111" x14ac:dyDescent="0.2">
      <c r="A261" s="108"/>
      <c r="D261" s="108"/>
      <c r="M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08"/>
      <c r="CY261" s="108"/>
      <c r="CZ261" s="108"/>
      <c r="DA261" s="108"/>
      <c r="DB261" s="108"/>
      <c r="DC261" s="108"/>
      <c r="DD261" s="108"/>
      <c r="DE261" s="108"/>
      <c r="DF261" s="108"/>
      <c r="DG261" s="108"/>
    </row>
    <row r="262" spans="1:111" x14ac:dyDescent="0.2">
      <c r="A262" s="108"/>
      <c r="D262" s="108"/>
      <c r="M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08"/>
      <c r="CY262" s="108"/>
      <c r="CZ262" s="108"/>
      <c r="DA262" s="108"/>
      <c r="DB262" s="108"/>
      <c r="DC262" s="108"/>
      <c r="DD262" s="108"/>
      <c r="DE262" s="108"/>
      <c r="DF262" s="108"/>
      <c r="DG262" s="108"/>
    </row>
    <row r="263" spans="1:111" x14ac:dyDescent="0.2">
      <c r="A263" s="108"/>
      <c r="D263" s="108"/>
      <c r="M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</row>
    <row r="264" spans="1:111" x14ac:dyDescent="0.2">
      <c r="A264" s="108"/>
      <c r="D264" s="108"/>
      <c r="M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08"/>
      <c r="CY264" s="108"/>
      <c r="CZ264" s="108"/>
      <c r="DA264" s="108"/>
      <c r="DB264" s="108"/>
      <c r="DC264" s="108"/>
      <c r="DD264" s="108"/>
      <c r="DE264" s="108"/>
      <c r="DF264" s="108"/>
      <c r="DG264" s="108"/>
    </row>
    <row r="265" spans="1:111" x14ac:dyDescent="0.2">
      <c r="A265" s="108"/>
      <c r="D265" s="108"/>
      <c r="M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</row>
    <row r="266" spans="1:111" x14ac:dyDescent="0.2">
      <c r="A266" s="108"/>
      <c r="D266" s="108"/>
      <c r="M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</row>
    <row r="267" spans="1:111" x14ac:dyDescent="0.2">
      <c r="A267" s="108"/>
      <c r="D267" s="108"/>
      <c r="M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08"/>
      <c r="CY267" s="108"/>
      <c r="CZ267" s="108"/>
      <c r="DA267" s="108"/>
      <c r="DB267" s="108"/>
      <c r="DC267" s="108"/>
      <c r="DD267" s="108"/>
      <c r="DE267" s="108"/>
      <c r="DF267" s="108"/>
      <c r="DG267" s="108"/>
    </row>
    <row r="268" spans="1:111" x14ac:dyDescent="0.2">
      <c r="A268" s="108"/>
      <c r="D268" s="108"/>
      <c r="M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  <c r="DD268" s="108"/>
      <c r="DE268" s="108"/>
      <c r="DF268" s="108"/>
      <c r="DG268" s="108"/>
    </row>
    <row r="269" spans="1:111" x14ac:dyDescent="0.2">
      <c r="A269" s="108"/>
      <c r="D269" s="108"/>
      <c r="M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08"/>
      <c r="CY269" s="108"/>
      <c r="CZ269" s="108"/>
      <c r="DA269" s="108"/>
      <c r="DB269" s="108"/>
      <c r="DC269" s="108"/>
      <c r="DD269" s="108"/>
      <c r="DE269" s="108"/>
      <c r="DF269" s="108"/>
      <c r="DG269" s="108"/>
    </row>
    <row r="270" spans="1:111" x14ac:dyDescent="0.2">
      <c r="A270" s="108"/>
      <c r="D270" s="108"/>
      <c r="M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  <c r="CW270" s="108"/>
      <c r="CX270" s="108"/>
      <c r="CY270" s="108"/>
      <c r="CZ270" s="108"/>
      <c r="DA270" s="108"/>
      <c r="DB270" s="108"/>
      <c r="DC270" s="108"/>
      <c r="DD270" s="108"/>
      <c r="DE270" s="108"/>
      <c r="DF270" s="108"/>
      <c r="DG270" s="108"/>
    </row>
    <row r="271" spans="1:111" x14ac:dyDescent="0.2">
      <c r="A271" s="108"/>
      <c r="D271" s="108"/>
      <c r="M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  <c r="CW271" s="108"/>
      <c r="CX271" s="108"/>
      <c r="CY271" s="108"/>
      <c r="CZ271" s="108"/>
      <c r="DA271" s="108"/>
      <c r="DB271" s="108"/>
      <c r="DC271" s="108"/>
      <c r="DD271" s="108"/>
      <c r="DE271" s="108"/>
      <c r="DF271" s="108"/>
      <c r="DG271" s="108"/>
    </row>
    <row r="272" spans="1:111" x14ac:dyDescent="0.2">
      <c r="A272" s="108"/>
      <c r="D272" s="108"/>
      <c r="M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  <c r="CW272" s="108"/>
      <c r="CX272" s="108"/>
      <c r="CY272" s="108"/>
      <c r="CZ272" s="108"/>
      <c r="DA272" s="108"/>
      <c r="DB272" s="108"/>
      <c r="DC272" s="108"/>
      <c r="DD272" s="108"/>
      <c r="DE272" s="108"/>
      <c r="DF272" s="108"/>
      <c r="DG272" s="108"/>
    </row>
    <row r="273" spans="1:111" x14ac:dyDescent="0.2">
      <c r="A273" s="108"/>
      <c r="D273" s="108"/>
      <c r="M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  <c r="CW273" s="108"/>
      <c r="CX273" s="108"/>
      <c r="CY273" s="108"/>
      <c r="CZ273" s="108"/>
      <c r="DA273" s="108"/>
      <c r="DB273" s="108"/>
      <c r="DC273" s="108"/>
      <c r="DD273" s="108"/>
      <c r="DE273" s="108"/>
      <c r="DF273" s="108"/>
      <c r="DG273" s="108"/>
    </row>
    <row r="274" spans="1:111" x14ac:dyDescent="0.2">
      <c r="A274" s="108"/>
      <c r="D274" s="108"/>
      <c r="M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</row>
    <row r="275" spans="1:111" x14ac:dyDescent="0.2">
      <c r="A275" s="108"/>
      <c r="D275" s="108"/>
      <c r="M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  <c r="CW275" s="108"/>
      <c r="CX275" s="108"/>
      <c r="CY275" s="108"/>
      <c r="CZ275" s="108"/>
      <c r="DA275" s="108"/>
      <c r="DB275" s="108"/>
      <c r="DC275" s="108"/>
      <c r="DD275" s="108"/>
      <c r="DE275" s="108"/>
      <c r="DF275" s="108"/>
      <c r="DG275" s="108"/>
    </row>
    <row r="276" spans="1:111" x14ac:dyDescent="0.2">
      <c r="A276" s="108"/>
      <c r="D276" s="108"/>
      <c r="M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</row>
    <row r="277" spans="1:111" x14ac:dyDescent="0.2">
      <c r="A277" s="108"/>
      <c r="D277" s="108"/>
      <c r="M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  <c r="CW277" s="108"/>
      <c r="CX277" s="108"/>
      <c r="CY277" s="108"/>
      <c r="CZ277" s="108"/>
      <c r="DA277" s="108"/>
      <c r="DB277" s="108"/>
      <c r="DC277" s="108"/>
      <c r="DD277" s="108"/>
      <c r="DE277" s="108"/>
      <c r="DF277" s="108"/>
      <c r="DG277" s="108"/>
    </row>
    <row r="278" spans="1:111" x14ac:dyDescent="0.2">
      <c r="A278" s="108"/>
      <c r="D278" s="108"/>
      <c r="M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  <c r="CW278" s="108"/>
      <c r="CX278" s="108"/>
      <c r="CY278" s="108"/>
      <c r="CZ278" s="108"/>
      <c r="DA278" s="108"/>
      <c r="DB278" s="108"/>
      <c r="DC278" s="108"/>
      <c r="DD278" s="108"/>
      <c r="DE278" s="108"/>
      <c r="DF278" s="108"/>
      <c r="DG278" s="108"/>
    </row>
    <row r="279" spans="1:111" x14ac:dyDescent="0.2">
      <c r="A279" s="108"/>
      <c r="D279" s="108"/>
      <c r="M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  <c r="CW279" s="108"/>
      <c r="CX279" s="108"/>
      <c r="CY279" s="108"/>
      <c r="CZ279" s="108"/>
      <c r="DA279" s="108"/>
      <c r="DB279" s="108"/>
      <c r="DC279" s="108"/>
      <c r="DD279" s="108"/>
      <c r="DE279" s="108"/>
      <c r="DF279" s="108"/>
      <c r="DG279" s="108"/>
    </row>
    <row r="280" spans="1:111" x14ac:dyDescent="0.2">
      <c r="A280" s="108"/>
      <c r="D280" s="108"/>
      <c r="M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08"/>
      <c r="CY280" s="108"/>
      <c r="CZ280" s="108"/>
      <c r="DA280" s="108"/>
      <c r="DB280" s="108"/>
      <c r="DC280" s="108"/>
      <c r="DD280" s="108"/>
      <c r="DE280" s="108"/>
      <c r="DF280" s="108"/>
      <c r="DG280" s="108"/>
    </row>
    <row r="281" spans="1:111" x14ac:dyDescent="0.2">
      <c r="A281" s="108"/>
      <c r="D281" s="108"/>
      <c r="M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  <c r="CW281" s="108"/>
      <c r="CX281" s="108"/>
      <c r="CY281" s="108"/>
      <c r="CZ281" s="108"/>
      <c r="DA281" s="108"/>
      <c r="DB281" s="108"/>
      <c r="DC281" s="108"/>
      <c r="DD281" s="108"/>
      <c r="DE281" s="108"/>
      <c r="DF281" s="108"/>
      <c r="DG281" s="108"/>
    </row>
    <row r="282" spans="1:111" x14ac:dyDescent="0.2">
      <c r="A282" s="108"/>
      <c r="D282" s="108"/>
      <c r="M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  <c r="CW282" s="108"/>
      <c r="CX282" s="108"/>
      <c r="CY282" s="108"/>
      <c r="CZ282" s="108"/>
      <c r="DA282" s="108"/>
      <c r="DB282" s="108"/>
      <c r="DC282" s="108"/>
      <c r="DD282" s="108"/>
      <c r="DE282" s="108"/>
      <c r="DF282" s="108"/>
      <c r="DG282" s="108"/>
    </row>
    <row r="283" spans="1:111" x14ac:dyDescent="0.2">
      <c r="A283" s="108"/>
      <c r="D283" s="108"/>
      <c r="M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  <c r="CW283" s="108"/>
      <c r="CX283" s="108"/>
      <c r="CY283" s="108"/>
      <c r="CZ283" s="108"/>
      <c r="DA283" s="108"/>
      <c r="DB283" s="108"/>
      <c r="DC283" s="108"/>
      <c r="DD283" s="108"/>
      <c r="DE283" s="108"/>
      <c r="DF283" s="108"/>
      <c r="DG283" s="108"/>
    </row>
    <row r="284" spans="1:111" x14ac:dyDescent="0.2">
      <c r="A284" s="108"/>
      <c r="D284" s="108"/>
      <c r="M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  <c r="CW284" s="108"/>
      <c r="CX284" s="108"/>
      <c r="CY284" s="108"/>
      <c r="CZ284" s="108"/>
      <c r="DA284" s="108"/>
      <c r="DB284" s="108"/>
      <c r="DC284" s="108"/>
      <c r="DD284" s="108"/>
      <c r="DE284" s="108"/>
      <c r="DF284" s="108"/>
      <c r="DG284" s="108"/>
    </row>
    <row r="285" spans="1:111" x14ac:dyDescent="0.2">
      <c r="A285" s="108"/>
      <c r="D285" s="108"/>
      <c r="M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  <c r="CW285" s="108"/>
      <c r="CX285" s="108"/>
      <c r="CY285" s="108"/>
      <c r="CZ285" s="108"/>
      <c r="DA285" s="108"/>
      <c r="DB285" s="108"/>
      <c r="DC285" s="108"/>
      <c r="DD285" s="108"/>
      <c r="DE285" s="108"/>
      <c r="DF285" s="108"/>
      <c r="DG285" s="108"/>
    </row>
    <row r="286" spans="1:111" x14ac:dyDescent="0.2">
      <c r="A286" s="108"/>
      <c r="D286" s="108"/>
      <c r="M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</row>
    <row r="287" spans="1:111" x14ac:dyDescent="0.2">
      <c r="A287" s="108"/>
      <c r="D287" s="108"/>
      <c r="M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  <c r="CW287" s="108"/>
      <c r="CX287" s="108"/>
      <c r="CY287" s="108"/>
      <c r="CZ287" s="108"/>
      <c r="DA287" s="108"/>
      <c r="DB287" s="108"/>
      <c r="DC287" s="108"/>
      <c r="DD287" s="108"/>
      <c r="DE287" s="108"/>
      <c r="DF287" s="108"/>
      <c r="DG287" s="108"/>
    </row>
    <row r="288" spans="1:111" x14ac:dyDescent="0.2">
      <c r="A288" s="108"/>
      <c r="D288" s="108"/>
      <c r="M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  <c r="CW288" s="108"/>
      <c r="CX288" s="108"/>
      <c r="CY288" s="108"/>
      <c r="CZ288" s="108"/>
      <c r="DA288" s="108"/>
      <c r="DB288" s="108"/>
      <c r="DC288" s="108"/>
      <c r="DD288" s="108"/>
      <c r="DE288" s="108"/>
      <c r="DF288" s="108"/>
      <c r="DG288" s="108"/>
    </row>
    <row r="289" spans="1:111" x14ac:dyDescent="0.2">
      <c r="A289" s="108"/>
      <c r="D289" s="108"/>
      <c r="M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  <c r="CW289" s="108"/>
      <c r="CX289" s="108"/>
      <c r="CY289" s="108"/>
      <c r="CZ289" s="108"/>
      <c r="DA289" s="108"/>
      <c r="DB289" s="108"/>
      <c r="DC289" s="108"/>
      <c r="DD289" s="108"/>
      <c r="DE289" s="108"/>
      <c r="DF289" s="108"/>
      <c r="DG289" s="108"/>
    </row>
    <row r="290" spans="1:111" x14ac:dyDescent="0.2">
      <c r="A290" s="108"/>
      <c r="D290" s="108"/>
      <c r="M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  <c r="CW290" s="108"/>
      <c r="CX290" s="108"/>
      <c r="CY290" s="108"/>
      <c r="CZ290" s="108"/>
      <c r="DA290" s="108"/>
      <c r="DB290" s="108"/>
      <c r="DC290" s="108"/>
      <c r="DD290" s="108"/>
      <c r="DE290" s="108"/>
      <c r="DF290" s="108"/>
      <c r="DG290" s="108"/>
    </row>
    <row r="291" spans="1:111" x14ac:dyDescent="0.2">
      <c r="A291" s="108"/>
      <c r="D291" s="108"/>
      <c r="M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  <c r="CW291" s="108"/>
      <c r="CX291" s="108"/>
      <c r="CY291" s="108"/>
      <c r="CZ291" s="108"/>
      <c r="DA291" s="108"/>
      <c r="DB291" s="108"/>
      <c r="DC291" s="108"/>
      <c r="DD291" s="108"/>
      <c r="DE291" s="108"/>
      <c r="DF291" s="108"/>
      <c r="DG291" s="108"/>
    </row>
    <row r="292" spans="1:111" x14ac:dyDescent="0.2">
      <c r="A292" s="108"/>
      <c r="D292" s="108"/>
      <c r="M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08"/>
      <c r="CY292" s="108"/>
      <c r="CZ292" s="108"/>
      <c r="DA292" s="108"/>
      <c r="DB292" s="108"/>
      <c r="DC292" s="108"/>
      <c r="DD292" s="108"/>
      <c r="DE292" s="108"/>
      <c r="DF292" s="108"/>
      <c r="DG292" s="108"/>
    </row>
    <row r="293" spans="1:111" x14ac:dyDescent="0.2">
      <c r="A293" s="108"/>
      <c r="D293" s="108"/>
      <c r="M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  <c r="CW293" s="108"/>
      <c r="CX293" s="108"/>
      <c r="CY293" s="108"/>
      <c r="CZ293" s="108"/>
      <c r="DA293" s="108"/>
      <c r="DB293" s="108"/>
      <c r="DC293" s="108"/>
      <c r="DD293" s="108"/>
      <c r="DE293" s="108"/>
      <c r="DF293" s="108"/>
      <c r="DG293" s="108"/>
    </row>
    <row r="294" spans="1:111" x14ac:dyDescent="0.2">
      <c r="A294" s="108"/>
      <c r="D294" s="108"/>
      <c r="M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  <c r="CW294" s="108"/>
      <c r="CX294" s="108"/>
      <c r="CY294" s="108"/>
      <c r="CZ294" s="108"/>
      <c r="DA294" s="108"/>
      <c r="DB294" s="108"/>
      <c r="DC294" s="108"/>
      <c r="DD294" s="108"/>
      <c r="DE294" s="108"/>
      <c r="DF294" s="108"/>
      <c r="DG294" s="108"/>
    </row>
    <row r="295" spans="1:111" x14ac:dyDescent="0.2">
      <c r="A295" s="108"/>
      <c r="D295" s="108"/>
      <c r="M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  <c r="CW295" s="108"/>
      <c r="CX295" s="108"/>
      <c r="CY295" s="108"/>
      <c r="CZ295" s="108"/>
      <c r="DA295" s="108"/>
      <c r="DB295" s="108"/>
      <c r="DC295" s="108"/>
      <c r="DD295" s="108"/>
      <c r="DE295" s="108"/>
      <c r="DF295" s="108"/>
      <c r="DG295" s="108"/>
    </row>
    <row r="296" spans="1:111" x14ac:dyDescent="0.2">
      <c r="A296" s="108"/>
      <c r="D296" s="108"/>
      <c r="M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  <c r="CW296" s="108"/>
      <c r="CX296" s="108"/>
      <c r="CY296" s="108"/>
      <c r="CZ296" s="108"/>
      <c r="DA296" s="108"/>
      <c r="DB296" s="108"/>
      <c r="DC296" s="108"/>
      <c r="DD296" s="108"/>
      <c r="DE296" s="108"/>
      <c r="DF296" s="108"/>
      <c r="DG296" s="108"/>
    </row>
    <row r="297" spans="1:111" x14ac:dyDescent="0.2">
      <c r="A297" s="108"/>
      <c r="D297" s="108"/>
      <c r="M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  <c r="CW297" s="108"/>
      <c r="CX297" s="108"/>
      <c r="CY297" s="108"/>
      <c r="CZ297" s="108"/>
      <c r="DA297" s="108"/>
      <c r="DB297" s="108"/>
      <c r="DC297" s="108"/>
      <c r="DD297" s="108"/>
      <c r="DE297" s="108"/>
      <c r="DF297" s="108"/>
      <c r="DG297" s="108"/>
    </row>
    <row r="298" spans="1:111" x14ac:dyDescent="0.2">
      <c r="A298" s="108"/>
      <c r="D298" s="108"/>
      <c r="M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  <c r="CW298" s="108"/>
      <c r="CX298" s="108"/>
      <c r="CY298" s="108"/>
      <c r="CZ298" s="108"/>
      <c r="DA298" s="108"/>
      <c r="DB298" s="108"/>
      <c r="DC298" s="108"/>
      <c r="DD298" s="108"/>
      <c r="DE298" s="108"/>
      <c r="DF298" s="108"/>
      <c r="DG298" s="108"/>
    </row>
    <row r="299" spans="1:111" x14ac:dyDescent="0.2">
      <c r="A299" s="108"/>
      <c r="D299" s="108"/>
      <c r="M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  <c r="CW299" s="108"/>
      <c r="CX299" s="108"/>
      <c r="CY299" s="108"/>
      <c r="CZ299" s="108"/>
      <c r="DA299" s="108"/>
      <c r="DB299" s="108"/>
      <c r="DC299" s="108"/>
      <c r="DD299" s="108"/>
      <c r="DE299" s="108"/>
      <c r="DF299" s="108"/>
      <c r="DG299" s="108"/>
    </row>
    <row r="300" spans="1:111" x14ac:dyDescent="0.2">
      <c r="A300" s="108"/>
      <c r="D300" s="108"/>
      <c r="M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  <c r="CW300" s="108"/>
      <c r="CX300" s="108"/>
      <c r="CY300" s="108"/>
      <c r="CZ300" s="108"/>
      <c r="DA300" s="108"/>
      <c r="DB300" s="108"/>
      <c r="DC300" s="108"/>
      <c r="DD300" s="108"/>
      <c r="DE300" s="108"/>
      <c r="DF300" s="108"/>
      <c r="DG300" s="108"/>
    </row>
    <row r="301" spans="1:111" x14ac:dyDescent="0.2">
      <c r="A301" s="108"/>
      <c r="D301" s="108"/>
      <c r="M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  <c r="CW301" s="108"/>
      <c r="CX301" s="108"/>
      <c r="CY301" s="108"/>
      <c r="CZ301" s="108"/>
      <c r="DA301" s="108"/>
      <c r="DB301" s="108"/>
      <c r="DC301" s="108"/>
      <c r="DD301" s="108"/>
      <c r="DE301" s="108"/>
      <c r="DF301" s="108"/>
      <c r="DG301" s="108"/>
    </row>
    <row r="302" spans="1:111" x14ac:dyDescent="0.2">
      <c r="A302" s="108"/>
      <c r="D302" s="108"/>
      <c r="M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  <c r="CW302" s="108"/>
      <c r="CX302" s="108"/>
      <c r="CY302" s="108"/>
      <c r="CZ302" s="108"/>
      <c r="DA302" s="108"/>
      <c r="DB302" s="108"/>
      <c r="DC302" s="108"/>
      <c r="DD302" s="108"/>
      <c r="DE302" s="108"/>
      <c r="DF302" s="108"/>
      <c r="DG302" s="108"/>
    </row>
    <row r="303" spans="1:111" x14ac:dyDescent="0.2">
      <c r="A303" s="108"/>
      <c r="D303" s="108"/>
      <c r="M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  <c r="CW303" s="108"/>
      <c r="CX303" s="108"/>
      <c r="CY303" s="108"/>
      <c r="CZ303" s="108"/>
      <c r="DA303" s="108"/>
      <c r="DB303" s="108"/>
      <c r="DC303" s="108"/>
      <c r="DD303" s="108"/>
      <c r="DE303" s="108"/>
      <c r="DF303" s="108"/>
      <c r="DG303" s="108"/>
    </row>
    <row r="304" spans="1:111" x14ac:dyDescent="0.2">
      <c r="A304" s="108"/>
      <c r="D304" s="108"/>
      <c r="M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  <c r="CW304" s="108"/>
      <c r="CX304" s="108"/>
      <c r="CY304" s="108"/>
      <c r="CZ304" s="108"/>
      <c r="DA304" s="108"/>
      <c r="DB304" s="108"/>
      <c r="DC304" s="108"/>
      <c r="DD304" s="108"/>
      <c r="DE304" s="108"/>
      <c r="DF304" s="108"/>
      <c r="DG304" s="108"/>
    </row>
    <row r="305" spans="1:111" x14ac:dyDescent="0.2">
      <c r="A305" s="108"/>
      <c r="D305" s="108"/>
      <c r="M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  <c r="CW305" s="108"/>
      <c r="CX305" s="108"/>
      <c r="CY305" s="108"/>
      <c r="CZ305" s="108"/>
      <c r="DA305" s="108"/>
      <c r="DB305" s="108"/>
      <c r="DC305" s="108"/>
      <c r="DD305" s="108"/>
      <c r="DE305" s="108"/>
      <c r="DF305" s="108"/>
      <c r="DG305" s="108"/>
    </row>
    <row r="306" spans="1:111" x14ac:dyDescent="0.2">
      <c r="A306" s="108"/>
      <c r="D306" s="108"/>
      <c r="M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  <c r="CW306" s="108"/>
      <c r="CX306" s="108"/>
      <c r="CY306" s="108"/>
      <c r="CZ306" s="108"/>
      <c r="DA306" s="108"/>
      <c r="DB306" s="108"/>
      <c r="DC306" s="108"/>
      <c r="DD306" s="108"/>
      <c r="DE306" s="108"/>
      <c r="DF306" s="108"/>
      <c r="DG306" s="108"/>
    </row>
    <row r="307" spans="1:111" x14ac:dyDescent="0.2">
      <c r="A307" s="108"/>
      <c r="D307" s="108"/>
      <c r="M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  <c r="CW307" s="108"/>
      <c r="CX307" s="108"/>
      <c r="CY307" s="108"/>
      <c r="CZ307" s="108"/>
      <c r="DA307" s="108"/>
      <c r="DB307" s="108"/>
      <c r="DC307" s="108"/>
      <c r="DD307" s="108"/>
      <c r="DE307" s="108"/>
      <c r="DF307" s="108"/>
      <c r="DG307" s="108"/>
    </row>
    <row r="308" spans="1:111" x14ac:dyDescent="0.2">
      <c r="A308" s="108"/>
      <c r="D308" s="108"/>
      <c r="M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  <c r="CW308" s="108"/>
      <c r="CX308" s="108"/>
      <c r="CY308" s="108"/>
      <c r="CZ308" s="108"/>
      <c r="DA308" s="108"/>
      <c r="DB308" s="108"/>
      <c r="DC308" s="108"/>
      <c r="DD308" s="108"/>
      <c r="DE308" s="108"/>
      <c r="DF308" s="108"/>
      <c r="DG308" s="108"/>
    </row>
    <row r="309" spans="1:111" x14ac:dyDescent="0.2">
      <c r="A309" s="108"/>
      <c r="D309" s="108"/>
      <c r="M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  <c r="CW309" s="108"/>
      <c r="CX309" s="108"/>
      <c r="CY309" s="108"/>
      <c r="CZ309" s="108"/>
      <c r="DA309" s="108"/>
      <c r="DB309" s="108"/>
      <c r="DC309" s="108"/>
      <c r="DD309" s="108"/>
      <c r="DE309" s="108"/>
      <c r="DF309" s="108"/>
      <c r="DG309" s="108"/>
    </row>
    <row r="310" spans="1:111" x14ac:dyDescent="0.2">
      <c r="A310" s="108"/>
      <c r="D310" s="108"/>
      <c r="M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  <c r="CW310" s="108"/>
      <c r="CX310" s="108"/>
      <c r="CY310" s="108"/>
      <c r="CZ310" s="108"/>
      <c r="DA310" s="108"/>
      <c r="DB310" s="108"/>
      <c r="DC310" s="108"/>
      <c r="DD310" s="108"/>
      <c r="DE310" s="108"/>
      <c r="DF310" s="108"/>
      <c r="DG310" s="108"/>
    </row>
    <row r="311" spans="1:111" x14ac:dyDescent="0.2">
      <c r="A311" s="108"/>
      <c r="D311" s="108"/>
      <c r="M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  <c r="CW311" s="108"/>
      <c r="CX311" s="108"/>
      <c r="CY311" s="108"/>
      <c r="CZ311" s="108"/>
      <c r="DA311" s="108"/>
      <c r="DB311" s="108"/>
      <c r="DC311" s="108"/>
      <c r="DD311" s="108"/>
      <c r="DE311" s="108"/>
      <c r="DF311" s="108"/>
      <c r="DG311" s="108"/>
    </row>
    <row r="312" spans="1:111" x14ac:dyDescent="0.2">
      <c r="A312" s="108"/>
      <c r="D312" s="108"/>
      <c r="M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  <c r="CW312" s="108"/>
      <c r="CX312" s="108"/>
      <c r="CY312" s="108"/>
      <c r="CZ312" s="108"/>
      <c r="DA312" s="108"/>
      <c r="DB312" s="108"/>
      <c r="DC312" s="108"/>
      <c r="DD312" s="108"/>
      <c r="DE312" s="108"/>
      <c r="DF312" s="108"/>
      <c r="DG312" s="108"/>
    </row>
    <row r="313" spans="1:111" x14ac:dyDescent="0.2">
      <c r="A313" s="108"/>
      <c r="D313" s="108"/>
      <c r="M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  <c r="CW313" s="108"/>
      <c r="CX313" s="108"/>
      <c r="CY313" s="108"/>
      <c r="CZ313" s="108"/>
      <c r="DA313" s="108"/>
      <c r="DB313" s="108"/>
      <c r="DC313" s="108"/>
      <c r="DD313" s="108"/>
      <c r="DE313" s="108"/>
      <c r="DF313" s="108"/>
      <c r="DG313" s="108"/>
    </row>
    <row r="314" spans="1:111" x14ac:dyDescent="0.2">
      <c r="A314" s="108"/>
      <c r="D314" s="108"/>
      <c r="M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  <c r="CW314" s="108"/>
      <c r="CX314" s="108"/>
      <c r="CY314" s="108"/>
      <c r="CZ314" s="108"/>
      <c r="DA314" s="108"/>
      <c r="DB314" s="108"/>
      <c r="DC314" s="108"/>
      <c r="DD314" s="108"/>
      <c r="DE314" s="108"/>
      <c r="DF314" s="108"/>
      <c r="DG314" s="108"/>
    </row>
    <row r="315" spans="1:111" x14ac:dyDescent="0.2">
      <c r="A315" s="108"/>
      <c r="D315" s="108"/>
      <c r="M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  <c r="CW315" s="108"/>
      <c r="CX315" s="108"/>
      <c r="CY315" s="108"/>
      <c r="CZ315" s="108"/>
      <c r="DA315" s="108"/>
      <c r="DB315" s="108"/>
      <c r="DC315" s="108"/>
      <c r="DD315" s="108"/>
      <c r="DE315" s="108"/>
      <c r="DF315" s="108"/>
      <c r="DG315" s="108"/>
    </row>
    <row r="316" spans="1:111" x14ac:dyDescent="0.2">
      <c r="A316" s="108"/>
      <c r="D316" s="108"/>
      <c r="M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  <c r="CW316" s="108"/>
      <c r="CX316" s="108"/>
      <c r="CY316" s="108"/>
      <c r="CZ316" s="108"/>
      <c r="DA316" s="108"/>
      <c r="DB316" s="108"/>
      <c r="DC316" s="108"/>
      <c r="DD316" s="108"/>
      <c r="DE316" s="108"/>
      <c r="DF316" s="108"/>
      <c r="DG316" s="108"/>
    </row>
    <row r="317" spans="1:111" x14ac:dyDescent="0.2">
      <c r="A317" s="108"/>
      <c r="D317" s="108"/>
      <c r="M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  <c r="CW317" s="108"/>
      <c r="CX317" s="108"/>
      <c r="CY317" s="108"/>
      <c r="CZ317" s="108"/>
      <c r="DA317" s="108"/>
      <c r="DB317" s="108"/>
      <c r="DC317" s="108"/>
      <c r="DD317" s="108"/>
      <c r="DE317" s="108"/>
      <c r="DF317" s="108"/>
      <c r="DG317" s="108"/>
    </row>
    <row r="318" spans="1:111" x14ac:dyDescent="0.2">
      <c r="A318" s="108"/>
      <c r="D318" s="108"/>
      <c r="M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  <c r="CW318" s="108"/>
      <c r="CX318" s="108"/>
      <c r="CY318" s="108"/>
      <c r="CZ318" s="108"/>
      <c r="DA318" s="108"/>
      <c r="DB318" s="108"/>
      <c r="DC318" s="108"/>
      <c r="DD318" s="108"/>
      <c r="DE318" s="108"/>
      <c r="DF318" s="108"/>
      <c r="DG318" s="108"/>
    </row>
    <row r="319" spans="1:111" x14ac:dyDescent="0.2">
      <c r="A319" s="108"/>
      <c r="D319" s="108"/>
      <c r="M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  <c r="CW319" s="108"/>
      <c r="CX319" s="108"/>
      <c r="CY319" s="108"/>
      <c r="CZ319" s="108"/>
      <c r="DA319" s="108"/>
      <c r="DB319" s="108"/>
      <c r="DC319" s="108"/>
      <c r="DD319" s="108"/>
      <c r="DE319" s="108"/>
      <c r="DF319" s="108"/>
      <c r="DG319" s="108"/>
    </row>
    <row r="320" spans="1:111" x14ac:dyDescent="0.2">
      <c r="A320" s="108"/>
      <c r="D320" s="108"/>
      <c r="M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  <c r="CW320" s="108"/>
      <c r="CX320" s="108"/>
      <c r="CY320" s="108"/>
      <c r="CZ320" s="108"/>
      <c r="DA320" s="108"/>
      <c r="DB320" s="108"/>
      <c r="DC320" s="108"/>
      <c r="DD320" s="108"/>
      <c r="DE320" s="108"/>
      <c r="DF320" s="108"/>
      <c r="DG320" s="108"/>
    </row>
    <row r="321" spans="1:111" x14ac:dyDescent="0.2">
      <c r="A321" s="108"/>
      <c r="D321" s="108"/>
      <c r="M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  <c r="CW321" s="108"/>
      <c r="CX321" s="108"/>
      <c r="CY321" s="108"/>
      <c r="CZ321" s="108"/>
      <c r="DA321" s="108"/>
      <c r="DB321" s="108"/>
      <c r="DC321" s="108"/>
      <c r="DD321" s="108"/>
      <c r="DE321" s="108"/>
      <c r="DF321" s="108"/>
      <c r="DG321" s="108"/>
    </row>
    <row r="322" spans="1:111" x14ac:dyDescent="0.2">
      <c r="A322" s="108"/>
      <c r="D322" s="108"/>
      <c r="M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  <c r="CW322" s="108"/>
      <c r="CX322" s="108"/>
      <c r="CY322" s="108"/>
      <c r="CZ322" s="108"/>
      <c r="DA322" s="108"/>
      <c r="DB322" s="108"/>
      <c r="DC322" s="108"/>
      <c r="DD322" s="108"/>
      <c r="DE322" s="108"/>
      <c r="DF322" s="108"/>
      <c r="DG322" s="108"/>
    </row>
    <row r="323" spans="1:111" x14ac:dyDescent="0.2">
      <c r="A323" s="108"/>
      <c r="D323" s="108"/>
      <c r="M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  <c r="CW323" s="108"/>
      <c r="CX323" s="108"/>
      <c r="CY323" s="108"/>
      <c r="CZ323" s="108"/>
      <c r="DA323" s="108"/>
      <c r="DB323" s="108"/>
      <c r="DC323" s="108"/>
      <c r="DD323" s="108"/>
      <c r="DE323" s="108"/>
      <c r="DF323" s="108"/>
      <c r="DG323" s="108"/>
    </row>
    <row r="324" spans="1:111" x14ac:dyDescent="0.2">
      <c r="A324" s="108"/>
      <c r="D324" s="108"/>
      <c r="M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  <c r="CW324" s="108"/>
      <c r="CX324" s="108"/>
      <c r="CY324" s="108"/>
      <c r="CZ324" s="108"/>
      <c r="DA324" s="108"/>
      <c r="DB324" s="108"/>
      <c r="DC324" s="108"/>
      <c r="DD324" s="108"/>
      <c r="DE324" s="108"/>
      <c r="DF324" s="108"/>
      <c r="DG324" s="108"/>
    </row>
    <row r="325" spans="1:111" x14ac:dyDescent="0.2">
      <c r="A325" s="108"/>
      <c r="D325" s="108"/>
      <c r="M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  <c r="CW325" s="108"/>
      <c r="CX325" s="108"/>
      <c r="CY325" s="108"/>
      <c r="CZ325" s="108"/>
      <c r="DA325" s="108"/>
      <c r="DB325" s="108"/>
      <c r="DC325" s="108"/>
      <c r="DD325" s="108"/>
      <c r="DE325" s="108"/>
      <c r="DF325" s="108"/>
      <c r="DG325" s="108"/>
    </row>
    <row r="326" spans="1:111" x14ac:dyDescent="0.2">
      <c r="A326" s="108"/>
      <c r="D326" s="108"/>
      <c r="M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  <c r="CW326" s="108"/>
      <c r="CX326" s="108"/>
      <c r="CY326" s="108"/>
      <c r="CZ326" s="108"/>
      <c r="DA326" s="108"/>
      <c r="DB326" s="108"/>
      <c r="DC326" s="108"/>
      <c r="DD326" s="108"/>
      <c r="DE326" s="108"/>
      <c r="DF326" s="108"/>
      <c r="DG326" s="108"/>
    </row>
    <row r="327" spans="1:111" x14ac:dyDescent="0.2">
      <c r="A327" s="108"/>
      <c r="D327" s="108"/>
      <c r="M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  <c r="CW327" s="108"/>
      <c r="CX327" s="108"/>
      <c r="CY327" s="108"/>
      <c r="CZ327" s="108"/>
      <c r="DA327" s="108"/>
      <c r="DB327" s="108"/>
      <c r="DC327" s="108"/>
      <c r="DD327" s="108"/>
      <c r="DE327" s="108"/>
      <c r="DF327" s="108"/>
      <c r="DG327" s="108"/>
    </row>
    <row r="328" spans="1:111" x14ac:dyDescent="0.2">
      <c r="A328" s="108"/>
      <c r="D328" s="108"/>
      <c r="M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  <c r="CW328" s="108"/>
      <c r="CX328" s="108"/>
      <c r="CY328" s="108"/>
      <c r="CZ328" s="108"/>
      <c r="DA328" s="108"/>
      <c r="DB328" s="108"/>
      <c r="DC328" s="108"/>
      <c r="DD328" s="108"/>
      <c r="DE328" s="108"/>
      <c r="DF328" s="108"/>
      <c r="DG328" s="108"/>
    </row>
    <row r="329" spans="1:111" x14ac:dyDescent="0.2">
      <c r="A329" s="108"/>
      <c r="D329" s="108"/>
      <c r="M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  <c r="CW329" s="108"/>
      <c r="CX329" s="108"/>
      <c r="CY329" s="108"/>
      <c r="CZ329" s="108"/>
      <c r="DA329" s="108"/>
      <c r="DB329" s="108"/>
      <c r="DC329" s="108"/>
      <c r="DD329" s="108"/>
      <c r="DE329" s="108"/>
      <c r="DF329" s="108"/>
      <c r="DG329" s="108"/>
    </row>
    <row r="330" spans="1:111" x14ac:dyDescent="0.2">
      <c r="A330" s="108"/>
      <c r="D330" s="108"/>
      <c r="M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  <c r="CW330" s="108"/>
      <c r="CX330" s="108"/>
      <c r="CY330" s="108"/>
      <c r="CZ330" s="108"/>
      <c r="DA330" s="108"/>
      <c r="DB330" s="108"/>
      <c r="DC330" s="108"/>
      <c r="DD330" s="108"/>
      <c r="DE330" s="108"/>
      <c r="DF330" s="108"/>
      <c r="DG330" s="108"/>
    </row>
    <row r="331" spans="1:111" x14ac:dyDescent="0.2">
      <c r="A331" s="108"/>
      <c r="D331" s="108"/>
      <c r="M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  <c r="CW331" s="108"/>
      <c r="CX331" s="108"/>
      <c r="CY331" s="108"/>
      <c r="CZ331" s="108"/>
      <c r="DA331" s="108"/>
      <c r="DB331" s="108"/>
      <c r="DC331" s="108"/>
      <c r="DD331" s="108"/>
      <c r="DE331" s="108"/>
      <c r="DF331" s="108"/>
      <c r="DG331" s="108"/>
    </row>
    <row r="332" spans="1:111" x14ac:dyDescent="0.2">
      <c r="A332" s="108"/>
      <c r="D332" s="108"/>
      <c r="M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  <c r="CW332" s="108"/>
      <c r="CX332" s="108"/>
      <c r="CY332" s="108"/>
      <c r="CZ332" s="108"/>
      <c r="DA332" s="108"/>
      <c r="DB332" s="108"/>
      <c r="DC332" s="108"/>
      <c r="DD332" s="108"/>
      <c r="DE332" s="108"/>
      <c r="DF332" s="108"/>
      <c r="DG332" s="108"/>
    </row>
    <row r="333" spans="1:111" x14ac:dyDescent="0.2">
      <c r="A333" s="108"/>
      <c r="D333" s="108"/>
      <c r="M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  <c r="CW333" s="108"/>
      <c r="CX333" s="108"/>
      <c r="CY333" s="108"/>
      <c r="CZ333" s="108"/>
      <c r="DA333" s="108"/>
      <c r="DB333" s="108"/>
      <c r="DC333" s="108"/>
      <c r="DD333" s="108"/>
      <c r="DE333" s="108"/>
      <c r="DF333" s="108"/>
      <c r="DG333" s="108"/>
    </row>
    <row r="334" spans="1:111" x14ac:dyDescent="0.2">
      <c r="A334" s="108"/>
      <c r="D334" s="108"/>
      <c r="M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  <c r="CW334" s="108"/>
      <c r="CX334" s="108"/>
      <c r="CY334" s="108"/>
      <c r="CZ334" s="108"/>
      <c r="DA334" s="108"/>
      <c r="DB334" s="108"/>
      <c r="DC334" s="108"/>
      <c r="DD334" s="108"/>
      <c r="DE334" s="108"/>
      <c r="DF334" s="108"/>
      <c r="DG334" s="108"/>
    </row>
    <row r="335" spans="1:111" x14ac:dyDescent="0.2">
      <c r="A335" s="108"/>
      <c r="D335" s="108"/>
      <c r="M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  <c r="CW335" s="108"/>
      <c r="CX335" s="108"/>
      <c r="CY335" s="108"/>
      <c r="CZ335" s="108"/>
      <c r="DA335" s="108"/>
      <c r="DB335" s="108"/>
      <c r="DC335" s="108"/>
      <c r="DD335" s="108"/>
      <c r="DE335" s="108"/>
      <c r="DF335" s="108"/>
      <c r="DG335" s="108"/>
    </row>
    <row r="336" spans="1:111" x14ac:dyDescent="0.2">
      <c r="A336" s="108"/>
      <c r="D336" s="108"/>
      <c r="M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  <c r="CW336" s="108"/>
      <c r="CX336" s="108"/>
      <c r="CY336" s="108"/>
      <c r="CZ336" s="108"/>
      <c r="DA336" s="108"/>
      <c r="DB336" s="108"/>
      <c r="DC336" s="108"/>
      <c r="DD336" s="108"/>
      <c r="DE336" s="108"/>
      <c r="DF336" s="108"/>
      <c r="DG336" s="108"/>
    </row>
    <row r="337" spans="1:111" x14ac:dyDescent="0.2">
      <c r="A337" s="108"/>
      <c r="D337" s="108"/>
      <c r="M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  <c r="CW337" s="108"/>
      <c r="CX337" s="108"/>
      <c r="CY337" s="108"/>
      <c r="CZ337" s="108"/>
      <c r="DA337" s="108"/>
      <c r="DB337" s="108"/>
      <c r="DC337" s="108"/>
      <c r="DD337" s="108"/>
      <c r="DE337" s="108"/>
      <c r="DF337" s="108"/>
      <c r="DG337" s="108"/>
    </row>
    <row r="338" spans="1:111" x14ac:dyDescent="0.2">
      <c r="A338" s="108"/>
      <c r="D338" s="108"/>
      <c r="M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  <c r="CW338" s="108"/>
      <c r="CX338" s="108"/>
      <c r="CY338" s="108"/>
      <c r="CZ338" s="108"/>
      <c r="DA338" s="108"/>
      <c r="DB338" s="108"/>
      <c r="DC338" s="108"/>
      <c r="DD338" s="108"/>
      <c r="DE338" s="108"/>
      <c r="DF338" s="108"/>
      <c r="DG338" s="108"/>
    </row>
    <row r="339" spans="1:111" x14ac:dyDescent="0.2">
      <c r="A339" s="108"/>
      <c r="D339" s="108"/>
      <c r="M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  <c r="CW339" s="108"/>
      <c r="CX339" s="108"/>
      <c r="CY339" s="108"/>
      <c r="CZ339" s="108"/>
      <c r="DA339" s="108"/>
      <c r="DB339" s="108"/>
      <c r="DC339" s="108"/>
      <c r="DD339" s="108"/>
      <c r="DE339" s="108"/>
      <c r="DF339" s="108"/>
      <c r="DG339" s="108"/>
    </row>
    <row r="340" spans="1:111" x14ac:dyDescent="0.2">
      <c r="A340" s="108"/>
      <c r="D340" s="108"/>
      <c r="M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  <c r="CW340" s="108"/>
      <c r="CX340" s="108"/>
      <c r="CY340" s="108"/>
      <c r="CZ340" s="108"/>
      <c r="DA340" s="108"/>
      <c r="DB340" s="108"/>
      <c r="DC340" s="108"/>
      <c r="DD340" s="108"/>
      <c r="DE340" s="108"/>
      <c r="DF340" s="108"/>
      <c r="DG340" s="108"/>
    </row>
    <row r="341" spans="1:111" x14ac:dyDescent="0.2">
      <c r="A341" s="108"/>
      <c r="D341" s="108"/>
      <c r="M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  <c r="CW341" s="108"/>
      <c r="CX341" s="108"/>
      <c r="CY341" s="108"/>
      <c r="CZ341" s="108"/>
      <c r="DA341" s="108"/>
      <c r="DB341" s="108"/>
      <c r="DC341" s="108"/>
      <c r="DD341" s="108"/>
      <c r="DE341" s="108"/>
      <c r="DF341" s="108"/>
      <c r="DG341" s="108"/>
    </row>
    <row r="342" spans="1:111" x14ac:dyDescent="0.2">
      <c r="A342" s="108"/>
      <c r="D342" s="108"/>
      <c r="M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  <c r="CW342" s="108"/>
      <c r="CX342" s="108"/>
      <c r="CY342" s="108"/>
      <c r="CZ342" s="108"/>
      <c r="DA342" s="108"/>
      <c r="DB342" s="108"/>
      <c r="DC342" s="108"/>
      <c r="DD342" s="108"/>
      <c r="DE342" s="108"/>
      <c r="DF342" s="108"/>
      <c r="DG342" s="108"/>
    </row>
    <row r="343" spans="1:111" x14ac:dyDescent="0.2">
      <c r="A343" s="108"/>
      <c r="D343" s="108"/>
      <c r="M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  <c r="CW343" s="108"/>
      <c r="CX343" s="108"/>
      <c r="CY343" s="108"/>
      <c r="CZ343" s="108"/>
      <c r="DA343" s="108"/>
      <c r="DB343" s="108"/>
      <c r="DC343" s="108"/>
      <c r="DD343" s="108"/>
      <c r="DE343" s="108"/>
      <c r="DF343" s="108"/>
      <c r="DG343" s="108"/>
    </row>
    <row r="344" spans="1:111" x14ac:dyDescent="0.2">
      <c r="A344" s="108"/>
      <c r="D344" s="108"/>
      <c r="M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  <c r="CW344" s="108"/>
      <c r="CX344" s="108"/>
      <c r="CY344" s="108"/>
      <c r="CZ344" s="108"/>
      <c r="DA344" s="108"/>
      <c r="DB344" s="108"/>
      <c r="DC344" s="108"/>
      <c r="DD344" s="108"/>
      <c r="DE344" s="108"/>
      <c r="DF344" s="108"/>
      <c r="DG344" s="108"/>
    </row>
    <row r="345" spans="1:111" x14ac:dyDescent="0.2">
      <c r="A345" s="108"/>
      <c r="D345" s="108"/>
      <c r="M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  <c r="CW345" s="108"/>
      <c r="CX345" s="108"/>
      <c r="CY345" s="108"/>
      <c r="CZ345" s="108"/>
      <c r="DA345" s="108"/>
      <c r="DB345" s="108"/>
      <c r="DC345" s="108"/>
      <c r="DD345" s="108"/>
      <c r="DE345" s="108"/>
      <c r="DF345" s="108"/>
      <c r="DG345" s="108"/>
    </row>
    <row r="346" spans="1:111" x14ac:dyDescent="0.2">
      <c r="A346" s="108"/>
      <c r="D346" s="108"/>
      <c r="M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  <c r="CW346" s="108"/>
      <c r="CX346" s="108"/>
      <c r="CY346" s="108"/>
      <c r="CZ346" s="108"/>
      <c r="DA346" s="108"/>
      <c r="DB346" s="108"/>
      <c r="DC346" s="108"/>
      <c r="DD346" s="108"/>
      <c r="DE346" s="108"/>
      <c r="DF346" s="108"/>
      <c r="DG346" s="108"/>
    </row>
    <row r="347" spans="1:111" x14ac:dyDescent="0.2">
      <c r="A347" s="108"/>
      <c r="D347" s="108"/>
      <c r="M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  <c r="CW347" s="108"/>
      <c r="CX347" s="108"/>
      <c r="CY347" s="108"/>
      <c r="CZ347" s="108"/>
      <c r="DA347" s="108"/>
      <c r="DB347" s="108"/>
      <c r="DC347" s="108"/>
      <c r="DD347" s="108"/>
      <c r="DE347" s="108"/>
      <c r="DF347" s="108"/>
      <c r="DG347" s="108"/>
    </row>
    <row r="348" spans="1:111" x14ac:dyDescent="0.2">
      <c r="A348" s="108"/>
      <c r="D348" s="108"/>
      <c r="M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  <c r="CW348" s="108"/>
      <c r="CX348" s="108"/>
      <c r="CY348" s="108"/>
      <c r="CZ348" s="108"/>
      <c r="DA348" s="108"/>
      <c r="DB348" s="108"/>
      <c r="DC348" s="108"/>
      <c r="DD348" s="108"/>
      <c r="DE348" s="108"/>
      <c r="DF348" s="108"/>
      <c r="DG348" s="108"/>
    </row>
    <row r="349" spans="1:111" x14ac:dyDescent="0.2">
      <c r="A349" s="108"/>
      <c r="D349" s="108"/>
      <c r="M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  <c r="CW349" s="108"/>
      <c r="CX349" s="108"/>
      <c r="CY349" s="108"/>
      <c r="CZ349" s="108"/>
      <c r="DA349" s="108"/>
      <c r="DB349" s="108"/>
      <c r="DC349" s="108"/>
      <c r="DD349" s="108"/>
      <c r="DE349" s="108"/>
      <c r="DF349" s="108"/>
      <c r="DG349" s="108"/>
    </row>
    <row r="350" spans="1:111" x14ac:dyDescent="0.2">
      <c r="A350" s="108"/>
      <c r="D350" s="108"/>
      <c r="M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  <c r="CW350" s="108"/>
      <c r="CX350" s="108"/>
      <c r="CY350" s="108"/>
      <c r="CZ350" s="108"/>
      <c r="DA350" s="108"/>
      <c r="DB350" s="108"/>
      <c r="DC350" s="108"/>
      <c r="DD350" s="108"/>
      <c r="DE350" s="108"/>
      <c r="DF350" s="108"/>
      <c r="DG350" s="108"/>
    </row>
    <row r="351" spans="1:111" x14ac:dyDescent="0.2">
      <c r="A351" s="108"/>
      <c r="D351" s="108"/>
      <c r="M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  <c r="CW351" s="108"/>
      <c r="CX351" s="108"/>
      <c r="CY351" s="108"/>
      <c r="CZ351" s="108"/>
      <c r="DA351" s="108"/>
      <c r="DB351" s="108"/>
      <c r="DC351" s="108"/>
      <c r="DD351" s="108"/>
      <c r="DE351" s="108"/>
      <c r="DF351" s="108"/>
      <c r="DG351" s="108"/>
    </row>
    <row r="352" spans="1:111" x14ac:dyDescent="0.2">
      <c r="A352" s="108"/>
      <c r="D352" s="108"/>
      <c r="M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  <c r="CW352" s="108"/>
      <c r="CX352" s="108"/>
      <c r="CY352" s="108"/>
      <c r="CZ352" s="108"/>
      <c r="DA352" s="108"/>
      <c r="DB352" s="108"/>
      <c r="DC352" s="108"/>
      <c r="DD352" s="108"/>
      <c r="DE352" s="108"/>
      <c r="DF352" s="108"/>
      <c r="DG352" s="108"/>
    </row>
    <row r="353" spans="1:111" x14ac:dyDescent="0.2">
      <c r="A353" s="108"/>
      <c r="D353" s="108"/>
      <c r="M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  <c r="CW353" s="108"/>
      <c r="CX353" s="108"/>
      <c r="CY353" s="108"/>
      <c r="CZ353" s="108"/>
      <c r="DA353" s="108"/>
      <c r="DB353" s="108"/>
      <c r="DC353" s="108"/>
      <c r="DD353" s="108"/>
      <c r="DE353" s="108"/>
      <c r="DF353" s="108"/>
      <c r="DG353" s="108"/>
    </row>
    <row r="354" spans="1:111" x14ac:dyDescent="0.2">
      <c r="A354" s="108"/>
      <c r="D354" s="108"/>
      <c r="M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  <c r="CW354" s="108"/>
      <c r="CX354" s="108"/>
      <c r="CY354" s="108"/>
      <c r="CZ354" s="108"/>
      <c r="DA354" s="108"/>
      <c r="DB354" s="108"/>
      <c r="DC354" s="108"/>
      <c r="DD354" s="108"/>
      <c r="DE354" s="108"/>
      <c r="DF354" s="108"/>
      <c r="DG354" s="108"/>
    </row>
    <row r="355" spans="1:111" x14ac:dyDescent="0.2">
      <c r="A355" s="108"/>
      <c r="D355" s="108"/>
      <c r="M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  <c r="CW355" s="108"/>
      <c r="CX355" s="108"/>
      <c r="CY355" s="108"/>
      <c r="CZ355" s="108"/>
      <c r="DA355" s="108"/>
      <c r="DB355" s="108"/>
      <c r="DC355" s="108"/>
      <c r="DD355" s="108"/>
      <c r="DE355" s="108"/>
      <c r="DF355" s="108"/>
      <c r="DG355" s="108"/>
    </row>
    <row r="356" spans="1:111" x14ac:dyDescent="0.2">
      <c r="A356" s="108"/>
      <c r="D356" s="108"/>
      <c r="M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  <c r="CW356" s="108"/>
      <c r="CX356" s="108"/>
      <c r="CY356" s="108"/>
      <c r="CZ356" s="108"/>
      <c r="DA356" s="108"/>
      <c r="DB356" s="108"/>
      <c r="DC356" s="108"/>
      <c r="DD356" s="108"/>
      <c r="DE356" s="108"/>
      <c r="DF356" s="108"/>
      <c r="DG356" s="108"/>
    </row>
    <row r="357" spans="1:111" x14ac:dyDescent="0.2">
      <c r="A357" s="108"/>
      <c r="D357" s="108"/>
      <c r="M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  <c r="CW357" s="108"/>
      <c r="CX357" s="108"/>
      <c r="CY357" s="108"/>
      <c r="CZ357" s="108"/>
      <c r="DA357" s="108"/>
      <c r="DB357" s="108"/>
      <c r="DC357" s="108"/>
      <c r="DD357" s="108"/>
      <c r="DE357" s="108"/>
      <c r="DF357" s="108"/>
      <c r="DG357" s="108"/>
    </row>
    <row r="358" spans="1:111" x14ac:dyDescent="0.2">
      <c r="A358" s="108"/>
      <c r="D358" s="108"/>
      <c r="M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  <c r="CW358" s="108"/>
      <c r="CX358" s="108"/>
      <c r="CY358" s="108"/>
      <c r="CZ358" s="108"/>
      <c r="DA358" s="108"/>
      <c r="DB358" s="108"/>
      <c r="DC358" s="108"/>
      <c r="DD358" s="108"/>
      <c r="DE358" s="108"/>
      <c r="DF358" s="108"/>
      <c r="DG358" s="108"/>
    </row>
    <row r="359" spans="1:111" x14ac:dyDescent="0.2">
      <c r="A359" s="108"/>
      <c r="D359" s="108"/>
      <c r="M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  <c r="CW359" s="108"/>
      <c r="CX359" s="108"/>
      <c r="CY359" s="108"/>
      <c r="CZ359" s="108"/>
      <c r="DA359" s="108"/>
      <c r="DB359" s="108"/>
      <c r="DC359" s="108"/>
      <c r="DD359" s="108"/>
      <c r="DE359" s="108"/>
      <c r="DF359" s="108"/>
      <c r="DG359" s="108"/>
    </row>
    <row r="360" spans="1:111" x14ac:dyDescent="0.2">
      <c r="A360" s="108"/>
      <c r="D360" s="108"/>
      <c r="M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  <c r="CW360" s="108"/>
      <c r="CX360" s="108"/>
      <c r="CY360" s="108"/>
      <c r="CZ360" s="108"/>
      <c r="DA360" s="108"/>
      <c r="DB360" s="108"/>
      <c r="DC360" s="108"/>
      <c r="DD360" s="108"/>
      <c r="DE360" s="108"/>
      <c r="DF360" s="108"/>
      <c r="DG360" s="108"/>
    </row>
    <row r="361" spans="1:111" x14ac:dyDescent="0.2">
      <c r="A361" s="108"/>
      <c r="D361" s="108"/>
      <c r="M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  <c r="CW361" s="108"/>
      <c r="CX361" s="108"/>
      <c r="CY361" s="108"/>
      <c r="CZ361" s="108"/>
      <c r="DA361" s="108"/>
      <c r="DB361" s="108"/>
      <c r="DC361" s="108"/>
      <c r="DD361" s="108"/>
      <c r="DE361" s="108"/>
      <c r="DF361" s="108"/>
      <c r="DG361" s="108"/>
    </row>
    <row r="362" spans="1:111" x14ac:dyDescent="0.2">
      <c r="A362" s="108"/>
      <c r="D362" s="108"/>
      <c r="M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  <c r="CW362" s="108"/>
      <c r="CX362" s="108"/>
      <c r="CY362" s="108"/>
      <c r="CZ362" s="108"/>
      <c r="DA362" s="108"/>
      <c r="DB362" s="108"/>
      <c r="DC362" s="108"/>
      <c r="DD362" s="108"/>
      <c r="DE362" s="108"/>
      <c r="DF362" s="108"/>
      <c r="DG362" s="108"/>
    </row>
    <row r="363" spans="1:111" x14ac:dyDescent="0.2">
      <c r="A363" s="108"/>
      <c r="D363" s="108"/>
      <c r="M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  <c r="CW363" s="108"/>
      <c r="CX363" s="108"/>
      <c r="CY363" s="108"/>
      <c r="CZ363" s="108"/>
      <c r="DA363" s="108"/>
      <c r="DB363" s="108"/>
      <c r="DC363" s="108"/>
      <c r="DD363" s="108"/>
      <c r="DE363" s="108"/>
      <c r="DF363" s="108"/>
      <c r="DG363" s="108"/>
    </row>
    <row r="364" spans="1:111" x14ac:dyDescent="0.2">
      <c r="A364" s="108"/>
      <c r="D364" s="108"/>
      <c r="M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  <c r="CW364" s="108"/>
      <c r="CX364" s="108"/>
      <c r="CY364" s="108"/>
      <c r="CZ364" s="108"/>
      <c r="DA364" s="108"/>
      <c r="DB364" s="108"/>
      <c r="DC364" s="108"/>
      <c r="DD364" s="108"/>
      <c r="DE364" s="108"/>
      <c r="DF364" s="108"/>
      <c r="DG364" s="108"/>
    </row>
    <row r="365" spans="1:111" x14ac:dyDescent="0.2">
      <c r="A365" s="108"/>
      <c r="D365" s="108"/>
      <c r="M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  <c r="CW365" s="108"/>
      <c r="CX365" s="108"/>
      <c r="CY365" s="108"/>
      <c r="CZ365" s="108"/>
      <c r="DA365" s="108"/>
      <c r="DB365" s="108"/>
      <c r="DC365" s="108"/>
      <c r="DD365" s="108"/>
      <c r="DE365" s="108"/>
      <c r="DF365" s="108"/>
      <c r="DG365" s="108"/>
    </row>
    <row r="366" spans="1:111" x14ac:dyDescent="0.2">
      <c r="A366" s="108"/>
      <c r="D366" s="108"/>
      <c r="M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  <c r="CW366" s="108"/>
      <c r="CX366" s="108"/>
      <c r="CY366" s="108"/>
      <c r="CZ366" s="108"/>
      <c r="DA366" s="108"/>
      <c r="DB366" s="108"/>
      <c r="DC366" s="108"/>
      <c r="DD366" s="108"/>
      <c r="DE366" s="108"/>
      <c r="DF366" s="108"/>
      <c r="DG366" s="108"/>
    </row>
    <row r="367" spans="1:111" x14ac:dyDescent="0.2">
      <c r="A367" s="108"/>
      <c r="D367" s="108"/>
      <c r="M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  <c r="CW367" s="108"/>
      <c r="CX367" s="108"/>
      <c r="CY367" s="108"/>
      <c r="CZ367" s="108"/>
      <c r="DA367" s="108"/>
      <c r="DB367" s="108"/>
      <c r="DC367" s="108"/>
      <c r="DD367" s="108"/>
      <c r="DE367" s="108"/>
      <c r="DF367" s="108"/>
      <c r="DG367" s="108"/>
    </row>
    <row r="368" spans="1:111" x14ac:dyDescent="0.2">
      <c r="A368" s="108"/>
      <c r="D368" s="108"/>
      <c r="M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  <c r="CW368" s="108"/>
      <c r="CX368" s="108"/>
      <c r="CY368" s="108"/>
      <c r="CZ368" s="108"/>
      <c r="DA368" s="108"/>
      <c r="DB368" s="108"/>
      <c r="DC368" s="108"/>
      <c r="DD368" s="108"/>
      <c r="DE368" s="108"/>
      <c r="DF368" s="108"/>
      <c r="DG368" s="108"/>
    </row>
    <row r="369" spans="1:111" x14ac:dyDescent="0.2">
      <c r="A369" s="108"/>
      <c r="D369" s="108"/>
      <c r="M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  <c r="CW369" s="108"/>
      <c r="CX369" s="108"/>
      <c r="CY369" s="108"/>
      <c r="CZ369" s="108"/>
      <c r="DA369" s="108"/>
      <c r="DB369" s="108"/>
      <c r="DC369" s="108"/>
      <c r="DD369" s="108"/>
      <c r="DE369" s="108"/>
      <c r="DF369" s="108"/>
      <c r="DG369" s="108"/>
    </row>
    <row r="370" spans="1:111" x14ac:dyDescent="0.2">
      <c r="A370" s="108"/>
      <c r="D370" s="108"/>
      <c r="M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  <c r="CW370" s="108"/>
      <c r="CX370" s="108"/>
      <c r="CY370" s="108"/>
      <c r="CZ370" s="108"/>
      <c r="DA370" s="108"/>
      <c r="DB370" s="108"/>
      <c r="DC370" s="108"/>
      <c r="DD370" s="108"/>
      <c r="DE370" s="108"/>
      <c r="DF370" s="108"/>
      <c r="DG370" s="108"/>
    </row>
    <row r="371" spans="1:111" x14ac:dyDescent="0.2">
      <c r="A371" s="108"/>
      <c r="D371" s="108"/>
      <c r="M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  <c r="CW371" s="108"/>
      <c r="CX371" s="108"/>
      <c r="CY371" s="108"/>
      <c r="CZ371" s="108"/>
      <c r="DA371" s="108"/>
      <c r="DB371" s="108"/>
      <c r="DC371" s="108"/>
      <c r="DD371" s="108"/>
      <c r="DE371" s="108"/>
      <c r="DF371" s="108"/>
      <c r="DG371" s="108"/>
    </row>
    <row r="372" spans="1:111" x14ac:dyDescent="0.2">
      <c r="A372" s="108"/>
      <c r="D372" s="108"/>
      <c r="M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  <c r="CW372" s="108"/>
      <c r="CX372" s="108"/>
      <c r="CY372" s="108"/>
      <c r="CZ372" s="108"/>
      <c r="DA372" s="108"/>
      <c r="DB372" s="108"/>
      <c r="DC372" s="108"/>
      <c r="DD372" s="108"/>
      <c r="DE372" s="108"/>
      <c r="DF372" s="108"/>
      <c r="DG372" s="108"/>
    </row>
    <row r="373" spans="1:111" x14ac:dyDescent="0.2">
      <c r="A373" s="108"/>
      <c r="D373" s="108"/>
      <c r="M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  <c r="CW373" s="108"/>
      <c r="CX373" s="108"/>
      <c r="CY373" s="108"/>
      <c r="CZ373" s="108"/>
      <c r="DA373" s="108"/>
      <c r="DB373" s="108"/>
      <c r="DC373" s="108"/>
      <c r="DD373" s="108"/>
      <c r="DE373" s="108"/>
      <c r="DF373" s="108"/>
      <c r="DG373" s="108"/>
    </row>
    <row r="374" spans="1:111" x14ac:dyDescent="0.2">
      <c r="A374" s="108"/>
      <c r="D374" s="108"/>
      <c r="M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  <c r="CW374" s="108"/>
      <c r="CX374" s="108"/>
      <c r="CY374" s="108"/>
      <c r="CZ374" s="108"/>
      <c r="DA374" s="108"/>
      <c r="DB374" s="108"/>
      <c r="DC374" s="108"/>
      <c r="DD374" s="108"/>
      <c r="DE374" s="108"/>
      <c r="DF374" s="108"/>
      <c r="DG374" s="108"/>
    </row>
    <row r="375" spans="1:111" x14ac:dyDescent="0.2">
      <c r="A375" s="108"/>
      <c r="D375" s="108"/>
      <c r="M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  <c r="CW375" s="108"/>
      <c r="CX375" s="108"/>
      <c r="CY375" s="108"/>
      <c r="CZ375" s="108"/>
      <c r="DA375" s="108"/>
      <c r="DB375" s="108"/>
      <c r="DC375" s="108"/>
      <c r="DD375" s="108"/>
      <c r="DE375" s="108"/>
      <c r="DF375" s="108"/>
      <c r="DG375" s="108"/>
    </row>
    <row r="376" spans="1:111" x14ac:dyDescent="0.2">
      <c r="A376" s="108"/>
      <c r="D376" s="108"/>
      <c r="M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8"/>
      <c r="BL376" s="108"/>
      <c r="BM376" s="108"/>
      <c r="BN376" s="108"/>
      <c r="BO376" s="108"/>
      <c r="BP376" s="108"/>
      <c r="BQ376" s="108"/>
      <c r="BR376" s="108"/>
      <c r="BS376" s="108"/>
      <c r="BT376" s="108"/>
      <c r="BU376" s="108"/>
      <c r="BV376" s="108"/>
      <c r="BW376" s="108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  <c r="CW376" s="108"/>
      <c r="CX376" s="108"/>
      <c r="CY376" s="108"/>
      <c r="CZ376" s="108"/>
      <c r="DA376" s="108"/>
      <c r="DB376" s="108"/>
      <c r="DC376" s="108"/>
      <c r="DD376" s="108"/>
      <c r="DE376" s="108"/>
      <c r="DF376" s="108"/>
      <c r="DG376" s="108"/>
    </row>
    <row r="377" spans="1:111" x14ac:dyDescent="0.2">
      <c r="A377" s="108"/>
      <c r="D377" s="108"/>
      <c r="M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  <c r="CW377" s="108"/>
      <c r="CX377" s="108"/>
      <c r="CY377" s="108"/>
      <c r="CZ377" s="108"/>
      <c r="DA377" s="108"/>
      <c r="DB377" s="108"/>
      <c r="DC377" s="108"/>
      <c r="DD377" s="108"/>
      <c r="DE377" s="108"/>
      <c r="DF377" s="108"/>
      <c r="DG377" s="108"/>
    </row>
    <row r="378" spans="1:111" x14ac:dyDescent="0.2">
      <c r="A378" s="108"/>
      <c r="D378" s="108"/>
      <c r="M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  <c r="CW378" s="108"/>
      <c r="CX378" s="108"/>
      <c r="CY378" s="108"/>
      <c r="CZ378" s="108"/>
      <c r="DA378" s="108"/>
      <c r="DB378" s="108"/>
      <c r="DC378" s="108"/>
      <c r="DD378" s="108"/>
      <c r="DE378" s="108"/>
      <c r="DF378" s="108"/>
      <c r="DG378" s="108"/>
    </row>
    <row r="379" spans="1:111" x14ac:dyDescent="0.2">
      <c r="A379" s="108"/>
      <c r="D379" s="108"/>
      <c r="M379" s="108"/>
      <c r="BA379" s="108"/>
      <c r="BB379" s="108"/>
      <c r="BC379" s="108"/>
      <c r="BD379" s="108"/>
      <c r="BE379" s="108"/>
      <c r="BF379" s="108"/>
      <c r="BG379" s="108"/>
      <c r="BH379" s="108"/>
      <c r="BI379" s="108"/>
      <c r="BJ379" s="108"/>
      <c r="BK379" s="108"/>
      <c r="BL379" s="108"/>
      <c r="BM379" s="108"/>
      <c r="BN379" s="108"/>
      <c r="BO379" s="108"/>
      <c r="BP379" s="108"/>
      <c r="BQ379" s="108"/>
      <c r="BR379" s="108"/>
      <c r="BS379" s="108"/>
      <c r="BT379" s="108"/>
      <c r="BU379" s="108"/>
      <c r="BV379" s="108"/>
      <c r="BW379" s="108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  <c r="CW379" s="108"/>
      <c r="CX379" s="108"/>
      <c r="CY379" s="108"/>
      <c r="CZ379" s="108"/>
      <c r="DA379" s="108"/>
      <c r="DB379" s="108"/>
      <c r="DC379" s="108"/>
      <c r="DD379" s="108"/>
      <c r="DE379" s="108"/>
      <c r="DF379" s="108"/>
      <c r="DG379" s="108"/>
    </row>
    <row r="380" spans="1:111" x14ac:dyDescent="0.2">
      <c r="A380" s="108"/>
      <c r="D380" s="108"/>
      <c r="M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  <c r="CW380" s="108"/>
      <c r="CX380" s="108"/>
      <c r="CY380" s="108"/>
      <c r="CZ380" s="108"/>
      <c r="DA380" s="108"/>
      <c r="DB380" s="108"/>
      <c r="DC380" s="108"/>
      <c r="DD380" s="108"/>
      <c r="DE380" s="108"/>
      <c r="DF380" s="108"/>
      <c r="DG380" s="108"/>
    </row>
    <row r="381" spans="1:111" x14ac:dyDescent="0.2">
      <c r="A381" s="108"/>
      <c r="D381" s="108"/>
      <c r="M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8"/>
      <c r="BL381" s="108"/>
      <c r="BM381" s="108"/>
      <c r="BN381" s="108"/>
      <c r="BO381" s="108"/>
      <c r="BP381" s="108"/>
      <c r="BQ381" s="108"/>
      <c r="BR381" s="108"/>
      <c r="BS381" s="108"/>
      <c r="BT381" s="108"/>
      <c r="BU381" s="108"/>
      <c r="BV381" s="108"/>
      <c r="BW381" s="108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  <c r="CW381" s="108"/>
      <c r="CX381" s="108"/>
      <c r="CY381" s="108"/>
      <c r="CZ381" s="108"/>
      <c r="DA381" s="108"/>
      <c r="DB381" s="108"/>
      <c r="DC381" s="108"/>
      <c r="DD381" s="108"/>
      <c r="DE381" s="108"/>
      <c r="DF381" s="108"/>
      <c r="DG381" s="108"/>
    </row>
    <row r="382" spans="1:111" x14ac:dyDescent="0.2">
      <c r="A382" s="108"/>
      <c r="D382" s="108"/>
      <c r="M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  <c r="CW382" s="108"/>
      <c r="CX382" s="108"/>
      <c r="CY382" s="108"/>
      <c r="CZ382" s="108"/>
      <c r="DA382" s="108"/>
      <c r="DB382" s="108"/>
      <c r="DC382" s="108"/>
      <c r="DD382" s="108"/>
      <c r="DE382" s="108"/>
      <c r="DF382" s="108"/>
      <c r="DG382" s="108"/>
    </row>
    <row r="383" spans="1:111" x14ac:dyDescent="0.2">
      <c r="A383" s="108"/>
      <c r="D383" s="108"/>
      <c r="M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8"/>
      <c r="BL383" s="108"/>
      <c r="BM383" s="108"/>
      <c r="BN383" s="108"/>
      <c r="BO383" s="108"/>
      <c r="BP383" s="108"/>
      <c r="BQ383" s="108"/>
      <c r="BR383" s="108"/>
      <c r="BS383" s="108"/>
      <c r="BT383" s="108"/>
      <c r="BU383" s="108"/>
      <c r="BV383" s="108"/>
      <c r="BW383" s="108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  <c r="CW383" s="108"/>
      <c r="CX383" s="108"/>
      <c r="CY383" s="108"/>
      <c r="CZ383" s="108"/>
      <c r="DA383" s="108"/>
      <c r="DB383" s="108"/>
      <c r="DC383" s="108"/>
      <c r="DD383" s="108"/>
      <c r="DE383" s="108"/>
      <c r="DF383" s="108"/>
      <c r="DG383" s="108"/>
    </row>
    <row r="384" spans="1:111" x14ac:dyDescent="0.2">
      <c r="A384" s="108"/>
      <c r="D384" s="108"/>
      <c r="M384" s="108"/>
      <c r="BA384" s="108"/>
      <c r="BB384" s="108"/>
      <c r="BC384" s="108"/>
      <c r="BD384" s="108"/>
      <c r="BE384" s="108"/>
      <c r="BF384" s="108"/>
      <c r="BG384" s="108"/>
      <c r="BH384" s="108"/>
      <c r="BI384" s="108"/>
      <c r="BJ384" s="108"/>
      <c r="BK384" s="108"/>
      <c r="BL384" s="108"/>
      <c r="BM384" s="108"/>
      <c r="BN384" s="108"/>
      <c r="BO384" s="108"/>
      <c r="BP384" s="108"/>
      <c r="BQ384" s="108"/>
      <c r="BR384" s="108"/>
      <c r="BS384" s="108"/>
      <c r="BT384" s="108"/>
      <c r="BU384" s="108"/>
      <c r="BV384" s="108"/>
      <c r="BW384" s="108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  <c r="CW384" s="108"/>
      <c r="CX384" s="108"/>
      <c r="CY384" s="108"/>
      <c r="CZ384" s="108"/>
      <c r="DA384" s="108"/>
      <c r="DB384" s="108"/>
      <c r="DC384" s="108"/>
      <c r="DD384" s="108"/>
      <c r="DE384" s="108"/>
      <c r="DF384" s="108"/>
      <c r="DG384" s="108"/>
    </row>
    <row r="385" spans="1:111" x14ac:dyDescent="0.2">
      <c r="A385" s="108"/>
      <c r="D385" s="108"/>
      <c r="M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  <c r="CW385" s="108"/>
      <c r="CX385" s="108"/>
      <c r="CY385" s="108"/>
      <c r="CZ385" s="108"/>
      <c r="DA385" s="108"/>
      <c r="DB385" s="108"/>
      <c r="DC385" s="108"/>
      <c r="DD385" s="108"/>
      <c r="DE385" s="108"/>
      <c r="DF385" s="108"/>
      <c r="DG385" s="108"/>
    </row>
    <row r="386" spans="1:111" x14ac:dyDescent="0.2">
      <c r="A386" s="108"/>
      <c r="D386" s="108"/>
      <c r="M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8"/>
      <c r="BL386" s="108"/>
      <c r="BM386" s="108"/>
      <c r="BN386" s="108"/>
      <c r="BO386" s="108"/>
      <c r="BP386" s="108"/>
      <c r="BQ386" s="108"/>
      <c r="BR386" s="108"/>
      <c r="BS386" s="108"/>
      <c r="BT386" s="108"/>
      <c r="BU386" s="108"/>
      <c r="BV386" s="108"/>
      <c r="BW386" s="108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  <c r="CW386" s="108"/>
      <c r="CX386" s="108"/>
      <c r="CY386" s="108"/>
      <c r="CZ386" s="108"/>
      <c r="DA386" s="108"/>
      <c r="DB386" s="108"/>
      <c r="DC386" s="108"/>
      <c r="DD386" s="108"/>
      <c r="DE386" s="108"/>
      <c r="DF386" s="108"/>
      <c r="DG386" s="108"/>
    </row>
    <row r="387" spans="1:111" x14ac:dyDescent="0.2">
      <c r="A387" s="108"/>
      <c r="D387" s="108"/>
      <c r="M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8"/>
      <c r="BL387" s="108"/>
      <c r="BM387" s="108"/>
      <c r="BN387" s="108"/>
      <c r="BO387" s="108"/>
      <c r="BP387" s="108"/>
      <c r="BQ387" s="108"/>
      <c r="BR387" s="108"/>
      <c r="BS387" s="108"/>
      <c r="BT387" s="108"/>
      <c r="BU387" s="108"/>
      <c r="BV387" s="108"/>
      <c r="BW387" s="108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  <c r="CW387" s="108"/>
      <c r="CX387" s="108"/>
      <c r="CY387" s="108"/>
      <c r="CZ387" s="108"/>
      <c r="DA387" s="108"/>
      <c r="DB387" s="108"/>
      <c r="DC387" s="108"/>
      <c r="DD387" s="108"/>
      <c r="DE387" s="108"/>
      <c r="DF387" s="108"/>
      <c r="DG387" s="108"/>
    </row>
    <row r="388" spans="1:111" x14ac:dyDescent="0.2">
      <c r="A388" s="108"/>
      <c r="D388" s="108"/>
      <c r="M388" s="108"/>
      <c r="BA388" s="108"/>
      <c r="BB388" s="108"/>
      <c r="BC388" s="108"/>
      <c r="BD388" s="108"/>
      <c r="BE388" s="108"/>
      <c r="BF388" s="108"/>
      <c r="BG388" s="108"/>
      <c r="BH388" s="108"/>
      <c r="BI388" s="108"/>
      <c r="BJ388" s="108"/>
      <c r="BK388" s="108"/>
      <c r="BL388" s="108"/>
      <c r="BM388" s="108"/>
      <c r="BN388" s="108"/>
      <c r="BO388" s="108"/>
      <c r="BP388" s="108"/>
      <c r="BQ388" s="108"/>
      <c r="BR388" s="108"/>
      <c r="BS388" s="108"/>
      <c r="BT388" s="108"/>
      <c r="BU388" s="108"/>
      <c r="BV388" s="108"/>
      <c r="BW388" s="108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  <c r="CW388" s="108"/>
      <c r="CX388" s="108"/>
      <c r="CY388" s="108"/>
      <c r="CZ388" s="108"/>
      <c r="DA388" s="108"/>
      <c r="DB388" s="108"/>
      <c r="DC388" s="108"/>
      <c r="DD388" s="108"/>
      <c r="DE388" s="108"/>
      <c r="DF388" s="108"/>
      <c r="DG388" s="108"/>
    </row>
    <row r="389" spans="1:111" x14ac:dyDescent="0.2">
      <c r="A389" s="108"/>
      <c r="D389" s="108"/>
      <c r="M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108"/>
      <c r="BR389" s="108"/>
      <c r="BS389" s="108"/>
      <c r="BT389" s="108"/>
      <c r="BU389" s="108"/>
      <c r="BV389" s="108"/>
      <c r="BW389" s="108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  <c r="CW389" s="108"/>
      <c r="CX389" s="108"/>
      <c r="CY389" s="108"/>
      <c r="CZ389" s="108"/>
      <c r="DA389" s="108"/>
      <c r="DB389" s="108"/>
      <c r="DC389" s="108"/>
      <c r="DD389" s="108"/>
      <c r="DE389" s="108"/>
      <c r="DF389" s="108"/>
      <c r="DG389" s="108"/>
    </row>
    <row r="390" spans="1:111" x14ac:dyDescent="0.2">
      <c r="A390" s="108"/>
      <c r="D390" s="108"/>
      <c r="M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108"/>
      <c r="BR390" s="108"/>
      <c r="BS390" s="108"/>
      <c r="BT390" s="108"/>
      <c r="BU390" s="108"/>
      <c r="BV390" s="108"/>
      <c r="BW390" s="108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  <c r="CW390" s="108"/>
      <c r="CX390" s="108"/>
      <c r="CY390" s="108"/>
      <c r="CZ390" s="108"/>
      <c r="DA390" s="108"/>
      <c r="DB390" s="108"/>
      <c r="DC390" s="108"/>
      <c r="DD390" s="108"/>
      <c r="DE390" s="108"/>
      <c r="DF390" s="108"/>
      <c r="DG390" s="108"/>
    </row>
    <row r="391" spans="1:111" x14ac:dyDescent="0.2">
      <c r="A391" s="108"/>
      <c r="D391" s="108"/>
      <c r="M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108"/>
      <c r="BR391" s="108"/>
      <c r="BS391" s="108"/>
      <c r="BT391" s="108"/>
      <c r="BU391" s="108"/>
      <c r="BV391" s="108"/>
      <c r="BW391" s="108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  <c r="CW391" s="108"/>
      <c r="CX391" s="108"/>
      <c r="CY391" s="108"/>
      <c r="CZ391" s="108"/>
      <c r="DA391" s="108"/>
      <c r="DB391" s="108"/>
      <c r="DC391" s="108"/>
      <c r="DD391" s="108"/>
      <c r="DE391" s="108"/>
      <c r="DF391" s="108"/>
      <c r="DG391" s="108"/>
    </row>
    <row r="392" spans="1:111" x14ac:dyDescent="0.2">
      <c r="A392" s="108"/>
      <c r="D392" s="108"/>
      <c r="M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  <c r="CW392" s="108"/>
      <c r="CX392" s="108"/>
      <c r="CY392" s="108"/>
      <c r="CZ392" s="108"/>
      <c r="DA392" s="108"/>
      <c r="DB392" s="108"/>
      <c r="DC392" s="108"/>
      <c r="DD392" s="108"/>
      <c r="DE392" s="108"/>
      <c r="DF392" s="108"/>
      <c r="DG392" s="108"/>
    </row>
    <row r="393" spans="1:111" x14ac:dyDescent="0.2">
      <c r="A393" s="108"/>
      <c r="D393" s="108"/>
      <c r="M393" s="108"/>
      <c r="BA393" s="108"/>
      <c r="BB393" s="108"/>
      <c r="BC393" s="108"/>
      <c r="BD393" s="108"/>
      <c r="BE393" s="108"/>
      <c r="BF393" s="108"/>
      <c r="BG393" s="108"/>
      <c r="BH393" s="108"/>
      <c r="BI393" s="108"/>
      <c r="BJ393" s="108"/>
      <c r="BK393" s="108"/>
      <c r="BL393" s="108"/>
      <c r="BM393" s="108"/>
      <c r="BN393" s="108"/>
      <c r="BO393" s="108"/>
      <c r="BP393" s="108"/>
      <c r="BQ393" s="108"/>
      <c r="BR393" s="108"/>
      <c r="BS393" s="108"/>
      <c r="BT393" s="108"/>
      <c r="BU393" s="108"/>
      <c r="BV393" s="108"/>
      <c r="BW393" s="108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  <c r="CW393" s="108"/>
      <c r="CX393" s="108"/>
      <c r="CY393" s="108"/>
      <c r="CZ393" s="108"/>
      <c r="DA393" s="108"/>
      <c r="DB393" s="108"/>
      <c r="DC393" s="108"/>
      <c r="DD393" s="108"/>
      <c r="DE393" s="108"/>
      <c r="DF393" s="108"/>
      <c r="DG393" s="108"/>
    </row>
    <row r="394" spans="1:111" x14ac:dyDescent="0.2">
      <c r="A394" s="108"/>
      <c r="D394" s="108"/>
      <c r="M394" s="108"/>
      <c r="BA394" s="108"/>
      <c r="BB394" s="108"/>
      <c r="BC394" s="108"/>
      <c r="BD394" s="108"/>
      <c r="BE394" s="108"/>
      <c r="BF394" s="108"/>
      <c r="BG394" s="108"/>
      <c r="BH394" s="108"/>
      <c r="BI394" s="108"/>
      <c r="BJ394" s="108"/>
      <c r="BK394" s="108"/>
      <c r="BL394" s="108"/>
      <c r="BM394" s="108"/>
      <c r="BN394" s="108"/>
      <c r="BO394" s="108"/>
      <c r="BP394" s="108"/>
      <c r="BQ394" s="108"/>
      <c r="BR394" s="108"/>
      <c r="BS394" s="108"/>
      <c r="BT394" s="108"/>
      <c r="BU394" s="108"/>
      <c r="BV394" s="108"/>
      <c r="BW394" s="108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  <c r="CW394" s="108"/>
      <c r="CX394" s="108"/>
      <c r="CY394" s="108"/>
      <c r="CZ394" s="108"/>
      <c r="DA394" s="108"/>
      <c r="DB394" s="108"/>
      <c r="DC394" s="108"/>
      <c r="DD394" s="108"/>
      <c r="DE394" s="108"/>
      <c r="DF394" s="108"/>
      <c r="DG394" s="108"/>
    </row>
    <row r="395" spans="1:111" x14ac:dyDescent="0.2">
      <c r="A395" s="108"/>
      <c r="D395" s="108"/>
      <c r="M395" s="108"/>
      <c r="BA395" s="108"/>
      <c r="BB395" s="108"/>
      <c r="BC395" s="108"/>
      <c r="BD395" s="108"/>
      <c r="BE395" s="108"/>
      <c r="BF395" s="108"/>
      <c r="BG395" s="108"/>
      <c r="BH395" s="108"/>
      <c r="BI395" s="108"/>
      <c r="BJ395" s="108"/>
      <c r="BK395" s="108"/>
      <c r="BL395" s="108"/>
      <c r="BM395" s="108"/>
      <c r="BN395" s="108"/>
      <c r="BO395" s="108"/>
      <c r="BP395" s="108"/>
      <c r="BQ395" s="108"/>
      <c r="BR395" s="108"/>
      <c r="BS395" s="108"/>
      <c r="BT395" s="108"/>
      <c r="BU395" s="108"/>
      <c r="BV395" s="108"/>
      <c r="BW395" s="108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  <c r="CW395" s="108"/>
      <c r="CX395" s="108"/>
      <c r="CY395" s="108"/>
      <c r="CZ395" s="108"/>
      <c r="DA395" s="108"/>
      <c r="DB395" s="108"/>
      <c r="DC395" s="108"/>
      <c r="DD395" s="108"/>
      <c r="DE395" s="108"/>
      <c r="DF395" s="108"/>
      <c r="DG395" s="108"/>
    </row>
    <row r="396" spans="1:111" x14ac:dyDescent="0.2">
      <c r="A396" s="108"/>
      <c r="D396" s="108"/>
      <c r="M396" s="108"/>
      <c r="BA396" s="108"/>
      <c r="BB396" s="108"/>
      <c r="BC396" s="108"/>
      <c r="BD396" s="108"/>
      <c r="BE396" s="108"/>
      <c r="BF396" s="108"/>
      <c r="BG396" s="108"/>
      <c r="BH396" s="108"/>
      <c r="BI396" s="108"/>
      <c r="BJ396" s="108"/>
      <c r="BK396" s="108"/>
      <c r="BL396" s="108"/>
      <c r="BM396" s="108"/>
      <c r="BN396" s="108"/>
      <c r="BO396" s="108"/>
      <c r="BP396" s="108"/>
      <c r="BQ396" s="108"/>
      <c r="BR396" s="108"/>
      <c r="BS396" s="108"/>
      <c r="BT396" s="108"/>
      <c r="BU396" s="108"/>
      <c r="BV396" s="108"/>
      <c r="BW396" s="108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  <c r="CW396" s="108"/>
      <c r="CX396" s="108"/>
      <c r="CY396" s="108"/>
      <c r="CZ396" s="108"/>
      <c r="DA396" s="108"/>
      <c r="DB396" s="108"/>
      <c r="DC396" s="108"/>
      <c r="DD396" s="108"/>
      <c r="DE396" s="108"/>
      <c r="DF396" s="108"/>
      <c r="DG396" s="108"/>
    </row>
    <row r="397" spans="1:111" x14ac:dyDescent="0.2">
      <c r="A397" s="108"/>
      <c r="D397" s="108"/>
      <c r="M397" s="108"/>
      <c r="BA397" s="108"/>
      <c r="BB397" s="108"/>
      <c r="BC397" s="108"/>
      <c r="BD397" s="108"/>
      <c r="BE397" s="108"/>
      <c r="BF397" s="108"/>
      <c r="BG397" s="108"/>
      <c r="BH397" s="108"/>
      <c r="BI397" s="108"/>
      <c r="BJ397" s="108"/>
      <c r="BK397" s="108"/>
      <c r="BL397" s="108"/>
      <c r="BM397" s="108"/>
      <c r="BN397" s="108"/>
      <c r="BO397" s="108"/>
      <c r="BP397" s="108"/>
      <c r="BQ397" s="108"/>
      <c r="BR397" s="108"/>
      <c r="BS397" s="108"/>
      <c r="BT397" s="108"/>
      <c r="BU397" s="108"/>
      <c r="BV397" s="108"/>
      <c r="BW397" s="108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  <c r="CW397" s="108"/>
      <c r="CX397" s="108"/>
      <c r="CY397" s="108"/>
      <c r="CZ397" s="108"/>
      <c r="DA397" s="108"/>
      <c r="DB397" s="108"/>
      <c r="DC397" s="108"/>
      <c r="DD397" s="108"/>
      <c r="DE397" s="108"/>
      <c r="DF397" s="108"/>
      <c r="DG397" s="108"/>
    </row>
    <row r="398" spans="1:111" x14ac:dyDescent="0.2">
      <c r="A398" s="108"/>
      <c r="D398" s="108"/>
      <c r="M398" s="108"/>
      <c r="BA398" s="108"/>
      <c r="BB398" s="108"/>
      <c r="BC398" s="108"/>
      <c r="BD398" s="108"/>
      <c r="BE398" s="108"/>
      <c r="BF398" s="108"/>
      <c r="BG398" s="108"/>
      <c r="BH398" s="108"/>
      <c r="BI398" s="108"/>
      <c r="BJ398" s="108"/>
      <c r="BK398" s="108"/>
      <c r="BL398" s="108"/>
      <c r="BM398" s="108"/>
      <c r="BN398" s="108"/>
      <c r="BO398" s="108"/>
      <c r="BP398" s="108"/>
      <c r="BQ398" s="108"/>
      <c r="BR398" s="108"/>
      <c r="BS398" s="108"/>
      <c r="BT398" s="108"/>
      <c r="BU398" s="108"/>
      <c r="BV398" s="108"/>
      <c r="BW398" s="108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  <c r="CW398" s="108"/>
      <c r="CX398" s="108"/>
      <c r="CY398" s="108"/>
      <c r="CZ398" s="108"/>
      <c r="DA398" s="108"/>
      <c r="DB398" s="108"/>
      <c r="DC398" s="108"/>
      <c r="DD398" s="108"/>
      <c r="DE398" s="108"/>
      <c r="DF398" s="108"/>
      <c r="DG398" s="108"/>
    </row>
    <row r="399" spans="1:111" x14ac:dyDescent="0.2">
      <c r="A399" s="108"/>
      <c r="D399" s="108"/>
      <c r="M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8"/>
      <c r="BL399" s="108"/>
      <c r="BM399" s="108"/>
      <c r="BN399" s="108"/>
      <c r="BO399" s="108"/>
      <c r="BP399" s="108"/>
      <c r="BQ399" s="108"/>
      <c r="BR399" s="108"/>
      <c r="BS399" s="108"/>
      <c r="BT399" s="108"/>
      <c r="BU399" s="108"/>
      <c r="BV399" s="108"/>
      <c r="BW399" s="108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  <c r="CW399" s="108"/>
      <c r="CX399" s="108"/>
      <c r="CY399" s="108"/>
      <c r="CZ399" s="108"/>
      <c r="DA399" s="108"/>
      <c r="DB399" s="108"/>
      <c r="DC399" s="108"/>
      <c r="DD399" s="108"/>
      <c r="DE399" s="108"/>
      <c r="DF399" s="108"/>
      <c r="DG399" s="108"/>
    </row>
    <row r="400" spans="1:111" x14ac:dyDescent="0.2">
      <c r="A400" s="108"/>
      <c r="D400" s="108"/>
      <c r="M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  <c r="CW400" s="108"/>
      <c r="CX400" s="108"/>
      <c r="CY400" s="108"/>
      <c r="CZ400" s="108"/>
      <c r="DA400" s="108"/>
      <c r="DB400" s="108"/>
      <c r="DC400" s="108"/>
      <c r="DD400" s="108"/>
      <c r="DE400" s="108"/>
      <c r="DF400" s="108"/>
      <c r="DG400" s="108"/>
    </row>
    <row r="401" spans="1:111" x14ac:dyDescent="0.2">
      <c r="A401" s="108"/>
      <c r="D401" s="108"/>
      <c r="M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8"/>
      <c r="BL401" s="108"/>
      <c r="BM401" s="108"/>
      <c r="BN401" s="108"/>
      <c r="BO401" s="108"/>
      <c r="BP401" s="108"/>
      <c r="BQ401" s="108"/>
      <c r="BR401" s="108"/>
      <c r="BS401" s="108"/>
      <c r="BT401" s="108"/>
      <c r="BU401" s="108"/>
      <c r="BV401" s="108"/>
      <c r="BW401" s="108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  <c r="CW401" s="108"/>
      <c r="CX401" s="108"/>
      <c r="CY401" s="108"/>
      <c r="CZ401" s="108"/>
      <c r="DA401" s="108"/>
      <c r="DB401" s="108"/>
      <c r="DC401" s="108"/>
      <c r="DD401" s="108"/>
      <c r="DE401" s="108"/>
      <c r="DF401" s="108"/>
      <c r="DG401" s="108"/>
    </row>
    <row r="402" spans="1:111" x14ac:dyDescent="0.2">
      <c r="A402" s="108"/>
      <c r="D402" s="108"/>
      <c r="M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108"/>
      <c r="BR402" s="108"/>
      <c r="BS402" s="108"/>
      <c r="BT402" s="108"/>
      <c r="BU402" s="108"/>
      <c r="BV402" s="108"/>
      <c r="BW402" s="108"/>
      <c r="BX402" s="108"/>
      <c r="BY402" s="108"/>
      <c r="BZ402" s="108"/>
      <c r="CA402" s="108"/>
      <c r="CB402" s="108"/>
      <c r="CC402" s="108"/>
      <c r="CD402" s="108"/>
      <c r="CE402" s="108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  <c r="CW402" s="108"/>
      <c r="CX402" s="108"/>
      <c r="CY402" s="108"/>
      <c r="CZ402" s="108"/>
      <c r="DA402" s="108"/>
      <c r="DB402" s="108"/>
      <c r="DC402" s="108"/>
      <c r="DD402" s="108"/>
      <c r="DE402" s="108"/>
      <c r="DF402" s="108"/>
      <c r="DG402" s="108"/>
    </row>
    <row r="403" spans="1:111" x14ac:dyDescent="0.2">
      <c r="A403" s="108"/>
      <c r="D403" s="108"/>
      <c r="M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  <c r="CW403" s="108"/>
      <c r="CX403" s="108"/>
      <c r="CY403" s="108"/>
      <c r="CZ403" s="108"/>
      <c r="DA403" s="108"/>
      <c r="DB403" s="108"/>
      <c r="DC403" s="108"/>
      <c r="DD403" s="108"/>
      <c r="DE403" s="108"/>
      <c r="DF403" s="108"/>
      <c r="DG403" s="108"/>
    </row>
    <row r="404" spans="1:111" x14ac:dyDescent="0.2">
      <c r="A404" s="108"/>
      <c r="D404" s="108"/>
      <c r="M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/>
      <c r="BK404" s="108"/>
      <c r="BL404" s="108"/>
      <c r="BM404" s="108"/>
      <c r="BN404" s="108"/>
      <c r="BO404" s="108"/>
      <c r="BP404" s="108"/>
      <c r="BQ404" s="108"/>
      <c r="BR404" s="108"/>
      <c r="BS404" s="108"/>
      <c r="BT404" s="108"/>
      <c r="BU404" s="108"/>
      <c r="BV404" s="108"/>
      <c r="BW404" s="108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  <c r="CW404" s="108"/>
      <c r="CX404" s="108"/>
      <c r="CY404" s="108"/>
      <c r="CZ404" s="108"/>
      <c r="DA404" s="108"/>
      <c r="DB404" s="108"/>
      <c r="DC404" s="108"/>
      <c r="DD404" s="108"/>
      <c r="DE404" s="108"/>
      <c r="DF404" s="108"/>
      <c r="DG404" s="108"/>
    </row>
    <row r="405" spans="1:111" x14ac:dyDescent="0.2">
      <c r="A405" s="108"/>
      <c r="D405" s="108"/>
      <c r="M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  <c r="CW405" s="108"/>
      <c r="CX405" s="108"/>
      <c r="CY405" s="108"/>
      <c r="CZ405" s="108"/>
      <c r="DA405" s="108"/>
      <c r="DB405" s="108"/>
      <c r="DC405" s="108"/>
      <c r="DD405" s="108"/>
      <c r="DE405" s="108"/>
      <c r="DF405" s="108"/>
      <c r="DG405" s="108"/>
    </row>
    <row r="406" spans="1:111" x14ac:dyDescent="0.2">
      <c r="A406" s="108"/>
      <c r="D406" s="108"/>
      <c r="M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108"/>
      <c r="BR406" s="108"/>
      <c r="BS406" s="108"/>
      <c r="BT406" s="108"/>
      <c r="BU406" s="108"/>
      <c r="BV406" s="108"/>
      <c r="BW406" s="108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  <c r="CW406" s="108"/>
      <c r="CX406" s="108"/>
      <c r="CY406" s="108"/>
      <c r="CZ406" s="108"/>
      <c r="DA406" s="108"/>
      <c r="DB406" s="108"/>
      <c r="DC406" s="108"/>
      <c r="DD406" s="108"/>
      <c r="DE406" s="108"/>
      <c r="DF406" s="108"/>
      <c r="DG406" s="108"/>
    </row>
    <row r="407" spans="1:111" x14ac:dyDescent="0.2">
      <c r="A407" s="108"/>
      <c r="D407" s="108"/>
      <c r="M407" s="108"/>
      <c r="BA407" s="108"/>
      <c r="BB407" s="108"/>
      <c r="BC407" s="108"/>
      <c r="BD407" s="108"/>
      <c r="BE407" s="108"/>
      <c r="BF407" s="108"/>
      <c r="BG407" s="108"/>
      <c r="BH407" s="108"/>
      <c r="BI407" s="108"/>
      <c r="BJ407" s="108"/>
      <c r="BK407" s="108"/>
      <c r="BL407" s="108"/>
      <c r="BM407" s="108"/>
      <c r="BN407" s="108"/>
      <c r="BO407" s="108"/>
      <c r="BP407" s="108"/>
      <c r="BQ407" s="108"/>
      <c r="BR407" s="108"/>
      <c r="BS407" s="108"/>
      <c r="BT407" s="108"/>
      <c r="BU407" s="108"/>
      <c r="BV407" s="108"/>
      <c r="BW407" s="108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  <c r="CW407" s="108"/>
      <c r="CX407" s="108"/>
      <c r="CY407" s="108"/>
      <c r="CZ407" s="108"/>
      <c r="DA407" s="108"/>
      <c r="DB407" s="108"/>
      <c r="DC407" s="108"/>
      <c r="DD407" s="108"/>
      <c r="DE407" s="108"/>
      <c r="DF407" s="108"/>
      <c r="DG407" s="108"/>
    </row>
    <row r="408" spans="1:111" x14ac:dyDescent="0.2">
      <c r="A408" s="108"/>
      <c r="D408" s="108"/>
      <c r="M408" s="108"/>
      <c r="BA408" s="108"/>
      <c r="BB408" s="108"/>
      <c r="BC408" s="108"/>
      <c r="BD408" s="108"/>
      <c r="BE408" s="108"/>
      <c r="BF408" s="108"/>
      <c r="BG408" s="108"/>
      <c r="BH408" s="108"/>
      <c r="BI408" s="108"/>
      <c r="BJ408" s="108"/>
      <c r="BK408" s="108"/>
      <c r="BL408" s="108"/>
      <c r="BM408" s="108"/>
      <c r="BN408" s="108"/>
      <c r="BO408" s="108"/>
      <c r="BP408" s="108"/>
      <c r="BQ408" s="108"/>
      <c r="BR408" s="108"/>
      <c r="BS408" s="108"/>
      <c r="BT408" s="108"/>
      <c r="BU408" s="108"/>
      <c r="BV408" s="108"/>
      <c r="BW408" s="108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  <c r="CW408" s="108"/>
      <c r="CX408" s="108"/>
      <c r="CY408" s="108"/>
      <c r="CZ408" s="108"/>
      <c r="DA408" s="108"/>
      <c r="DB408" s="108"/>
      <c r="DC408" s="108"/>
      <c r="DD408" s="108"/>
      <c r="DE408" s="108"/>
      <c r="DF408" s="108"/>
      <c r="DG408" s="108"/>
    </row>
    <row r="409" spans="1:111" x14ac:dyDescent="0.2">
      <c r="A409" s="108"/>
      <c r="D409" s="108"/>
      <c r="M409" s="108"/>
      <c r="BA409" s="108"/>
      <c r="BB409" s="108"/>
      <c r="BC409" s="108"/>
      <c r="BD409" s="108"/>
      <c r="BE409" s="108"/>
      <c r="BF409" s="108"/>
      <c r="BG409" s="108"/>
      <c r="BH409" s="108"/>
      <c r="BI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S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  <c r="CW409" s="108"/>
      <c r="CX409" s="108"/>
      <c r="CY409" s="108"/>
      <c r="CZ409" s="108"/>
      <c r="DA409" s="108"/>
      <c r="DB409" s="108"/>
      <c r="DC409" s="108"/>
      <c r="DD409" s="108"/>
      <c r="DE409" s="108"/>
      <c r="DF409" s="108"/>
      <c r="DG409" s="108"/>
    </row>
    <row r="410" spans="1:111" x14ac:dyDescent="0.2">
      <c r="A410" s="108"/>
      <c r="D410" s="108"/>
      <c r="M410" s="108"/>
      <c r="BA410" s="108"/>
      <c r="BB410" s="108"/>
      <c r="BC410" s="108"/>
      <c r="BD410" s="108"/>
      <c r="BE410" s="108"/>
      <c r="BF410" s="108"/>
      <c r="BG410" s="108"/>
      <c r="BH410" s="108"/>
      <c r="BI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S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  <c r="CW410" s="108"/>
      <c r="CX410" s="108"/>
      <c r="CY410" s="108"/>
      <c r="CZ410" s="108"/>
      <c r="DA410" s="108"/>
      <c r="DB410" s="108"/>
      <c r="DC410" s="108"/>
      <c r="DD410" s="108"/>
      <c r="DE410" s="108"/>
      <c r="DF410" s="108"/>
      <c r="DG410" s="108"/>
    </row>
    <row r="411" spans="1:111" x14ac:dyDescent="0.2">
      <c r="A411" s="108"/>
      <c r="D411" s="108"/>
      <c r="M411" s="108"/>
      <c r="BA411" s="108"/>
      <c r="BB411" s="108"/>
      <c r="BC411" s="108"/>
      <c r="BD411" s="108"/>
      <c r="BE411" s="108"/>
      <c r="BF411" s="108"/>
      <c r="BG411" s="108"/>
      <c r="BH411" s="108"/>
      <c r="BI411" s="108"/>
      <c r="BJ411" s="108"/>
      <c r="BK411" s="108"/>
      <c r="BL411" s="108"/>
      <c r="BM411" s="108"/>
      <c r="BN411" s="108"/>
      <c r="BO411" s="108"/>
      <c r="BP411" s="108"/>
      <c r="BQ411" s="108"/>
      <c r="BR411" s="108"/>
      <c r="BS411" s="108"/>
      <c r="BT411" s="108"/>
      <c r="BU411" s="108"/>
      <c r="BV411" s="108"/>
      <c r="BW411" s="108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  <c r="CW411" s="108"/>
      <c r="CX411" s="108"/>
      <c r="CY411" s="108"/>
      <c r="CZ411" s="108"/>
      <c r="DA411" s="108"/>
      <c r="DB411" s="108"/>
      <c r="DC411" s="108"/>
      <c r="DD411" s="108"/>
      <c r="DE411" s="108"/>
      <c r="DF411" s="108"/>
      <c r="DG411" s="108"/>
    </row>
    <row r="412" spans="1:111" x14ac:dyDescent="0.2">
      <c r="A412" s="108"/>
      <c r="D412" s="108"/>
      <c r="M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108"/>
      <c r="BR412" s="108"/>
      <c r="BS412" s="108"/>
      <c r="BT412" s="108"/>
      <c r="BU412" s="108"/>
      <c r="BV412" s="108"/>
      <c r="BW412" s="108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  <c r="CW412" s="108"/>
      <c r="CX412" s="108"/>
      <c r="CY412" s="108"/>
      <c r="CZ412" s="108"/>
      <c r="DA412" s="108"/>
      <c r="DB412" s="108"/>
      <c r="DC412" s="108"/>
      <c r="DD412" s="108"/>
      <c r="DE412" s="108"/>
      <c r="DF412" s="108"/>
      <c r="DG412" s="108"/>
    </row>
    <row r="413" spans="1:111" x14ac:dyDescent="0.2">
      <c r="A413" s="108"/>
      <c r="D413" s="108"/>
      <c r="M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108"/>
      <c r="BR413" s="108"/>
      <c r="BS413" s="108"/>
      <c r="BT413" s="108"/>
      <c r="BU413" s="108"/>
      <c r="BV413" s="108"/>
      <c r="BW413" s="108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  <c r="CW413" s="108"/>
      <c r="CX413" s="108"/>
      <c r="CY413" s="108"/>
      <c r="CZ413" s="108"/>
      <c r="DA413" s="108"/>
      <c r="DB413" s="108"/>
      <c r="DC413" s="108"/>
      <c r="DD413" s="108"/>
      <c r="DE413" s="108"/>
      <c r="DF413" s="108"/>
      <c r="DG413" s="108"/>
    </row>
    <row r="414" spans="1:111" x14ac:dyDescent="0.2">
      <c r="A414" s="108"/>
      <c r="D414" s="108"/>
      <c r="M414" s="108"/>
      <c r="BA414" s="108"/>
      <c r="BB414" s="108"/>
      <c r="BC414" s="108"/>
      <c r="BD414" s="108"/>
      <c r="BE414" s="108"/>
      <c r="BF414" s="108"/>
      <c r="BG414" s="108"/>
      <c r="BH414" s="108"/>
      <c r="BI414" s="108"/>
      <c r="BJ414" s="108"/>
      <c r="BK414" s="108"/>
      <c r="BL414" s="108"/>
      <c r="BM414" s="108"/>
      <c r="BN414" s="108"/>
      <c r="BO414" s="108"/>
      <c r="BP414" s="108"/>
      <c r="BQ414" s="108"/>
      <c r="BR414" s="108"/>
      <c r="BS414" s="108"/>
      <c r="BT414" s="108"/>
      <c r="BU414" s="108"/>
      <c r="BV414" s="108"/>
      <c r="BW414" s="108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  <c r="CW414" s="108"/>
      <c r="CX414" s="108"/>
      <c r="CY414" s="108"/>
      <c r="CZ414" s="108"/>
      <c r="DA414" s="108"/>
      <c r="DB414" s="108"/>
      <c r="DC414" s="108"/>
      <c r="DD414" s="108"/>
      <c r="DE414" s="108"/>
      <c r="DF414" s="108"/>
      <c r="DG414" s="108"/>
    </row>
    <row r="415" spans="1:111" x14ac:dyDescent="0.2">
      <c r="A415" s="108"/>
      <c r="D415" s="108"/>
      <c r="M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  <c r="CW415" s="108"/>
      <c r="CX415" s="108"/>
      <c r="CY415" s="108"/>
      <c r="CZ415" s="108"/>
      <c r="DA415" s="108"/>
      <c r="DB415" s="108"/>
      <c r="DC415" s="108"/>
      <c r="DD415" s="108"/>
      <c r="DE415" s="108"/>
      <c r="DF415" s="108"/>
      <c r="DG415" s="108"/>
    </row>
    <row r="416" spans="1:111" x14ac:dyDescent="0.2">
      <c r="A416" s="108"/>
      <c r="D416" s="108"/>
      <c r="M416" s="108"/>
      <c r="BA416" s="108"/>
      <c r="BB416" s="108"/>
      <c r="BC416" s="108"/>
      <c r="BD416" s="108"/>
      <c r="BE416" s="108"/>
      <c r="BF416" s="108"/>
      <c r="BG416" s="108"/>
      <c r="BH416" s="108"/>
      <c r="BI416" s="108"/>
      <c r="BJ416" s="108"/>
      <c r="BK416" s="108"/>
      <c r="BL416" s="108"/>
      <c r="BM416" s="108"/>
      <c r="BN416" s="108"/>
      <c r="BO416" s="108"/>
      <c r="BP416" s="108"/>
      <c r="BQ416" s="108"/>
      <c r="BR416" s="108"/>
      <c r="BS416" s="108"/>
      <c r="BT416" s="108"/>
      <c r="BU416" s="108"/>
      <c r="BV416" s="108"/>
      <c r="BW416" s="108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  <c r="CW416" s="108"/>
      <c r="CX416" s="108"/>
      <c r="CY416" s="108"/>
      <c r="CZ416" s="108"/>
      <c r="DA416" s="108"/>
      <c r="DB416" s="108"/>
      <c r="DC416" s="108"/>
      <c r="DD416" s="108"/>
      <c r="DE416" s="108"/>
      <c r="DF416" s="108"/>
      <c r="DG416" s="108"/>
    </row>
    <row r="417" spans="1:111" x14ac:dyDescent="0.2">
      <c r="A417" s="108"/>
      <c r="D417" s="108"/>
      <c r="M417" s="108"/>
      <c r="BA417" s="108"/>
      <c r="BB417" s="108"/>
      <c r="BC417" s="108"/>
      <c r="BD417" s="108"/>
      <c r="BE417" s="108"/>
      <c r="BF417" s="108"/>
      <c r="BG417" s="108"/>
      <c r="BH417" s="108"/>
      <c r="BI417" s="108"/>
      <c r="BJ417" s="108"/>
      <c r="BK417" s="108"/>
      <c r="BL417" s="108"/>
      <c r="BM417" s="108"/>
      <c r="BN417" s="108"/>
      <c r="BO417" s="108"/>
      <c r="BP417" s="108"/>
      <c r="BQ417" s="108"/>
      <c r="BR417" s="108"/>
      <c r="BS417" s="108"/>
      <c r="BT417" s="108"/>
      <c r="BU417" s="108"/>
      <c r="BV417" s="108"/>
      <c r="BW417" s="108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  <c r="CW417" s="108"/>
      <c r="CX417" s="108"/>
      <c r="CY417" s="108"/>
      <c r="CZ417" s="108"/>
      <c r="DA417" s="108"/>
      <c r="DB417" s="108"/>
      <c r="DC417" s="108"/>
      <c r="DD417" s="108"/>
      <c r="DE417" s="108"/>
      <c r="DF417" s="108"/>
      <c r="DG417" s="108"/>
    </row>
    <row r="418" spans="1:111" x14ac:dyDescent="0.2">
      <c r="A418" s="108"/>
      <c r="D418" s="108"/>
      <c r="M418" s="108"/>
      <c r="BA418" s="108"/>
      <c r="BB418" s="108"/>
      <c r="BC418" s="108"/>
      <c r="BD418" s="108"/>
      <c r="BE418" s="108"/>
      <c r="BF418" s="108"/>
      <c r="BG418" s="108"/>
      <c r="BH418" s="108"/>
      <c r="BI418" s="108"/>
      <c r="BJ418" s="108"/>
      <c r="BK418" s="108"/>
      <c r="BL418" s="108"/>
      <c r="BM418" s="108"/>
      <c r="BN418" s="108"/>
      <c r="BO418" s="108"/>
      <c r="BP418" s="108"/>
      <c r="BQ418" s="108"/>
      <c r="BR418" s="108"/>
      <c r="BS418" s="108"/>
      <c r="BT418" s="108"/>
      <c r="BU418" s="108"/>
      <c r="BV418" s="108"/>
      <c r="BW418" s="108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  <c r="CW418" s="108"/>
      <c r="CX418" s="108"/>
      <c r="CY418" s="108"/>
      <c r="CZ418" s="108"/>
      <c r="DA418" s="108"/>
      <c r="DB418" s="108"/>
      <c r="DC418" s="108"/>
      <c r="DD418" s="108"/>
      <c r="DE418" s="108"/>
      <c r="DF418" s="108"/>
      <c r="DG418" s="108"/>
    </row>
    <row r="419" spans="1:111" x14ac:dyDescent="0.2">
      <c r="A419" s="108"/>
      <c r="D419" s="108"/>
      <c r="M419" s="108"/>
      <c r="BA419" s="108"/>
      <c r="BB419" s="108"/>
      <c r="BC419" s="108"/>
      <c r="BD419" s="108"/>
      <c r="BE419" s="108"/>
      <c r="BF419" s="108"/>
      <c r="BG419" s="108"/>
      <c r="BH419" s="108"/>
      <c r="BI419" s="108"/>
      <c r="BJ419" s="108"/>
      <c r="BK419" s="108"/>
      <c r="BL419" s="108"/>
      <c r="BM419" s="108"/>
      <c r="BN419" s="108"/>
      <c r="BO419" s="108"/>
      <c r="BP419" s="108"/>
      <c r="BQ419" s="108"/>
      <c r="BR419" s="108"/>
      <c r="BS419" s="108"/>
      <c r="BT419" s="108"/>
      <c r="BU419" s="108"/>
      <c r="BV419" s="108"/>
      <c r="BW419" s="108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  <c r="CW419" s="108"/>
      <c r="CX419" s="108"/>
      <c r="CY419" s="108"/>
      <c r="CZ419" s="108"/>
      <c r="DA419" s="108"/>
      <c r="DB419" s="108"/>
      <c r="DC419" s="108"/>
      <c r="DD419" s="108"/>
      <c r="DE419" s="108"/>
      <c r="DF419" s="108"/>
      <c r="DG419" s="108"/>
    </row>
    <row r="420" spans="1:111" x14ac:dyDescent="0.2">
      <c r="A420" s="108"/>
      <c r="D420" s="108"/>
      <c r="M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  <c r="CW420" s="108"/>
      <c r="CX420" s="108"/>
      <c r="CY420" s="108"/>
      <c r="CZ420" s="108"/>
      <c r="DA420" s="108"/>
      <c r="DB420" s="108"/>
      <c r="DC420" s="108"/>
      <c r="DD420" s="108"/>
      <c r="DE420" s="108"/>
      <c r="DF420" s="108"/>
      <c r="DG420" s="108"/>
    </row>
    <row r="421" spans="1:111" x14ac:dyDescent="0.2">
      <c r="A421" s="108"/>
      <c r="D421" s="108"/>
      <c r="M421" s="108"/>
      <c r="BA421" s="108"/>
      <c r="BB421" s="108"/>
      <c r="BC421" s="108"/>
      <c r="BD421" s="108"/>
      <c r="BE421" s="108"/>
      <c r="BF421" s="108"/>
      <c r="BG421" s="108"/>
      <c r="BH421" s="108"/>
      <c r="BI421" s="108"/>
      <c r="BJ421" s="108"/>
      <c r="BK421" s="108"/>
      <c r="BL421" s="108"/>
      <c r="BM421" s="108"/>
      <c r="BN421" s="108"/>
      <c r="BO421" s="108"/>
      <c r="BP421" s="108"/>
      <c r="BQ421" s="108"/>
      <c r="BR421" s="108"/>
      <c r="BS421" s="108"/>
      <c r="BT421" s="108"/>
      <c r="BU421" s="108"/>
      <c r="BV421" s="108"/>
      <c r="BW421" s="108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  <c r="CW421" s="108"/>
      <c r="CX421" s="108"/>
      <c r="CY421" s="108"/>
      <c r="CZ421" s="108"/>
      <c r="DA421" s="108"/>
      <c r="DB421" s="108"/>
      <c r="DC421" s="108"/>
      <c r="DD421" s="108"/>
      <c r="DE421" s="108"/>
      <c r="DF421" s="108"/>
      <c r="DG421" s="108"/>
    </row>
    <row r="422" spans="1:111" x14ac:dyDescent="0.2">
      <c r="A422" s="108"/>
      <c r="D422" s="108"/>
      <c r="M422" s="108"/>
      <c r="BA422" s="108"/>
      <c r="BB422" s="108"/>
      <c r="BC422" s="108"/>
      <c r="BD422" s="108"/>
      <c r="BE422" s="108"/>
      <c r="BF422" s="108"/>
      <c r="BG422" s="108"/>
      <c r="BH422" s="108"/>
      <c r="BI422" s="108"/>
      <c r="BJ422" s="108"/>
      <c r="BK422" s="108"/>
      <c r="BL422" s="108"/>
      <c r="BM422" s="108"/>
      <c r="BN422" s="108"/>
      <c r="BO422" s="108"/>
      <c r="BP422" s="108"/>
      <c r="BQ422" s="108"/>
      <c r="BR422" s="108"/>
      <c r="BS422" s="108"/>
      <c r="BT422" s="108"/>
      <c r="BU422" s="108"/>
      <c r="BV422" s="108"/>
      <c r="BW422" s="108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  <c r="CW422" s="108"/>
      <c r="CX422" s="108"/>
      <c r="CY422" s="108"/>
      <c r="CZ422" s="108"/>
      <c r="DA422" s="108"/>
      <c r="DB422" s="108"/>
      <c r="DC422" s="108"/>
      <c r="DD422" s="108"/>
      <c r="DE422" s="108"/>
      <c r="DF422" s="108"/>
      <c r="DG422" s="108"/>
    </row>
    <row r="423" spans="1:111" x14ac:dyDescent="0.2">
      <c r="A423" s="108"/>
      <c r="D423" s="108"/>
      <c r="M423" s="108"/>
      <c r="BA423" s="108"/>
      <c r="BB423" s="108"/>
      <c r="BC423" s="108"/>
      <c r="BD423" s="108"/>
      <c r="BE423" s="108"/>
      <c r="BF423" s="108"/>
      <c r="BG423" s="108"/>
      <c r="BH423" s="108"/>
      <c r="BI423" s="108"/>
      <c r="BJ423" s="108"/>
      <c r="BK423" s="108"/>
      <c r="BL423" s="108"/>
      <c r="BM423" s="108"/>
      <c r="BN423" s="108"/>
      <c r="BO423" s="108"/>
      <c r="BP423" s="108"/>
      <c r="BQ423" s="108"/>
      <c r="BR423" s="108"/>
      <c r="BS423" s="108"/>
      <c r="BT423" s="108"/>
      <c r="BU423" s="108"/>
      <c r="BV423" s="108"/>
      <c r="BW423" s="108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  <c r="CW423" s="108"/>
      <c r="CX423" s="108"/>
      <c r="CY423" s="108"/>
      <c r="CZ423" s="108"/>
      <c r="DA423" s="108"/>
      <c r="DB423" s="108"/>
      <c r="DC423" s="108"/>
      <c r="DD423" s="108"/>
      <c r="DE423" s="108"/>
      <c r="DF423" s="108"/>
      <c r="DG423" s="108"/>
    </row>
    <row r="424" spans="1:111" x14ac:dyDescent="0.2">
      <c r="A424" s="108"/>
      <c r="D424" s="108"/>
      <c r="M424" s="108"/>
      <c r="BA424" s="108"/>
      <c r="BB424" s="108"/>
      <c r="BC424" s="108"/>
      <c r="BD424" s="108"/>
      <c r="BE424" s="108"/>
      <c r="BF424" s="108"/>
      <c r="BG424" s="108"/>
      <c r="BH424" s="108"/>
      <c r="BI424" s="108"/>
      <c r="BJ424" s="108"/>
      <c r="BK424" s="108"/>
      <c r="BL424" s="108"/>
      <c r="BM424" s="108"/>
      <c r="BN424" s="108"/>
      <c r="BO424" s="108"/>
      <c r="BP424" s="108"/>
      <c r="BQ424" s="108"/>
      <c r="BR424" s="108"/>
      <c r="BS424" s="108"/>
      <c r="BT424" s="108"/>
      <c r="BU424" s="108"/>
      <c r="BV424" s="108"/>
      <c r="BW424" s="108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  <c r="CW424" s="108"/>
      <c r="CX424" s="108"/>
      <c r="CY424" s="108"/>
      <c r="CZ424" s="108"/>
      <c r="DA424" s="108"/>
      <c r="DB424" s="108"/>
      <c r="DC424" s="108"/>
      <c r="DD424" s="108"/>
      <c r="DE424" s="108"/>
      <c r="DF424" s="108"/>
      <c r="DG424" s="108"/>
    </row>
    <row r="425" spans="1:111" x14ac:dyDescent="0.2">
      <c r="A425" s="108"/>
      <c r="D425" s="108"/>
      <c r="M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  <c r="CW425" s="108"/>
      <c r="CX425" s="108"/>
      <c r="CY425" s="108"/>
      <c r="CZ425" s="108"/>
      <c r="DA425" s="108"/>
      <c r="DB425" s="108"/>
      <c r="DC425" s="108"/>
      <c r="DD425" s="108"/>
      <c r="DE425" s="108"/>
      <c r="DF425" s="108"/>
      <c r="DG425" s="108"/>
    </row>
    <row r="426" spans="1:111" x14ac:dyDescent="0.2">
      <c r="A426" s="108"/>
      <c r="D426" s="108"/>
      <c r="M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  <c r="CW426" s="108"/>
      <c r="CX426" s="108"/>
      <c r="CY426" s="108"/>
      <c r="CZ426" s="108"/>
      <c r="DA426" s="108"/>
      <c r="DB426" s="108"/>
      <c r="DC426" s="108"/>
      <c r="DD426" s="108"/>
      <c r="DE426" s="108"/>
      <c r="DF426" s="108"/>
      <c r="DG426" s="108"/>
    </row>
    <row r="427" spans="1:111" x14ac:dyDescent="0.2">
      <c r="A427" s="108"/>
      <c r="D427" s="108"/>
      <c r="M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  <c r="CW427" s="108"/>
      <c r="CX427" s="108"/>
      <c r="CY427" s="108"/>
      <c r="CZ427" s="108"/>
      <c r="DA427" s="108"/>
      <c r="DB427" s="108"/>
      <c r="DC427" s="108"/>
      <c r="DD427" s="108"/>
      <c r="DE427" s="108"/>
      <c r="DF427" s="108"/>
      <c r="DG427" s="108"/>
    </row>
    <row r="428" spans="1:111" x14ac:dyDescent="0.2">
      <c r="A428" s="108"/>
      <c r="D428" s="108"/>
      <c r="M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  <c r="CW428" s="108"/>
      <c r="CX428" s="108"/>
      <c r="CY428" s="108"/>
      <c r="CZ428" s="108"/>
      <c r="DA428" s="108"/>
      <c r="DB428" s="108"/>
      <c r="DC428" s="108"/>
      <c r="DD428" s="108"/>
      <c r="DE428" s="108"/>
      <c r="DF428" s="108"/>
      <c r="DG428" s="108"/>
    </row>
    <row r="429" spans="1:111" x14ac:dyDescent="0.2">
      <c r="A429" s="108"/>
      <c r="D429" s="108"/>
      <c r="M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  <c r="CW429" s="108"/>
      <c r="CX429" s="108"/>
      <c r="CY429" s="108"/>
      <c r="CZ429" s="108"/>
      <c r="DA429" s="108"/>
      <c r="DB429" s="108"/>
      <c r="DC429" s="108"/>
      <c r="DD429" s="108"/>
      <c r="DE429" s="108"/>
      <c r="DF429" s="108"/>
      <c r="DG429" s="108"/>
    </row>
    <row r="430" spans="1:111" x14ac:dyDescent="0.2">
      <c r="A430" s="108"/>
      <c r="D430" s="108"/>
      <c r="M430" s="108"/>
      <c r="BA430" s="108"/>
      <c r="BB430" s="108"/>
      <c r="BC430" s="108"/>
      <c r="BD430" s="108"/>
      <c r="BE430" s="108"/>
      <c r="BF430" s="108"/>
      <c r="BG430" s="108"/>
      <c r="BH430" s="108"/>
      <c r="BI430" s="108"/>
      <c r="BJ430" s="108"/>
      <c r="BK430" s="108"/>
      <c r="BL430" s="108"/>
      <c r="BM430" s="108"/>
      <c r="BN430" s="108"/>
      <c r="BO430" s="108"/>
      <c r="BP430" s="108"/>
      <c r="BQ430" s="108"/>
      <c r="BR430" s="108"/>
      <c r="BS430" s="108"/>
      <c r="BT430" s="108"/>
      <c r="BU430" s="108"/>
      <c r="BV430" s="108"/>
      <c r="BW430" s="108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  <c r="CW430" s="108"/>
      <c r="CX430" s="108"/>
      <c r="CY430" s="108"/>
      <c r="CZ430" s="108"/>
      <c r="DA430" s="108"/>
      <c r="DB430" s="108"/>
      <c r="DC430" s="108"/>
      <c r="DD430" s="108"/>
      <c r="DE430" s="108"/>
      <c r="DF430" s="108"/>
      <c r="DG430" s="108"/>
    </row>
    <row r="431" spans="1:111" x14ac:dyDescent="0.2">
      <c r="A431" s="108"/>
      <c r="D431" s="108"/>
      <c r="M431" s="108"/>
      <c r="BA431" s="108"/>
      <c r="BB431" s="108"/>
      <c r="BC431" s="108"/>
      <c r="BD431" s="108"/>
      <c r="BE431" s="108"/>
      <c r="BF431" s="108"/>
      <c r="BG431" s="108"/>
      <c r="BH431" s="108"/>
      <c r="BI431" s="108"/>
      <c r="BJ431" s="108"/>
      <c r="BK431" s="108"/>
      <c r="BL431" s="108"/>
      <c r="BM431" s="108"/>
      <c r="BN431" s="108"/>
      <c r="BO431" s="108"/>
      <c r="BP431" s="108"/>
      <c r="BQ431" s="108"/>
      <c r="BR431" s="108"/>
      <c r="BS431" s="108"/>
      <c r="BT431" s="108"/>
      <c r="BU431" s="108"/>
      <c r="BV431" s="108"/>
      <c r="BW431" s="108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  <c r="CW431" s="108"/>
      <c r="CX431" s="108"/>
      <c r="CY431" s="108"/>
      <c r="CZ431" s="108"/>
      <c r="DA431" s="108"/>
      <c r="DB431" s="108"/>
      <c r="DC431" s="108"/>
      <c r="DD431" s="108"/>
      <c r="DE431" s="108"/>
      <c r="DF431" s="108"/>
      <c r="DG431" s="108"/>
    </row>
    <row r="432" spans="1:111" x14ac:dyDescent="0.2">
      <c r="A432" s="108"/>
      <c r="D432" s="108"/>
      <c r="M432" s="108"/>
      <c r="BA432" s="108"/>
      <c r="BB432" s="108"/>
      <c r="BC432" s="108"/>
      <c r="BD432" s="108"/>
      <c r="BE432" s="108"/>
      <c r="BF432" s="108"/>
      <c r="BG432" s="108"/>
      <c r="BH432" s="108"/>
      <c r="BI432" s="108"/>
      <c r="BJ432" s="108"/>
      <c r="BK432" s="108"/>
      <c r="BL432" s="108"/>
      <c r="BM432" s="108"/>
      <c r="BN432" s="108"/>
      <c r="BO432" s="108"/>
      <c r="BP432" s="108"/>
      <c r="BQ432" s="108"/>
      <c r="BR432" s="108"/>
      <c r="BS432" s="108"/>
      <c r="BT432" s="108"/>
      <c r="BU432" s="108"/>
      <c r="BV432" s="108"/>
      <c r="BW432" s="108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  <c r="CW432" s="108"/>
      <c r="CX432" s="108"/>
      <c r="CY432" s="108"/>
      <c r="CZ432" s="108"/>
      <c r="DA432" s="108"/>
      <c r="DB432" s="108"/>
      <c r="DC432" s="108"/>
      <c r="DD432" s="108"/>
      <c r="DE432" s="108"/>
      <c r="DF432" s="108"/>
      <c r="DG432" s="108"/>
    </row>
    <row r="433" spans="1:111" x14ac:dyDescent="0.2">
      <c r="A433" s="108"/>
      <c r="D433" s="108"/>
      <c r="M433" s="108"/>
      <c r="BA433" s="108"/>
      <c r="BB433" s="108"/>
      <c r="BC433" s="108"/>
      <c r="BD433" s="108"/>
      <c r="BE433" s="108"/>
      <c r="BF433" s="108"/>
      <c r="BG433" s="108"/>
      <c r="BH433" s="108"/>
      <c r="BI433" s="108"/>
      <c r="BJ433" s="108"/>
      <c r="BK433" s="108"/>
      <c r="BL433" s="108"/>
      <c r="BM433" s="108"/>
      <c r="BN433" s="108"/>
      <c r="BO433" s="108"/>
      <c r="BP433" s="108"/>
      <c r="BQ433" s="108"/>
      <c r="BR433" s="108"/>
      <c r="BS433" s="108"/>
      <c r="BT433" s="108"/>
      <c r="BU433" s="108"/>
      <c r="BV433" s="108"/>
      <c r="BW433" s="108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  <c r="CW433" s="108"/>
      <c r="CX433" s="108"/>
      <c r="CY433" s="108"/>
      <c r="CZ433" s="108"/>
      <c r="DA433" s="108"/>
      <c r="DB433" s="108"/>
      <c r="DC433" s="108"/>
      <c r="DD433" s="108"/>
      <c r="DE433" s="108"/>
      <c r="DF433" s="108"/>
      <c r="DG433" s="108"/>
    </row>
    <row r="434" spans="1:111" x14ac:dyDescent="0.2">
      <c r="A434" s="108"/>
      <c r="D434" s="108"/>
      <c r="M434" s="108"/>
      <c r="BA434" s="108"/>
      <c r="BB434" s="108"/>
      <c r="BC434" s="108"/>
      <c r="BD434" s="108"/>
      <c r="BE434" s="108"/>
      <c r="BF434" s="108"/>
      <c r="BG434" s="108"/>
      <c r="BH434" s="108"/>
      <c r="BI434" s="108"/>
      <c r="BJ434" s="108"/>
      <c r="BK434" s="108"/>
      <c r="BL434" s="108"/>
      <c r="BM434" s="108"/>
      <c r="BN434" s="108"/>
      <c r="BO434" s="108"/>
      <c r="BP434" s="108"/>
      <c r="BQ434" s="108"/>
      <c r="BR434" s="108"/>
      <c r="BS434" s="108"/>
      <c r="BT434" s="108"/>
      <c r="BU434" s="108"/>
      <c r="BV434" s="108"/>
      <c r="BW434" s="108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  <c r="CW434" s="108"/>
      <c r="CX434" s="108"/>
      <c r="CY434" s="108"/>
      <c r="CZ434" s="108"/>
      <c r="DA434" s="108"/>
      <c r="DB434" s="108"/>
      <c r="DC434" s="108"/>
      <c r="DD434" s="108"/>
      <c r="DE434" s="108"/>
      <c r="DF434" s="108"/>
      <c r="DG434" s="108"/>
    </row>
    <row r="435" spans="1:111" x14ac:dyDescent="0.2">
      <c r="A435" s="108"/>
      <c r="D435" s="108"/>
      <c r="M435" s="108"/>
      <c r="BA435" s="108"/>
      <c r="BB435" s="108"/>
      <c r="BC435" s="108"/>
      <c r="BD435" s="108"/>
      <c r="BE435" s="108"/>
      <c r="BF435" s="108"/>
      <c r="BG435" s="108"/>
      <c r="BH435" s="108"/>
      <c r="BI435" s="108"/>
      <c r="BJ435" s="108"/>
      <c r="BK435" s="108"/>
      <c r="BL435" s="108"/>
      <c r="BM435" s="108"/>
      <c r="BN435" s="108"/>
      <c r="BO435" s="108"/>
      <c r="BP435" s="108"/>
      <c r="BQ435" s="108"/>
      <c r="BR435" s="108"/>
      <c r="BS435" s="108"/>
      <c r="BT435" s="108"/>
      <c r="BU435" s="108"/>
      <c r="BV435" s="108"/>
      <c r="BW435" s="108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  <c r="CW435" s="108"/>
      <c r="CX435" s="108"/>
      <c r="CY435" s="108"/>
      <c r="CZ435" s="108"/>
      <c r="DA435" s="108"/>
      <c r="DB435" s="108"/>
      <c r="DC435" s="108"/>
      <c r="DD435" s="108"/>
      <c r="DE435" s="108"/>
      <c r="DF435" s="108"/>
      <c r="DG435" s="108"/>
    </row>
    <row r="436" spans="1:111" x14ac:dyDescent="0.2">
      <c r="A436" s="108"/>
      <c r="D436" s="108"/>
      <c r="M436" s="108"/>
      <c r="BA436" s="108"/>
      <c r="BB436" s="108"/>
      <c r="BC436" s="108"/>
      <c r="BD436" s="108"/>
      <c r="BE436" s="108"/>
      <c r="BF436" s="108"/>
      <c r="BG436" s="108"/>
      <c r="BH436" s="108"/>
      <c r="BI436" s="108"/>
      <c r="BJ436" s="108"/>
      <c r="BK436" s="108"/>
      <c r="BL436" s="108"/>
      <c r="BM436" s="108"/>
      <c r="BN436" s="108"/>
      <c r="BO436" s="108"/>
      <c r="BP436" s="108"/>
      <c r="BQ436" s="108"/>
      <c r="BR436" s="108"/>
      <c r="BS436" s="108"/>
      <c r="BT436" s="108"/>
      <c r="BU436" s="108"/>
      <c r="BV436" s="108"/>
      <c r="BW436" s="108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  <c r="CW436" s="108"/>
      <c r="CX436" s="108"/>
      <c r="CY436" s="108"/>
      <c r="CZ436" s="108"/>
      <c r="DA436" s="108"/>
      <c r="DB436" s="108"/>
      <c r="DC436" s="108"/>
      <c r="DD436" s="108"/>
      <c r="DE436" s="108"/>
      <c r="DF436" s="108"/>
      <c r="DG436" s="108"/>
    </row>
    <row r="437" spans="1:111" x14ac:dyDescent="0.2">
      <c r="A437" s="108"/>
      <c r="D437" s="108"/>
      <c r="M437" s="108"/>
      <c r="BA437" s="108"/>
      <c r="BB437" s="108"/>
      <c r="BC437" s="108"/>
      <c r="BD437" s="108"/>
      <c r="BE437" s="108"/>
      <c r="BF437" s="108"/>
      <c r="BG437" s="108"/>
      <c r="BH437" s="108"/>
      <c r="BI437" s="108"/>
      <c r="BJ437" s="108"/>
      <c r="BK437" s="108"/>
      <c r="BL437" s="108"/>
      <c r="BM437" s="108"/>
      <c r="BN437" s="108"/>
      <c r="BO437" s="108"/>
      <c r="BP437" s="108"/>
      <c r="BQ437" s="108"/>
      <c r="BR437" s="108"/>
      <c r="BS437" s="108"/>
      <c r="BT437" s="108"/>
      <c r="BU437" s="108"/>
      <c r="BV437" s="108"/>
      <c r="BW437" s="108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  <c r="CW437" s="108"/>
      <c r="CX437" s="108"/>
      <c r="CY437" s="108"/>
      <c r="CZ437" s="108"/>
      <c r="DA437" s="108"/>
      <c r="DB437" s="108"/>
      <c r="DC437" s="108"/>
      <c r="DD437" s="108"/>
      <c r="DE437" s="108"/>
      <c r="DF437" s="108"/>
      <c r="DG437" s="108"/>
    </row>
    <row r="438" spans="1:111" x14ac:dyDescent="0.2">
      <c r="A438" s="108"/>
      <c r="D438" s="108"/>
      <c r="M438" s="108"/>
      <c r="BA438" s="108"/>
      <c r="BB438" s="108"/>
      <c r="BC438" s="108"/>
      <c r="BD438" s="108"/>
      <c r="BE438" s="108"/>
      <c r="BF438" s="108"/>
      <c r="BG438" s="108"/>
      <c r="BH438" s="108"/>
      <c r="BI438" s="108"/>
      <c r="BJ438" s="108"/>
      <c r="BK438" s="108"/>
      <c r="BL438" s="108"/>
      <c r="BM438" s="108"/>
      <c r="BN438" s="108"/>
      <c r="BO438" s="108"/>
      <c r="BP438" s="108"/>
      <c r="BQ438" s="108"/>
      <c r="BR438" s="108"/>
      <c r="BS438" s="108"/>
      <c r="BT438" s="108"/>
      <c r="BU438" s="108"/>
      <c r="BV438" s="108"/>
      <c r="BW438" s="108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  <c r="CW438" s="108"/>
      <c r="CX438" s="108"/>
      <c r="CY438" s="108"/>
      <c r="CZ438" s="108"/>
      <c r="DA438" s="108"/>
      <c r="DB438" s="108"/>
      <c r="DC438" s="108"/>
      <c r="DD438" s="108"/>
      <c r="DE438" s="108"/>
      <c r="DF438" s="108"/>
      <c r="DG438" s="108"/>
    </row>
  </sheetData>
  <sheetProtection password="CF35" sheet="1" objects="1" scenarios="1" insertHyperlinks="0" selectLockedCells="1"/>
  <mergeCells count="2">
    <mergeCell ref="D2:H2"/>
    <mergeCell ref="F4:G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Spinner 1">
              <controlPr defaultSize="0" autoPict="0">
                <anchor moveWithCells="1" siz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Spinner 2">
              <controlPr defaultSize="0" autoPict="0">
                <anchor moveWithCells="1" siz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Spinner 3">
              <controlPr defaultSize="0" autoPict="0">
                <anchor moveWithCells="1" siz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Spinner 4">
              <controlPr defaultSize="0" autoPict="0">
                <anchor moveWithCells="1" sizeWithCells="1">
                  <from>
                    <xdr:col>6</xdr:col>
                    <xdr:colOff>9525</xdr:colOff>
                    <xdr:row>4</xdr:row>
                    <xdr:rowOff>9525</xdr:rowOff>
                  </from>
                  <to>
                    <xdr:col>6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Spinner 5">
              <controlPr defaultSize="0" autoPict="0">
                <anchor moveWithCells="1" siz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6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Spinner 6">
              <controlPr defaultSize="0" autoPict="0">
                <anchor moveWithCells="1" siz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Spinner 7">
              <controlPr defaultSize="0" autoPict="0">
                <anchor moveWithCells="1" siz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Spinner 8">
              <controlPr defaultSize="0" autoPict="0">
                <anchor moveWithCells="1" siz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Spinner 9">
              <controlPr defaultSize="0" autoPict="0">
                <anchor moveWithCells="1" siz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342900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2" name="Spinner 19">
              <controlPr defaultSize="0" autoPict="0">
                <anchor moveWithCells="1" siz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6ADEC35-9BCF-4761-B761-C9F0AC4169F8}">
            <xm:f>'Kraftfutter-Check'!$B$24&lt;'Kraftfutter-Check'!$B$26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D4:H14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Kraftfutter-Check</vt:lpstr>
      <vt:lpstr>Grobfutter</vt:lpstr>
      <vt:lpstr>'Kraftfutter-Check'!Druckbereich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2021-08-11T08:26:37Z</cp:lastPrinted>
  <dcterms:created xsi:type="dcterms:W3CDTF">2014-08-15T14:19:35Z</dcterms:created>
  <dcterms:modified xsi:type="dcterms:W3CDTF">2021-09-21T14:40:44Z</dcterms:modified>
</cp:coreProperties>
</file>