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-630" yWindow="60" windowWidth="21840" windowHeight="12840"/>
  </bookViews>
  <sheets>
    <sheet name="FREIGABE" sheetId="10" r:id="rId1"/>
    <sheet name="1. Trecker" sheetId="12" r:id="rId2"/>
    <sheet name="2. Maschinen" sheetId="15" r:id="rId3"/>
    <sheet name="3. Einsatz" sheetId="13" r:id="rId4"/>
    <sheet name="4. LU|MR mit Übersicht" sheetId="16" r:id="rId5"/>
    <sheet name="5. Produktionskosten je dt" sheetId="18" r:id="rId6"/>
    <sheet name="NR Gras+Mais" sheetId="17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1">'1. Trecker'!$A$1:$T$20</definedName>
    <definedName name="_xlnm.Print_Area" localSheetId="2">'2. Maschinen'!$A$1:$J$49</definedName>
    <definedName name="_xlnm.Print_Area" localSheetId="3">'3. Einsatz'!$A$1:$AA$61</definedName>
    <definedName name="_xlnm.Print_Area" localSheetId="4">'4. LU|MR mit Übersicht'!$A$1:$N$71</definedName>
    <definedName name="_xlnm.Print_Area" localSheetId="5">'5. Produktionskosten je dt'!$A$1:$M$41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0" l="1"/>
  <c r="AF7" i="13" l="1"/>
  <c r="AH7" i="13"/>
  <c r="AJ7" i="13" s="1"/>
  <c r="AI7" i="13"/>
  <c r="AK7" i="13"/>
  <c r="AR7" i="13" s="1"/>
  <c r="AL7" i="13"/>
  <c r="AS7" i="13"/>
  <c r="AF8" i="13"/>
  <c r="AH8" i="13"/>
  <c r="AJ8" i="13" s="1"/>
  <c r="AI8" i="13"/>
  <c r="AK8" i="13"/>
  <c r="AR8" i="13" s="1"/>
  <c r="AL8" i="13"/>
  <c r="AS8" i="13"/>
  <c r="AF9" i="13"/>
  <c r="AH9" i="13"/>
  <c r="AJ9" i="13" s="1"/>
  <c r="AI9" i="13"/>
  <c r="AK9" i="13"/>
  <c r="AR9" i="13" s="1"/>
  <c r="AL9" i="13"/>
  <c r="AS9" i="13"/>
  <c r="AF10" i="13"/>
  <c r="AH10" i="13"/>
  <c r="AJ10" i="13" s="1"/>
  <c r="AI10" i="13"/>
  <c r="AK10" i="13"/>
  <c r="AR10" i="13" s="1"/>
  <c r="AL10" i="13"/>
  <c r="AS10" i="13"/>
  <c r="AF11" i="13"/>
  <c r="AH11" i="13"/>
  <c r="AJ11" i="13" s="1"/>
  <c r="AI11" i="13"/>
  <c r="AK11" i="13"/>
  <c r="AR11" i="13" s="1"/>
  <c r="AL11" i="13"/>
  <c r="AS11" i="13"/>
  <c r="AF12" i="13"/>
  <c r="AH12" i="13"/>
  <c r="AJ12" i="13" s="1"/>
  <c r="AI12" i="13"/>
  <c r="AK12" i="13"/>
  <c r="AR12" i="13" s="1"/>
  <c r="AL12" i="13"/>
  <c r="AS12" i="13"/>
  <c r="AF13" i="13"/>
  <c r="AH13" i="13"/>
  <c r="AJ13" i="13" s="1"/>
  <c r="AI13" i="13"/>
  <c r="AK13" i="13"/>
  <c r="AR13" i="13" s="1"/>
  <c r="AL13" i="13"/>
  <c r="AS13" i="13"/>
  <c r="AF14" i="13"/>
  <c r="AH14" i="13"/>
  <c r="AJ14" i="13" s="1"/>
  <c r="AI14" i="13"/>
  <c r="AK14" i="13"/>
  <c r="AR14" i="13" s="1"/>
  <c r="AL14" i="13"/>
  <c r="AS14" i="13"/>
  <c r="AF15" i="13"/>
  <c r="AH15" i="13"/>
  <c r="AJ15" i="13" s="1"/>
  <c r="AI15" i="13"/>
  <c r="AK15" i="13"/>
  <c r="AR15" i="13" s="1"/>
  <c r="AL15" i="13"/>
  <c r="AS15" i="13"/>
  <c r="AF16" i="13"/>
  <c r="AH16" i="13"/>
  <c r="AJ16" i="13" s="1"/>
  <c r="AI16" i="13"/>
  <c r="AK16" i="13"/>
  <c r="AR16" i="13" s="1"/>
  <c r="AL16" i="13"/>
  <c r="AS16" i="13"/>
  <c r="AF17" i="13"/>
  <c r="AH17" i="13"/>
  <c r="AJ17" i="13" s="1"/>
  <c r="AI17" i="13"/>
  <c r="AK17" i="13"/>
  <c r="AR17" i="13" s="1"/>
  <c r="AL17" i="13"/>
  <c r="AS17" i="13"/>
  <c r="AF18" i="13"/>
  <c r="AH18" i="13"/>
  <c r="AJ18" i="13" s="1"/>
  <c r="AI18" i="13"/>
  <c r="AK18" i="13"/>
  <c r="AR18" i="13" s="1"/>
  <c r="AL18" i="13"/>
  <c r="AS18" i="13"/>
  <c r="AF19" i="13"/>
  <c r="AH19" i="13"/>
  <c r="AJ19" i="13" s="1"/>
  <c r="AI19" i="13"/>
  <c r="AK19" i="13"/>
  <c r="AR19" i="13" s="1"/>
  <c r="AL19" i="13"/>
  <c r="AS19" i="13"/>
  <c r="AF20" i="13"/>
  <c r="AH20" i="13"/>
  <c r="AJ20" i="13" s="1"/>
  <c r="AI20" i="13"/>
  <c r="AK20" i="13"/>
  <c r="AR20" i="13" s="1"/>
  <c r="AL20" i="13"/>
  <c r="AS20" i="13"/>
  <c r="AF21" i="13"/>
  <c r="AH21" i="13"/>
  <c r="AJ21" i="13" s="1"/>
  <c r="AI21" i="13"/>
  <c r="AK21" i="13"/>
  <c r="AR21" i="13" s="1"/>
  <c r="AL21" i="13"/>
  <c r="AS21" i="13"/>
  <c r="AF22" i="13"/>
  <c r="AH22" i="13"/>
  <c r="AJ22" i="13" s="1"/>
  <c r="AI22" i="13"/>
  <c r="AK22" i="13"/>
  <c r="AR22" i="13" s="1"/>
  <c r="AL22" i="13"/>
  <c r="AS22" i="13"/>
  <c r="AF23" i="13"/>
  <c r="AH23" i="13"/>
  <c r="AJ23" i="13" s="1"/>
  <c r="AI23" i="13"/>
  <c r="AK23" i="13"/>
  <c r="AR23" i="13" s="1"/>
  <c r="AL23" i="13"/>
  <c r="AS23" i="13"/>
  <c r="AF24" i="13"/>
  <c r="AH24" i="13"/>
  <c r="AJ24" i="13" s="1"/>
  <c r="AI24" i="13"/>
  <c r="AK24" i="13"/>
  <c r="AR24" i="13" s="1"/>
  <c r="AL24" i="13"/>
  <c r="AS24" i="13"/>
  <c r="AF25" i="13"/>
  <c r="AH25" i="13"/>
  <c r="AJ25" i="13" s="1"/>
  <c r="AI25" i="13"/>
  <c r="AK25" i="13"/>
  <c r="AR25" i="13" s="1"/>
  <c r="AL25" i="13"/>
  <c r="AS25" i="13"/>
  <c r="AF26" i="13"/>
  <c r="AH26" i="13"/>
  <c r="AJ26" i="13" s="1"/>
  <c r="AI26" i="13"/>
  <c r="AK26" i="13"/>
  <c r="AR26" i="13" s="1"/>
  <c r="AL26" i="13"/>
  <c r="AS26" i="13"/>
  <c r="AF27" i="13"/>
  <c r="AH27" i="13"/>
  <c r="AJ27" i="13" s="1"/>
  <c r="AI27" i="13"/>
  <c r="AK27" i="13"/>
  <c r="AR27" i="13" s="1"/>
  <c r="AL27" i="13"/>
  <c r="AS27" i="13"/>
  <c r="AF28" i="13"/>
  <c r="AH28" i="13"/>
  <c r="AJ28" i="13" s="1"/>
  <c r="AI28" i="13"/>
  <c r="AK28" i="13"/>
  <c r="AR28" i="13" s="1"/>
  <c r="AL28" i="13"/>
  <c r="AS28" i="13"/>
  <c r="AF29" i="13"/>
  <c r="AH29" i="13"/>
  <c r="AJ29" i="13" s="1"/>
  <c r="AI29" i="13"/>
  <c r="AK29" i="13"/>
  <c r="AR29" i="13" s="1"/>
  <c r="AL29" i="13"/>
  <c r="AS29" i="13"/>
  <c r="AF30" i="13"/>
  <c r="AH30" i="13"/>
  <c r="AJ30" i="13" s="1"/>
  <c r="AI30" i="13"/>
  <c r="AK30" i="13"/>
  <c r="AR30" i="13" s="1"/>
  <c r="AL30" i="13"/>
  <c r="AS30" i="13"/>
  <c r="AF31" i="13"/>
  <c r="AH31" i="13"/>
  <c r="AJ31" i="13" s="1"/>
  <c r="AI31" i="13"/>
  <c r="AK31" i="13"/>
  <c r="AR31" i="13" s="1"/>
  <c r="AL31" i="13"/>
  <c r="AS31" i="13"/>
  <c r="AF32" i="13"/>
  <c r="AH32" i="13"/>
  <c r="AJ32" i="13" s="1"/>
  <c r="AI32" i="13"/>
  <c r="AK32" i="13"/>
  <c r="AR32" i="13" s="1"/>
  <c r="AL32" i="13"/>
  <c r="AS32" i="13"/>
  <c r="AF33" i="13"/>
  <c r="AH33" i="13"/>
  <c r="AJ33" i="13" s="1"/>
  <c r="AI33" i="13"/>
  <c r="AK33" i="13"/>
  <c r="AR33" i="13" s="1"/>
  <c r="AL33" i="13"/>
  <c r="AS33" i="13"/>
  <c r="AF34" i="13"/>
  <c r="AH34" i="13"/>
  <c r="AJ34" i="13" s="1"/>
  <c r="AI34" i="13"/>
  <c r="AK34" i="13"/>
  <c r="AR34" i="13" s="1"/>
  <c r="AL34" i="13"/>
  <c r="AS34" i="13"/>
  <c r="AF35" i="13"/>
  <c r="AH35" i="13"/>
  <c r="AJ35" i="13" s="1"/>
  <c r="AI35" i="13"/>
  <c r="AK35" i="13"/>
  <c r="AR35" i="13" s="1"/>
  <c r="AL35" i="13"/>
  <c r="AS35" i="13"/>
  <c r="AI47" i="13"/>
  <c r="AI46" i="13"/>
  <c r="AI45" i="13"/>
  <c r="AI44" i="13"/>
  <c r="AI43" i="13"/>
  <c r="AI42" i="13"/>
  <c r="AI41" i="13"/>
  <c r="AI40" i="13"/>
  <c r="AI39" i="13"/>
  <c r="AI38" i="13"/>
  <c r="N39" i="13"/>
  <c r="N40" i="13"/>
  <c r="N41" i="13"/>
  <c r="N42" i="13"/>
  <c r="N43" i="13"/>
  <c r="N44" i="13"/>
  <c r="N45" i="13"/>
  <c r="N46" i="13"/>
  <c r="N47" i="13"/>
  <c r="Q39" i="13"/>
  <c r="Q40" i="13"/>
  <c r="Q41" i="13"/>
  <c r="Q42" i="13"/>
  <c r="Q43" i="13"/>
  <c r="Q44" i="13"/>
  <c r="Q45" i="13"/>
  <c r="Q46" i="13"/>
  <c r="Q47" i="13"/>
  <c r="P38" i="13"/>
  <c r="O38" i="13"/>
  <c r="Q38" i="13" s="1"/>
  <c r="N38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H6" i="15"/>
  <c r="J6" i="15"/>
  <c r="Q6" i="13"/>
  <c r="R6" i="13"/>
  <c r="S63" i="13"/>
  <c r="Y39" i="13" l="1"/>
  <c r="Y40" i="13"/>
  <c r="Y41" i="13"/>
  <c r="Y42" i="13"/>
  <c r="Y43" i="13"/>
  <c r="Y44" i="13"/>
  <c r="Y45" i="13"/>
  <c r="Y46" i="13"/>
  <c r="Y47" i="13"/>
  <c r="Y38" i="13"/>
  <c r="X7" i="13" l="1"/>
  <c r="M160" i="13" l="1"/>
  <c r="L160" i="13"/>
  <c r="K160" i="13"/>
  <c r="J160" i="13"/>
  <c r="I160" i="13"/>
  <c r="H160" i="13"/>
  <c r="G160" i="13"/>
  <c r="F160" i="13"/>
  <c r="E160" i="13"/>
  <c r="D160" i="13"/>
  <c r="C160" i="13"/>
  <c r="B160" i="13" l="1"/>
  <c r="B171" i="13"/>
  <c r="B172" i="13"/>
  <c r="M128" i="13"/>
  <c r="L128" i="13"/>
  <c r="K128" i="13"/>
  <c r="J128" i="13"/>
  <c r="I128" i="13"/>
  <c r="H128" i="13"/>
  <c r="G128" i="13"/>
  <c r="F128" i="13"/>
  <c r="E128" i="13"/>
  <c r="D128" i="13"/>
  <c r="C128" i="13"/>
  <c r="M115" i="13"/>
  <c r="L115" i="13"/>
  <c r="K115" i="13"/>
  <c r="J115" i="13"/>
  <c r="I115" i="13"/>
  <c r="H115" i="13"/>
  <c r="G115" i="13"/>
  <c r="F115" i="13"/>
  <c r="E115" i="13"/>
  <c r="D115" i="13"/>
  <c r="C115" i="13"/>
  <c r="D83" i="13"/>
  <c r="E83" i="13"/>
  <c r="F83" i="13"/>
  <c r="G83" i="13"/>
  <c r="H83" i="13"/>
  <c r="I83" i="13"/>
  <c r="J83" i="13"/>
  <c r="K83" i="13"/>
  <c r="L83" i="13"/>
  <c r="M83" i="13"/>
  <c r="C83" i="13"/>
  <c r="B126" i="13"/>
  <c r="B115" i="13"/>
  <c r="C7" i="13" l="1"/>
  <c r="V6" i="12" l="1"/>
  <c r="V7" i="12"/>
  <c r="AK45" i="13" s="1"/>
  <c r="V8" i="12"/>
  <c r="V9" i="12"/>
  <c r="V10" i="12"/>
  <c r="V11" i="12"/>
  <c r="V12" i="12"/>
  <c r="V13" i="12"/>
  <c r="V14" i="12"/>
  <c r="V5" i="12"/>
  <c r="X6" i="13"/>
  <c r="AL47" i="13"/>
  <c r="AK47" i="13"/>
  <c r="AL46" i="13"/>
  <c r="AK46" i="13"/>
  <c r="AL45" i="13"/>
  <c r="AL44" i="13"/>
  <c r="AK44" i="13"/>
  <c r="AL43" i="13"/>
  <c r="AK43" i="13"/>
  <c r="AL42" i="13"/>
  <c r="AL41" i="13"/>
  <c r="AK41" i="13"/>
  <c r="AL40" i="13"/>
  <c r="AK40" i="13"/>
  <c r="AL39" i="13"/>
  <c r="AL38" i="13"/>
  <c r="AK38" i="13"/>
  <c r="AL6" i="13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I7" i="15"/>
  <c r="I8" i="15"/>
  <c r="I9" i="15"/>
  <c r="I10" i="15"/>
  <c r="AK6" i="13"/>
  <c r="I48" i="15" l="1"/>
  <c r="AK39" i="13"/>
  <c r="AR39" i="13" s="1"/>
  <c r="AK42" i="13"/>
  <c r="AR42" i="13" s="1"/>
  <c r="P47" i="13"/>
  <c r="O47" i="13"/>
  <c r="P46" i="13"/>
  <c r="O46" i="13"/>
  <c r="P45" i="13"/>
  <c r="O45" i="13"/>
  <c r="P44" i="13"/>
  <c r="O44" i="13"/>
  <c r="P43" i="13"/>
  <c r="O43" i="13"/>
  <c r="P42" i="13"/>
  <c r="O42" i="13"/>
  <c r="P41" i="13"/>
  <c r="O41" i="13"/>
  <c r="P40" i="13"/>
  <c r="O40" i="13"/>
  <c r="P39" i="13"/>
  <c r="O39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6" i="13"/>
  <c r="H39" i="15"/>
  <c r="H40" i="15"/>
  <c r="H41" i="15"/>
  <c r="H42" i="15"/>
  <c r="H43" i="15"/>
  <c r="H44" i="15"/>
  <c r="H45" i="15"/>
  <c r="H46" i="15"/>
  <c r="H47" i="15"/>
  <c r="G39" i="15"/>
  <c r="G40" i="15"/>
  <c r="G41" i="15"/>
  <c r="G42" i="15"/>
  <c r="G43" i="15"/>
  <c r="G44" i="15"/>
  <c r="G45" i="15"/>
  <c r="G46" i="15"/>
  <c r="G47" i="15"/>
  <c r="G38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G8" i="15"/>
  <c r="N8" i="13" s="1"/>
  <c r="G9" i="15"/>
  <c r="N9" i="13" s="1"/>
  <c r="G10" i="15"/>
  <c r="N10" i="13" s="1"/>
  <c r="G11" i="15"/>
  <c r="G12" i="15"/>
  <c r="G13" i="15"/>
  <c r="G14" i="15"/>
  <c r="G15" i="15"/>
  <c r="G16" i="15"/>
  <c r="G17" i="15"/>
  <c r="N17" i="13" s="1"/>
  <c r="G18" i="15"/>
  <c r="G19" i="15"/>
  <c r="G20" i="15"/>
  <c r="G21" i="15"/>
  <c r="N21" i="13" s="1"/>
  <c r="G22" i="15"/>
  <c r="G23" i="15"/>
  <c r="G24" i="15"/>
  <c r="G25" i="15"/>
  <c r="G26" i="15"/>
  <c r="G27" i="15"/>
  <c r="G28" i="15"/>
  <c r="G29" i="15"/>
  <c r="G30" i="15"/>
  <c r="G31" i="15"/>
  <c r="G32" i="15"/>
  <c r="G33" i="15"/>
  <c r="N33" i="13" s="1"/>
  <c r="G34" i="15"/>
  <c r="N34" i="13" s="1"/>
  <c r="G35" i="15"/>
  <c r="N35" i="13" s="1"/>
  <c r="P9" i="13"/>
  <c r="P10" i="13"/>
  <c r="P12" i="13"/>
  <c r="P16" i="13"/>
  <c r="P17" i="13"/>
  <c r="P23" i="13"/>
  <c r="P30" i="13"/>
  <c r="P33" i="13"/>
  <c r="P34" i="13"/>
  <c r="P35" i="13"/>
  <c r="N22" i="13"/>
  <c r="N27" i="13"/>
  <c r="N28" i="13"/>
  <c r="G6" i="15"/>
  <c r="P7" i="13"/>
  <c r="P8" i="13"/>
  <c r="N11" i="13"/>
  <c r="P11" i="13"/>
  <c r="N12" i="13"/>
  <c r="P13" i="13"/>
  <c r="N14" i="13"/>
  <c r="P14" i="13"/>
  <c r="P15" i="13"/>
  <c r="N16" i="13"/>
  <c r="N18" i="13"/>
  <c r="P18" i="13"/>
  <c r="N19" i="13"/>
  <c r="P19" i="13"/>
  <c r="N20" i="13"/>
  <c r="P20" i="13"/>
  <c r="P21" i="13"/>
  <c r="P22" i="13"/>
  <c r="N23" i="13"/>
  <c r="N24" i="13"/>
  <c r="N25" i="13"/>
  <c r="P25" i="13"/>
  <c r="P26" i="13"/>
  <c r="P27" i="13"/>
  <c r="P28" i="13"/>
  <c r="N29" i="13"/>
  <c r="P29" i="13"/>
  <c r="N30" i="13"/>
  <c r="N31" i="13"/>
  <c r="P31" i="13"/>
  <c r="N32" i="13"/>
  <c r="P32" i="13"/>
  <c r="S47" i="13"/>
  <c r="S46" i="13"/>
  <c r="S45" i="13"/>
  <c r="AF45" i="13" s="1"/>
  <c r="S44" i="13"/>
  <c r="S43" i="13"/>
  <c r="S42" i="13"/>
  <c r="S41" i="13"/>
  <c r="S40" i="13"/>
  <c r="S39" i="13"/>
  <c r="S38" i="13"/>
  <c r="S7" i="13"/>
  <c r="Y7" i="13" s="1"/>
  <c r="S8" i="13"/>
  <c r="Y8" i="13" s="1"/>
  <c r="S9" i="13"/>
  <c r="Y9" i="13" s="1"/>
  <c r="S10" i="13"/>
  <c r="Y10" i="13" s="1"/>
  <c r="S11" i="13"/>
  <c r="Y11" i="13" s="1"/>
  <c r="S12" i="13"/>
  <c r="S13" i="13"/>
  <c r="Y13" i="13" s="1"/>
  <c r="S14" i="13"/>
  <c r="Y14" i="13" s="1"/>
  <c r="S15" i="13"/>
  <c r="Y15" i="13" s="1"/>
  <c r="S16" i="13"/>
  <c r="Y16" i="13" s="1"/>
  <c r="S17" i="13"/>
  <c r="Y17" i="13" s="1"/>
  <c r="S18" i="13"/>
  <c r="S19" i="13"/>
  <c r="Y19" i="13" s="1"/>
  <c r="S20" i="13"/>
  <c r="Y20" i="13" s="1"/>
  <c r="S21" i="13"/>
  <c r="Y21" i="13" s="1"/>
  <c r="S22" i="13"/>
  <c r="Y22" i="13" s="1"/>
  <c r="S23" i="13"/>
  <c r="Y23" i="13" s="1"/>
  <c r="S24" i="13"/>
  <c r="Y24" i="13" s="1"/>
  <c r="S25" i="13"/>
  <c r="S26" i="13"/>
  <c r="Y26" i="13" s="1"/>
  <c r="S27" i="13"/>
  <c r="Y27" i="13" s="1"/>
  <c r="S28" i="13"/>
  <c r="Y28" i="13" s="1"/>
  <c r="S29" i="13"/>
  <c r="Y29" i="13" s="1"/>
  <c r="S30" i="13"/>
  <c r="S31" i="13"/>
  <c r="Y31" i="13" s="1"/>
  <c r="S32" i="13"/>
  <c r="Y32" i="13" s="1"/>
  <c r="S33" i="13"/>
  <c r="Y33" i="13" s="1"/>
  <c r="S34" i="13"/>
  <c r="Y34" i="13" s="1"/>
  <c r="S35" i="13"/>
  <c r="Y35" i="13" s="1"/>
  <c r="B39" i="13"/>
  <c r="B40" i="13"/>
  <c r="B41" i="13"/>
  <c r="B42" i="13"/>
  <c r="B43" i="13"/>
  <c r="B44" i="13"/>
  <c r="B45" i="13"/>
  <c r="B46" i="13"/>
  <c r="B47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AS43" i="13"/>
  <c r="AR43" i="13"/>
  <c r="AS42" i="13"/>
  <c r="F27" i="15"/>
  <c r="F26" i="15"/>
  <c r="F25" i="15"/>
  <c r="F24" i="15"/>
  <c r="AE4" i="13"/>
  <c r="AF4" i="13" s="1"/>
  <c r="AG4" i="13" s="1"/>
  <c r="AH4" i="13" s="1"/>
  <c r="AI4" i="13" s="1"/>
  <c r="AL4" i="13"/>
  <c r="AM4" i="13" s="1"/>
  <c r="AN4" i="13" s="1"/>
  <c r="AO4" i="13" s="1"/>
  <c r="AP4" i="13" s="1"/>
  <c r="AQ4" i="13" s="1"/>
  <c r="AS4" i="13"/>
  <c r="AT4" i="13" s="1"/>
  <c r="AU4" i="13" s="1"/>
  <c r="AV4" i="13" s="1"/>
  <c r="AW4" i="13" s="1"/>
  <c r="AX4" i="13" s="1"/>
  <c r="AR6" i="13"/>
  <c r="AS6" i="13"/>
  <c r="AR38" i="13"/>
  <c r="AS38" i="13"/>
  <c r="AS39" i="13"/>
  <c r="AR40" i="13"/>
  <c r="AS40" i="13"/>
  <c r="AR41" i="13"/>
  <c r="AS41" i="13"/>
  <c r="AR44" i="13"/>
  <c r="AS44" i="13"/>
  <c r="AR45" i="13"/>
  <c r="AS45" i="13"/>
  <c r="AR46" i="13"/>
  <c r="AS46" i="13"/>
  <c r="AR47" i="13"/>
  <c r="AS47" i="13"/>
  <c r="E15" i="12"/>
  <c r="S22" i="18"/>
  <c r="V22" i="18"/>
  <c r="Y22" i="18"/>
  <c r="V20" i="18"/>
  <c r="Y20" i="18" s="1"/>
  <c r="AB20" i="18" s="1"/>
  <c r="AE20" i="18" s="1"/>
  <c r="AH20" i="18" s="1"/>
  <c r="AK20" i="18" s="1"/>
  <c r="AN20" i="18" s="1"/>
  <c r="AQ20" i="18" s="1"/>
  <c r="AT20" i="18" s="1"/>
  <c r="U20" i="18"/>
  <c r="X20" i="18" s="1"/>
  <c r="AA20" i="18" s="1"/>
  <c r="AD20" i="18" s="1"/>
  <c r="AG20" i="18" s="1"/>
  <c r="AJ20" i="18" s="1"/>
  <c r="AM20" i="18" s="1"/>
  <c r="AP20" i="18" s="1"/>
  <c r="AS20" i="18" s="1"/>
  <c r="T20" i="18"/>
  <c r="W20" i="18" s="1"/>
  <c r="Z20" i="18" s="1"/>
  <c r="AC20" i="18" s="1"/>
  <c r="AF20" i="18" s="1"/>
  <c r="AI20" i="18" s="1"/>
  <c r="AL20" i="18" s="1"/>
  <c r="AO20" i="18" s="1"/>
  <c r="AR20" i="18" s="1"/>
  <c r="AT10" i="18"/>
  <c r="AQ10" i="18"/>
  <c r="AN10" i="18"/>
  <c r="AK10" i="18"/>
  <c r="AH10" i="18"/>
  <c r="AE10" i="18"/>
  <c r="AB10" i="18"/>
  <c r="Y10" i="18"/>
  <c r="V10" i="18"/>
  <c r="V12" i="18"/>
  <c r="Y12" i="18" s="1"/>
  <c r="AB12" i="18" s="1"/>
  <c r="AE12" i="18" s="1"/>
  <c r="AH12" i="18" s="1"/>
  <c r="AK12" i="18" s="1"/>
  <c r="AN12" i="18" s="1"/>
  <c r="AQ12" i="18" s="1"/>
  <c r="AT12" i="18" s="1"/>
  <c r="U12" i="18"/>
  <c r="X12" i="18" s="1"/>
  <c r="AA12" i="18" s="1"/>
  <c r="AD12" i="18" s="1"/>
  <c r="AG12" i="18" s="1"/>
  <c r="AJ12" i="18" s="1"/>
  <c r="AM12" i="18" s="1"/>
  <c r="AP12" i="18" s="1"/>
  <c r="AS12" i="18" s="1"/>
  <c r="T12" i="18"/>
  <c r="W12" i="18" s="1"/>
  <c r="Z12" i="18" s="1"/>
  <c r="AC12" i="18" s="1"/>
  <c r="AF12" i="18" s="1"/>
  <c r="AI12" i="18" s="1"/>
  <c r="AL12" i="18" s="1"/>
  <c r="AO12" i="18" s="1"/>
  <c r="AR12" i="18" s="1"/>
  <c r="V5" i="18"/>
  <c r="Y5" i="18" s="1"/>
  <c r="AB5" i="18" s="1"/>
  <c r="AE5" i="18" s="1"/>
  <c r="AH5" i="18" s="1"/>
  <c r="AK5" i="18" s="1"/>
  <c r="AN5" i="18" s="1"/>
  <c r="AQ5" i="18" s="1"/>
  <c r="AT5" i="18" s="1"/>
  <c r="U5" i="18"/>
  <c r="X5" i="18" s="1"/>
  <c r="AA5" i="18" s="1"/>
  <c r="AD5" i="18" s="1"/>
  <c r="AG5" i="18" s="1"/>
  <c r="AJ5" i="18" s="1"/>
  <c r="AM5" i="18" s="1"/>
  <c r="AP5" i="18" s="1"/>
  <c r="AS5" i="18" s="1"/>
  <c r="T5" i="18"/>
  <c r="W5" i="18" s="1"/>
  <c r="Z5" i="18" s="1"/>
  <c r="AC5" i="18" s="1"/>
  <c r="AF5" i="18" s="1"/>
  <c r="AI5" i="18" s="1"/>
  <c r="AL5" i="18" s="1"/>
  <c r="AO5" i="18" s="1"/>
  <c r="AR5" i="18" s="1"/>
  <c r="R11" i="12"/>
  <c r="G11" i="12"/>
  <c r="R12" i="12"/>
  <c r="G12" i="12"/>
  <c r="B90" i="13" l="1"/>
  <c r="B135" i="13"/>
  <c r="B111" i="13"/>
  <c r="B156" i="13"/>
  <c r="B99" i="13"/>
  <c r="B144" i="13"/>
  <c r="B93" i="13"/>
  <c r="B138" i="13"/>
  <c r="B122" i="13"/>
  <c r="B167" i="13"/>
  <c r="B110" i="13"/>
  <c r="B155" i="13"/>
  <c r="B98" i="13"/>
  <c r="B143" i="13"/>
  <c r="B86" i="13"/>
  <c r="B131" i="13"/>
  <c r="B109" i="13"/>
  <c r="B154" i="13"/>
  <c r="B103" i="13"/>
  <c r="B148" i="13"/>
  <c r="B97" i="13"/>
  <c r="B142" i="13"/>
  <c r="B91" i="13"/>
  <c r="B136" i="13"/>
  <c r="B85" i="13"/>
  <c r="B130" i="13"/>
  <c r="B120" i="13"/>
  <c r="B165" i="13"/>
  <c r="AF41" i="13"/>
  <c r="AF47" i="13"/>
  <c r="B108" i="13"/>
  <c r="B153" i="13"/>
  <c r="B107" i="13"/>
  <c r="B152" i="13"/>
  <c r="B89" i="13"/>
  <c r="B134" i="13"/>
  <c r="B118" i="13"/>
  <c r="B163" i="13"/>
  <c r="B96" i="13"/>
  <c r="B141" i="13"/>
  <c r="B113" i="13"/>
  <c r="B158" i="13"/>
  <c r="B101" i="13"/>
  <c r="B146" i="13"/>
  <c r="B95" i="13"/>
  <c r="B140" i="13"/>
  <c r="B124" i="13"/>
  <c r="B169" i="13"/>
  <c r="B112" i="13"/>
  <c r="B157" i="13"/>
  <c r="B106" i="13"/>
  <c r="B151" i="13"/>
  <c r="B100" i="13"/>
  <c r="B145" i="13"/>
  <c r="B94" i="13"/>
  <c r="B139" i="13"/>
  <c r="B88" i="13"/>
  <c r="B133" i="13"/>
  <c r="B123" i="13"/>
  <c r="B168" i="13"/>
  <c r="B117" i="13"/>
  <c r="B162" i="13"/>
  <c r="B102" i="13"/>
  <c r="B147" i="13"/>
  <c r="B125" i="13"/>
  <c r="B170" i="13"/>
  <c r="B119" i="13"/>
  <c r="B164" i="13"/>
  <c r="B105" i="13"/>
  <c r="B150" i="13"/>
  <c r="B87" i="13"/>
  <c r="B132" i="13"/>
  <c r="B104" i="13"/>
  <c r="B149" i="13"/>
  <c r="B92" i="13"/>
  <c r="B137" i="13"/>
  <c r="B121" i="13"/>
  <c r="B166" i="13"/>
  <c r="AF44" i="13"/>
  <c r="H38" i="15"/>
  <c r="Y30" i="13"/>
  <c r="Y12" i="13"/>
  <c r="AF38" i="13"/>
  <c r="AF40" i="13"/>
  <c r="AF46" i="13"/>
  <c r="Y18" i="13"/>
  <c r="AF39" i="13"/>
  <c r="Y25" i="13"/>
  <c r="AF42" i="13"/>
  <c r="AF43" i="13"/>
  <c r="J41" i="15"/>
  <c r="R41" i="13" s="1"/>
  <c r="T41" i="13" s="1"/>
  <c r="N26" i="13"/>
  <c r="N15" i="13"/>
  <c r="N13" i="13"/>
  <c r="P24" i="13"/>
  <c r="J42" i="15"/>
  <c r="R42" i="13" s="1"/>
  <c r="T42" i="13" s="1"/>
  <c r="AH42" i="13"/>
  <c r="H11" i="12"/>
  <c r="H12" i="12"/>
  <c r="AT22" i="18"/>
  <c r="AT18" i="18"/>
  <c r="V18" i="18"/>
  <c r="D12" i="18"/>
  <c r="D6" i="18"/>
  <c r="D5" i="18"/>
  <c r="T3" i="18" s="1"/>
  <c r="AJ42" i="13" l="1"/>
  <c r="J24" i="15"/>
  <c r="R24" i="13" s="1"/>
  <c r="T24" i="13" s="1"/>
  <c r="J11" i="12"/>
  <c r="J12" i="12"/>
  <c r="D5" i="16"/>
  <c r="D6" i="16"/>
  <c r="J25" i="15" l="1"/>
  <c r="R25" i="13" s="1"/>
  <c r="T25" i="13" s="1"/>
  <c r="J27" i="15"/>
  <c r="R27" i="13" s="1"/>
  <c r="T27" i="13" s="1"/>
  <c r="J26" i="15"/>
  <c r="R26" i="13" s="1"/>
  <c r="T26" i="13" s="1"/>
  <c r="G7" i="12"/>
  <c r="H7" i="12" s="1"/>
  <c r="F8" i="15" l="1"/>
  <c r="F9" i="15"/>
  <c r="F10" i="15"/>
  <c r="F11" i="15"/>
  <c r="P6" i="13" l="1"/>
  <c r="S6" i="13"/>
  <c r="R5" i="12"/>
  <c r="G5" i="12"/>
  <c r="Y6" i="13" l="1"/>
  <c r="AI6" i="13"/>
  <c r="AH6" i="13"/>
  <c r="AF6" i="13"/>
  <c r="D55" i="16"/>
  <c r="E55" i="16"/>
  <c r="F55" i="16"/>
  <c r="G55" i="16"/>
  <c r="H55" i="16"/>
  <c r="I55" i="16"/>
  <c r="J55" i="16"/>
  <c r="K55" i="16"/>
  <c r="L55" i="16"/>
  <c r="C55" i="16"/>
  <c r="D37" i="13" l="1"/>
  <c r="E37" i="13"/>
  <c r="F37" i="13"/>
  <c r="G37" i="13"/>
  <c r="H37" i="13"/>
  <c r="I37" i="13"/>
  <c r="J37" i="13"/>
  <c r="K37" i="13"/>
  <c r="L37" i="13"/>
  <c r="M37" i="13"/>
  <c r="Z37" i="13"/>
  <c r="C37" i="13"/>
  <c r="D63" i="13"/>
  <c r="D64" i="16"/>
  <c r="D44" i="16"/>
  <c r="D46" i="16"/>
  <c r="D8" i="16"/>
  <c r="D10" i="16"/>
  <c r="D12" i="16"/>
  <c r="D14" i="16"/>
  <c r="D16" i="16"/>
  <c r="D18" i="16"/>
  <c r="D20" i="16"/>
  <c r="D29" i="16"/>
  <c r="H50" i="13" l="1"/>
  <c r="H56" i="13"/>
  <c r="H55" i="13"/>
  <c r="M56" i="13"/>
  <c r="M55" i="13"/>
  <c r="G50" i="13"/>
  <c r="G55" i="13"/>
  <c r="G56" i="13"/>
  <c r="I50" i="13"/>
  <c r="I55" i="13"/>
  <c r="I56" i="13"/>
  <c r="L50" i="13"/>
  <c r="L56" i="13"/>
  <c r="L55" i="13"/>
  <c r="K50" i="13"/>
  <c r="K56" i="13"/>
  <c r="K55" i="13"/>
  <c r="E50" i="13"/>
  <c r="E55" i="13"/>
  <c r="E56" i="13"/>
  <c r="C50" i="13"/>
  <c r="C55" i="13"/>
  <c r="C56" i="13"/>
  <c r="F50" i="13"/>
  <c r="F55" i="13"/>
  <c r="F56" i="13"/>
  <c r="J50" i="13"/>
  <c r="J55" i="13"/>
  <c r="J56" i="13"/>
  <c r="D50" i="13"/>
  <c r="D56" i="13"/>
  <c r="D55" i="13"/>
  <c r="D27" i="16"/>
  <c r="D57" i="16" s="1"/>
  <c r="D58" i="16" s="1"/>
  <c r="AB22" i="18"/>
  <c r="AE22" i="18"/>
  <c r="AH22" i="18"/>
  <c r="AK22" i="18"/>
  <c r="AN22" i="18"/>
  <c r="AQ22" i="18"/>
  <c r="AQ18" i="18"/>
  <c r="AN18" i="18"/>
  <c r="AK18" i="18"/>
  <c r="AH18" i="18"/>
  <c r="AE18" i="18"/>
  <c r="AB18" i="18"/>
  <c r="Y18" i="18"/>
  <c r="S18" i="18"/>
  <c r="K9" i="17"/>
  <c r="J9" i="17"/>
  <c r="J20" i="17" s="1"/>
  <c r="I9" i="17"/>
  <c r="J22" i="17"/>
  <c r="J23" i="17" s="1"/>
  <c r="D66" i="16" l="1"/>
  <c r="D22" i="18" s="1"/>
  <c r="C64" i="13"/>
  <c r="I11" i="17"/>
  <c r="I13" i="17" s="1"/>
  <c r="I15" i="17" s="1"/>
  <c r="R6" i="18"/>
  <c r="R7" i="18"/>
  <c r="S10" i="18" l="1"/>
  <c r="F22" i="17"/>
  <c r="G22" i="17"/>
  <c r="H22" i="17"/>
  <c r="I22" i="17"/>
  <c r="K22" i="17"/>
  <c r="C22" i="17"/>
  <c r="D22" i="17"/>
  <c r="E22" i="17"/>
  <c r="E23" i="17" s="1"/>
  <c r="D23" i="17" l="1"/>
  <c r="F23" i="17"/>
  <c r="G23" i="17"/>
  <c r="H23" i="17"/>
  <c r="I23" i="17"/>
  <c r="K23" i="17"/>
  <c r="C23" i="17"/>
  <c r="C10" i="17" l="1"/>
  <c r="E12" i="18" l="1"/>
  <c r="F12" i="18"/>
  <c r="G12" i="18"/>
  <c r="H12" i="18"/>
  <c r="I12" i="18"/>
  <c r="J12" i="18"/>
  <c r="K12" i="18"/>
  <c r="L12" i="18"/>
  <c r="E6" i="18"/>
  <c r="F6" i="18"/>
  <c r="G6" i="18"/>
  <c r="H6" i="18"/>
  <c r="I6" i="18"/>
  <c r="J6" i="18"/>
  <c r="K6" i="18"/>
  <c r="L6" i="18"/>
  <c r="E5" i="18"/>
  <c r="W3" i="18" s="1"/>
  <c r="F5" i="18"/>
  <c r="Z3" i="18" s="1"/>
  <c r="G5" i="18"/>
  <c r="AC3" i="18" s="1"/>
  <c r="H5" i="18"/>
  <c r="AF3" i="18" s="1"/>
  <c r="I5" i="18"/>
  <c r="AI3" i="18" s="1"/>
  <c r="J5" i="18"/>
  <c r="AL3" i="18" s="1"/>
  <c r="K5" i="18"/>
  <c r="AO3" i="18" s="1"/>
  <c r="L5" i="18"/>
  <c r="AR3" i="18" s="1"/>
  <c r="C5" i="18"/>
  <c r="Q3" i="18" s="1"/>
  <c r="O12" i="18" l="1"/>
  <c r="N12" i="18"/>
  <c r="D48" i="15" l="1"/>
  <c r="F31" i="15" l="1"/>
  <c r="F30" i="15"/>
  <c r="F29" i="15"/>
  <c r="F28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7" i="15"/>
  <c r="F6" i="15"/>
  <c r="G14" i="12"/>
  <c r="H14" i="12" s="1"/>
  <c r="G13" i="12"/>
  <c r="H13" i="12" s="1"/>
  <c r="G10" i="12"/>
  <c r="H10" i="12" s="1"/>
  <c r="G9" i="12"/>
  <c r="H9" i="12" s="1"/>
  <c r="G8" i="12"/>
  <c r="H8" i="12" s="1"/>
  <c r="G6" i="12"/>
  <c r="H6" i="12" s="1"/>
  <c r="H5" i="12"/>
  <c r="G7" i="15" l="1"/>
  <c r="H7" i="15" s="1"/>
  <c r="C12" i="18"/>
  <c r="O6" i="18"/>
  <c r="N6" i="18"/>
  <c r="H48" i="15" l="1"/>
  <c r="O7" i="13"/>
  <c r="G48" i="15"/>
  <c r="N7" i="13"/>
  <c r="N6" i="13"/>
  <c r="O21" i="18"/>
  <c r="O20" i="18" s="1"/>
  <c r="N21" i="18"/>
  <c r="N20" i="18" s="1"/>
  <c r="C6" i="18" l="1"/>
  <c r="I20" i="17" l="1"/>
  <c r="I24" i="17" l="1"/>
  <c r="R24" i="17" s="1"/>
  <c r="H9" i="17"/>
  <c r="H20" i="17" s="1"/>
  <c r="F24" i="17" l="1"/>
  <c r="H11" i="17"/>
  <c r="H13" i="17" s="1"/>
  <c r="H15" i="17" s="1"/>
  <c r="H24" i="17"/>
  <c r="G24" i="17"/>
  <c r="C24" i="17"/>
  <c r="D24" i="17"/>
  <c r="E24" i="17"/>
  <c r="K20" i="17"/>
  <c r="G9" i="17"/>
  <c r="G20" i="17" s="1"/>
  <c r="F9" i="17"/>
  <c r="F20" i="17" s="1"/>
  <c r="E9" i="17"/>
  <c r="E20" i="17" s="1"/>
  <c r="D9" i="17"/>
  <c r="D20" i="17" s="1"/>
  <c r="C9" i="17"/>
  <c r="C20" i="17" s="1"/>
  <c r="Q24" i="17" l="1"/>
  <c r="B24" i="17" s="1"/>
  <c r="G11" i="17"/>
  <c r="G13" i="17" s="1"/>
  <c r="G15" i="17" s="1"/>
  <c r="F11" i="17"/>
  <c r="F13" i="17" s="1"/>
  <c r="F15" i="17" s="1"/>
  <c r="E11" i="17"/>
  <c r="E13" i="17" s="1"/>
  <c r="E15" i="17" s="1"/>
  <c r="C11" i="17"/>
  <c r="C13" i="17" s="1"/>
  <c r="C15" i="17" s="1"/>
  <c r="D11" i="17"/>
  <c r="D13" i="17" s="1"/>
  <c r="D15" i="17" s="1"/>
  <c r="B50" i="16"/>
  <c r="B52" i="16" s="1"/>
  <c r="B54" i="16" s="1"/>
  <c r="B33" i="16"/>
  <c r="B35" i="16" s="1"/>
  <c r="B37" i="16" s="1"/>
  <c r="B39" i="16" s="1"/>
  <c r="B41" i="16" s="1"/>
  <c r="B43" i="16" s="1"/>
  <c r="AH43" i="13"/>
  <c r="R6" i="12"/>
  <c r="R7" i="12"/>
  <c r="R8" i="12"/>
  <c r="R9" i="12"/>
  <c r="R10" i="12"/>
  <c r="R13" i="12"/>
  <c r="R14" i="12"/>
  <c r="AJ43" i="13" l="1"/>
  <c r="J43" i="15"/>
  <c r="R43" i="13" s="1"/>
  <c r="T43" i="13" s="1"/>
  <c r="AH41" i="13"/>
  <c r="J40" i="15"/>
  <c r="R40" i="13" s="1"/>
  <c r="T40" i="13" s="1"/>
  <c r="AH40" i="13"/>
  <c r="J45" i="15"/>
  <c r="R45" i="13" s="1"/>
  <c r="T45" i="13" s="1"/>
  <c r="AH45" i="13"/>
  <c r="J44" i="15"/>
  <c r="R44" i="13" s="1"/>
  <c r="T44" i="13" s="1"/>
  <c r="AH44" i="13"/>
  <c r="Q15" i="17"/>
  <c r="B15" i="17" s="1"/>
  <c r="Q13" i="17"/>
  <c r="B13" i="17" s="1"/>
  <c r="Q11" i="17"/>
  <c r="B11" i="17" s="1"/>
  <c r="R11" i="17"/>
  <c r="AJ45" i="13" l="1"/>
  <c r="AJ41" i="13"/>
  <c r="AJ40" i="13"/>
  <c r="AJ44" i="13"/>
  <c r="B71" i="16"/>
  <c r="M64" i="16"/>
  <c r="E63" i="13"/>
  <c r="F63" i="13"/>
  <c r="G63" i="13"/>
  <c r="H63" i="13"/>
  <c r="I63" i="13"/>
  <c r="J63" i="13"/>
  <c r="K63" i="13"/>
  <c r="L63" i="13"/>
  <c r="M63" i="13"/>
  <c r="C63" i="13"/>
  <c r="B38" i="13"/>
  <c r="M49" i="16"/>
  <c r="M51" i="16"/>
  <c r="V3" i="12"/>
  <c r="W3" i="12" s="1"/>
  <c r="X3" i="12" s="1"/>
  <c r="Y3" i="12" s="1"/>
  <c r="Z3" i="12" s="1"/>
  <c r="AA3" i="12" s="1"/>
  <c r="O50" i="16" l="1"/>
  <c r="P50" i="16"/>
  <c r="O52" i="16"/>
  <c r="P52" i="16"/>
  <c r="B116" i="13"/>
  <c r="B161" i="13"/>
  <c r="D65" i="13"/>
  <c r="E65" i="13"/>
  <c r="C65" i="13"/>
  <c r="L65" i="13"/>
  <c r="J65" i="13"/>
  <c r="H65" i="13"/>
  <c r="F65" i="13"/>
  <c r="M65" i="13"/>
  <c r="K65" i="13"/>
  <c r="I65" i="13"/>
  <c r="G65" i="13"/>
  <c r="I6" i="16"/>
  <c r="A47" i="16"/>
  <c r="A49" i="16" s="1"/>
  <c r="A51" i="16" s="1"/>
  <c r="A53" i="16" s="1"/>
  <c r="E44" i="16"/>
  <c r="F44" i="16"/>
  <c r="G44" i="16"/>
  <c r="H44" i="16"/>
  <c r="I44" i="16"/>
  <c r="J44" i="16"/>
  <c r="K44" i="16"/>
  <c r="L44" i="16"/>
  <c r="C44" i="16"/>
  <c r="M46" i="16"/>
  <c r="M29" i="16"/>
  <c r="M53" i="16"/>
  <c r="M47" i="16"/>
  <c r="M42" i="16"/>
  <c r="O43" i="16" s="1"/>
  <c r="M40" i="16"/>
  <c r="O41" i="16" s="1"/>
  <c r="M38" i="16"/>
  <c r="O39" i="16" s="1"/>
  <c r="M36" i="16"/>
  <c r="O37" i="16" s="1"/>
  <c r="M34" i="16"/>
  <c r="O35" i="16" s="1"/>
  <c r="A30" i="16"/>
  <c r="A32" i="16" s="1"/>
  <c r="A34" i="16" s="1"/>
  <c r="A36" i="16" s="1"/>
  <c r="A38" i="16" s="1"/>
  <c r="A40" i="16" s="1"/>
  <c r="A42" i="16" s="1"/>
  <c r="O25" i="16"/>
  <c r="O21" i="16"/>
  <c r="O17" i="16"/>
  <c r="O13" i="16"/>
  <c r="O9" i="16"/>
  <c r="O23" i="16"/>
  <c r="O19" i="16"/>
  <c r="O15" i="16"/>
  <c r="O11" i="16"/>
  <c r="A7" i="16"/>
  <c r="A9" i="16" s="1"/>
  <c r="A11" i="16" s="1"/>
  <c r="A13" i="16" s="1"/>
  <c r="A15" i="16" s="1"/>
  <c r="A17" i="16" s="1"/>
  <c r="A19" i="16" s="1"/>
  <c r="A21" i="16" s="1"/>
  <c r="A23" i="16" s="1"/>
  <c r="A25" i="16" s="1"/>
  <c r="B10" i="16"/>
  <c r="B12" i="16" s="1"/>
  <c r="B14" i="16" s="1"/>
  <c r="B16" i="16" s="1"/>
  <c r="B18" i="16" s="1"/>
  <c r="B20" i="16" s="1"/>
  <c r="B22" i="16" s="1"/>
  <c r="B26" i="16" s="1"/>
  <c r="S65" i="13" l="1"/>
  <c r="O48" i="16"/>
  <c r="P48" i="16"/>
  <c r="O54" i="16"/>
  <c r="P54" i="16"/>
  <c r="J38" i="15"/>
  <c r="R38" i="13" s="1"/>
  <c r="T38" i="13" s="1"/>
  <c r="AH38" i="13"/>
  <c r="D64" i="13"/>
  <c r="I64" i="16"/>
  <c r="B79" i="16"/>
  <c r="M64" i="13"/>
  <c r="C65" i="16"/>
  <c r="I64" i="13"/>
  <c r="I65" i="16" s="1"/>
  <c r="I21" i="18" s="1"/>
  <c r="H64" i="13"/>
  <c r="H65" i="16" s="1"/>
  <c r="H21" i="18" s="1"/>
  <c r="J64" i="13"/>
  <c r="J65" i="16" s="1"/>
  <c r="J21" i="18" s="1"/>
  <c r="K64" i="13"/>
  <c r="K65" i="16" s="1"/>
  <c r="K21" i="18" s="1"/>
  <c r="L64" i="13"/>
  <c r="L65" i="16" s="1"/>
  <c r="L21" i="18" s="1"/>
  <c r="S56" i="13"/>
  <c r="M55" i="16"/>
  <c r="B24" i="16"/>
  <c r="M32" i="16"/>
  <c r="O33" i="16" s="1"/>
  <c r="M30" i="16"/>
  <c r="O31" i="16" s="1"/>
  <c r="I15" i="12"/>
  <c r="D65" i="16" l="1"/>
  <c r="D21" i="18" s="1"/>
  <c r="C21" i="18"/>
  <c r="AJ38" i="13"/>
  <c r="G64" i="13"/>
  <c r="G65" i="16" s="1"/>
  <c r="G21" i="18" s="1"/>
  <c r="E64" i="13"/>
  <c r="E65" i="16" s="1"/>
  <c r="E21" i="18" s="1"/>
  <c r="F64" i="13"/>
  <c r="F65" i="16" s="1"/>
  <c r="F21" i="18" s="1"/>
  <c r="S55" i="13"/>
  <c r="M44" i="16"/>
  <c r="E5" i="16"/>
  <c r="F5" i="16"/>
  <c r="G5" i="16"/>
  <c r="H5" i="16"/>
  <c r="H8" i="16" s="1"/>
  <c r="I5" i="16"/>
  <c r="J5" i="16"/>
  <c r="K5" i="16"/>
  <c r="L5" i="16"/>
  <c r="C5" i="16"/>
  <c r="E6" i="16"/>
  <c r="F6" i="16"/>
  <c r="G6" i="16"/>
  <c r="H6" i="16"/>
  <c r="J6" i="16"/>
  <c r="K6" i="16"/>
  <c r="L6" i="16"/>
  <c r="C6" i="16"/>
  <c r="AH47" i="13"/>
  <c r="F32" i="15"/>
  <c r="F33" i="15"/>
  <c r="F34" i="15"/>
  <c r="F35" i="15"/>
  <c r="S64" i="13" l="1"/>
  <c r="AJ47" i="13"/>
  <c r="F48" i="15"/>
  <c r="J64" i="16"/>
  <c r="B80" i="16"/>
  <c r="F64" i="16"/>
  <c r="B76" i="16"/>
  <c r="H64" i="16"/>
  <c r="B78" i="16"/>
  <c r="L64" i="16"/>
  <c r="B82" i="16"/>
  <c r="B74" i="16"/>
  <c r="E64" i="16"/>
  <c r="B75" i="16"/>
  <c r="K64" i="16"/>
  <c r="B81" i="16"/>
  <c r="G64" i="16"/>
  <c r="B77" i="16"/>
  <c r="C64" i="16"/>
  <c r="L26" i="16"/>
  <c r="L22" i="16"/>
  <c r="L18" i="16"/>
  <c r="L12" i="16"/>
  <c r="L24" i="16"/>
  <c r="L20" i="16"/>
  <c r="L16" i="16"/>
  <c r="L14" i="16"/>
  <c r="L10" i="16"/>
  <c r="J26" i="16"/>
  <c r="J22" i="16"/>
  <c r="J18" i="16"/>
  <c r="J12" i="16"/>
  <c r="J14" i="16"/>
  <c r="J10" i="16"/>
  <c r="J24" i="16"/>
  <c r="J20" i="16"/>
  <c r="J16" i="16"/>
  <c r="H26" i="16"/>
  <c r="H22" i="16"/>
  <c r="H18" i="16"/>
  <c r="H12" i="16"/>
  <c r="H24" i="16"/>
  <c r="H20" i="16"/>
  <c r="H16" i="16"/>
  <c r="H14" i="16"/>
  <c r="H10" i="16"/>
  <c r="F26" i="16"/>
  <c r="F22" i="16"/>
  <c r="F18" i="16"/>
  <c r="F16" i="16"/>
  <c r="F12" i="16"/>
  <c r="F14" i="16"/>
  <c r="F10" i="16"/>
  <c r="F24" i="16"/>
  <c r="F20" i="16"/>
  <c r="C26" i="16"/>
  <c r="C22" i="16"/>
  <c r="C18" i="16"/>
  <c r="C16" i="16"/>
  <c r="C12" i="16"/>
  <c r="C10" i="16"/>
  <c r="C24" i="16"/>
  <c r="C20" i="16"/>
  <c r="C14" i="16"/>
  <c r="K24" i="16"/>
  <c r="K20" i="16"/>
  <c r="K16" i="16"/>
  <c r="K14" i="16"/>
  <c r="K10" i="16"/>
  <c r="K12" i="16"/>
  <c r="K26" i="16"/>
  <c r="K22" i="16"/>
  <c r="K18" i="16"/>
  <c r="I24" i="16"/>
  <c r="I20" i="16"/>
  <c r="I16" i="16"/>
  <c r="I14" i="16"/>
  <c r="I10" i="16"/>
  <c r="I12" i="16"/>
  <c r="I26" i="16"/>
  <c r="I22" i="16"/>
  <c r="I18" i="16"/>
  <c r="G16" i="16"/>
  <c r="G24" i="16"/>
  <c r="G20" i="16"/>
  <c r="G14" i="16"/>
  <c r="G10" i="16"/>
  <c r="G26" i="16"/>
  <c r="G22" i="16"/>
  <c r="G18" i="16"/>
  <c r="G12" i="16"/>
  <c r="E24" i="16"/>
  <c r="E20" i="16"/>
  <c r="E14" i="16"/>
  <c r="E10" i="16"/>
  <c r="E12" i="16"/>
  <c r="E26" i="16"/>
  <c r="E22" i="16"/>
  <c r="E18" i="16"/>
  <c r="E16" i="16"/>
  <c r="M65" i="16"/>
  <c r="AH39" i="13"/>
  <c r="M5" i="16"/>
  <c r="C46" i="16"/>
  <c r="C29" i="16"/>
  <c r="K46" i="16"/>
  <c r="K29" i="16"/>
  <c r="I46" i="16"/>
  <c r="I29" i="16"/>
  <c r="G46" i="16"/>
  <c r="G29" i="16"/>
  <c r="E46" i="16"/>
  <c r="E29" i="16"/>
  <c r="L46" i="16"/>
  <c r="L29" i="16"/>
  <c r="J46" i="16"/>
  <c r="J29" i="16"/>
  <c r="H46" i="16"/>
  <c r="H29" i="16"/>
  <c r="F46" i="16"/>
  <c r="F29" i="16"/>
  <c r="L8" i="16"/>
  <c r="J8" i="16"/>
  <c r="F8" i="16"/>
  <c r="C8" i="16"/>
  <c r="K8" i="16"/>
  <c r="I8" i="16"/>
  <c r="G8" i="16"/>
  <c r="E8" i="16"/>
  <c r="AH46" i="13"/>
  <c r="B5" i="16"/>
  <c r="AJ6" i="13" l="1"/>
  <c r="AJ46" i="13"/>
  <c r="AJ39" i="13"/>
  <c r="M7" i="16"/>
  <c r="M23" i="16"/>
  <c r="M21" i="16"/>
  <c r="M19" i="16"/>
  <c r="M25" i="16"/>
  <c r="M11" i="16"/>
  <c r="M15" i="16"/>
  <c r="M17" i="16"/>
  <c r="M13" i="16"/>
  <c r="M9" i="16"/>
  <c r="G27" i="16"/>
  <c r="G57" i="16" s="1"/>
  <c r="K27" i="16"/>
  <c r="K57" i="16" s="1"/>
  <c r="H27" i="16"/>
  <c r="H57" i="16" s="1"/>
  <c r="L27" i="16"/>
  <c r="L57" i="16" s="1"/>
  <c r="E27" i="16"/>
  <c r="E57" i="16" s="1"/>
  <c r="I27" i="16"/>
  <c r="I57" i="16" s="1"/>
  <c r="C27" i="16"/>
  <c r="C57" i="16" s="1"/>
  <c r="F27" i="16"/>
  <c r="F57" i="16" s="1"/>
  <c r="J27" i="16"/>
  <c r="J57" i="16" s="1"/>
  <c r="L15" i="12"/>
  <c r="M27" i="16" l="1"/>
  <c r="E58" i="16"/>
  <c r="E66" i="16" s="1"/>
  <c r="E22" i="18" s="1"/>
  <c r="H58" i="16"/>
  <c r="H66" i="16" s="1"/>
  <c r="H22" i="18" s="1"/>
  <c r="G58" i="16"/>
  <c r="G66" i="16" s="1"/>
  <c r="G22" i="18" s="1"/>
  <c r="J58" i="16"/>
  <c r="J66" i="16" s="1"/>
  <c r="J22" i="18" s="1"/>
  <c r="F58" i="16"/>
  <c r="F66" i="16" s="1"/>
  <c r="F22" i="18" s="1"/>
  <c r="I58" i="16"/>
  <c r="I66" i="16" s="1"/>
  <c r="I22" i="18" s="1"/>
  <c r="L58" i="16"/>
  <c r="L66" i="16" s="1"/>
  <c r="L22" i="18" s="1"/>
  <c r="K58" i="16"/>
  <c r="K66" i="16" s="1"/>
  <c r="K22" i="18" s="1"/>
  <c r="M57" i="16"/>
  <c r="C58" i="16"/>
  <c r="C66" i="16" s="1"/>
  <c r="J5" i="12"/>
  <c r="J13" i="12"/>
  <c r="J8" i="12"/>
  <c r="J6" i="12"/>
  <c r="J14" i="12"/>
  <c r="J10" i="12"/>
  <c r="J7" i="12"/>
  <c r="B6" i="13"/>
  <c r="J47" i="15"/>
  <c r="R47" i="13" s="1"/>
  <c r="T47" i="13" s="1"/>
  <c r="K15" i="12"/>
  <c r="C22" i="18" l="1"/>
  <c r="B84" i="13"/>
  <c r="B129" i="13"/>
  <c r="M66" i="16"/>
  <c r="T6" i="13"/>
  <c r="J7" i="15"/>
  <c r="J9" i="15"/>
  <c r="R9" i="13" s="1"/>
  <c r="T9" i="13" s="1"/>
  <c r="J11" i="15"/>
  <c r="R11" i="13" s="1"/>
  <c r="T11" i="13" s="1"/>
  <c r="J13" i="15"/>
  <c r="R13" i="13" s="1"/>
  <c r="T13" i="13" s="1"/>
  <c r="J16" i="15"/>
  <c r="R16" i="13" s="1"/>
  <c r="T16" i="13" s="1"/>
  <c r="J18" i="15"/>
  <c r="R18" i="13" s="1"/>
  <c r="T18" i="13" s="1"/>
  <c r="J20" i="15"/>
  <c r="R20" i="13" s="1"/>
  <c r="T20" i="13" s="1"/>
  <c r="J22" i="15"/>
  <c r="R22" i="13" s="1"/>
  <c r="T22" i="13" s="1"/>
  <c r="J28" i="15"/>
  <c r="R28" i="13" s="1"/>
  <c r="T28" i="13" s="1"/>
  <c r="J30" i="15"/>
  <c r="R30" i="13" s="1"/>
  <c r="T30" i="13" s="1"/>
  <c r="J32" i="15"/>
  <c r="R32" i="13" s="1"/>
  <c r="T32" i="13" s="1"/>
  <c r="J34" i="15"/>
  <c r="R34" i="13" s="1"/>
  <c r="T34" i="13" s="1"/>
  <c r="J39" i="15"/>
  <c r="R39" i="13" s="1"/>
  <c r="T39" i="13" s="1"/>
  <c r="J8" i="15"/>
  <c r="R8" i="13" s="1"/>
  <c r="T8" i="13" s="1"/>
  <c r="J10" i="15"/>
  <c r="R10" i="13" s="1"/>
  <c r="T10" i="13" s="1"/>
  <c r="J12" i="15"/>
  <c r="R12" i="13" s="1"/>
  <c r="T12" i="13" s="1"/>
  <c r="J15" i="15"/>
  <c r="R15" i="13" s="1"/>
  <c r="T15" i="13" s="1"/>
  <c r="J17" i="15"/>
  <c r="R17" i="13" s="1"/>
  <c r="T17" i="13" s="1"/>
  <c r="J19" i="15"/>
  <c r="R19" i="13" s="1"/>
  <c r="T19" i="13" s="1"/>
  <c r="J23" i="15"/>
  <c r="R23" i="13" s="1"/>
  <c r="T23" i="13" s="1"/>
  <c r="J29" i="15"/>
  <c r="R29" i="13" s="1"/>
  <c r="T29" i="13" s="1"/>
  <c r="J31" i="15"/>
  <c r="R31" i="13" s="1"/>
  <c r="T31" i="13" s="1"/>
  <c r="J33" i="15"/>
  <c r="R33" i="13" s="1"/>
  <c r="T33" i="13" s="1"/>
  <c r="J35" i="15"/>
  <c r="R35" i="13" s="1"/>
  <c r="T35" i="13" s="1"/>
  <c r="J46" i="15"/>
  <c r="R46" i="13" s="1"/>
  <c r="T46" i="13" s="1"/>
  <c r="M58" i="16"/>
  <c r="J21" i="15"/>
  <c r="R21" i="13" s="1"/>
  <c r="T21" i="13" s="1"/>
  <c r="R7" i="13" l="1"/>
  <c r="T7" i="13" s="1"/>
  <c r="H15" i="12"/>
  <c r="J14" i="15" l="1"/>
  <c r="J9" i="12"/>
  <c r="R15" i="12"/>
  <c r="R14" i="13" l="1"/>
  <c r="T14" i="13" s="1"/>
  <c r="J48" i="15"/>
  <c r="B5" i="13"/>
  <c r="B74" i="13" l="1"/>
  <c r="D74" i="13" s="1"/>
  <c r="B75" i="13"/>
  <c r="D75" i="13" s="1"/>
  <c r="B76" i="13"/>
  <c r="D76" i="13" s="1"/>
  <c r="B77" i="13"/>
  <c r="D77" i="13" s="1"/>
  <c r="B78" i="13"/>
  <c r="D78" i="13" s="1"/>
  <c r="B79" i="13"/>
  <c r="D79" i="13" s="1"/>
  <c r="B80" i="13"/>
  <c r="D80" i="13" s="1"/>
  <c r="B73" i="13"/>
  <c r="D73" i="13" l="1"/>
  <c r="C73" i="13"/>
  <c r="E73" i="13"/>
  <c r="E79" i="13"/>
  <c r="C79" i="13"/>
  <c r="E77" i="13"/>
  <c r="C77" i="13"/>
  <c r="E75" i="13"/>
  <c r="C75" i="13"/>
  <c r="E80" i="13"/>
  <c r="C80" i="13"/>
  <c r="E78" i="13"/>
  <c r="C78" i="13"/>
  <c r="E76" i="13"/>
  <c r="C76" i="13"/>
  <c r="E74" i="13"/>
  <c r="C74" i="13"/>
  <c r="I73" i="13"/>
  <c r="H73" i="13"/>
  <c r="I79" i="13"/>
  <c r="H79" i="13"/>
  <c r="I77" i="13"/>
  <c r="H77" i="13"/>
  <c r="I75" i="13"/>
  <c r="H75" i="13"/>
  <c r="I80" i="13"/>
  <c r="H80" i="13"/>
  <c r="I78" i="13"/>
  <c r="H78" i="13"/>
  <c r="I76" i="13"/>
  <c r="H76" i="13"/>
  <c r="I74" i="13"/>
  <c r="H74" i="13"/>
  <c r="F79" i="13"/>
  <c r="K79" i="13"/>
  <c r="M79" i="13"/>
  <c r="J79" i="13"/>
  <c r="G79" i="13"/>
  <c r="L79" i="13"/>
  <c r="F77" i="13"/>
  <c r="K77" i="13"/>
  <c r="M77" i="13"/>
  <c r="J77" i="13"/>
  <c r="G77" i="13"/>
  <c r="L77" i="13"/>
  <c r="F75" i="13"/>
  <c r="K75" i="13"/>
  <c r="M75" i="13"/>
  <c r="J75" i="13"/>
  <c r="G75" i="13"/>
  <c r="L75" i="13"/>
  <c r="F73" i="13"/>
  <c r="K73" i="13"/>
  <c r="M73" i="13"/>
  <c r="J73" i="13"/>
  <c r="G73" i="13"/>
  <c r="L73" i="13"/>
  <c r="F80" i="13"/>
  <c r="K80" i="13"/>
  <c r="M80" i="13"/>
  <c r="J80" i="13"/>
  <c r="G80" i="13"/>
  <c r="L80" i="13"/>
  <c r="F78" i="13"/>
  <c r="K78" i="13"/>
  <c r="M78" i="13"/>
  <c r="J78" i="13"/>
  <c r="G78" i="13"/>
  <c r="L78" i="13"/>
  <c r="F76" i="13"/>
  <c r="K76" i="13"/>
  <c r="M76" i="13"/>
  <c r="J76" i="13"/>
  <c r="G76" i="13"/>
  <c r="L76" i="13"/>
  <c r="F74" i="13"/>
  <c r="K74" i="13"/>
  <c r="M74" i="13"/>
  <c r="J74" i="13"/>
  <c r="G74" i="13"/>
  <c r="L74" i="13"/>
  <c r="S78" i="13" l="1"/>
  <c r="M12" i="12" s="1"/>
  <c r="N12" i="12" s="1"/>
  <c r="S76" i="13"/>
  <c r="S79" i="13"/>
  <c r="S80" i="13"/>
  <c r="S77" i="13"/>
  <c r="M11" i="12" s="1"/>
  <c r="N11" i="12" s="1"/>
  <c r="S75" i="13"/>
  <c r="S74" i="13"/>
  <c r="S73" i="13"/>
  <c r="Q11" i="12" l="1"/>
  <c r="Y11" i="12" s="1"/>
  <c r="X11" i="12"/>
  <c r="O11" i="12"/>
  <c r="Z11" i="12"/>
  <c r="AA11" i="12"/>
  <c r="Q12" i="12"/>
  <c r="Y12" i="12" s="1"/>
  <c r="X12" i="12"/>
  <c r="O12" i="12"/>
  <c r="Z12" i="12"/>
  <c r="AA12" i="12"/>
  <c r="M13" i="12"/>
  <c r="N13" i="12" s="1"/>
  <c r="X13" i="12" s="1"/>
  <c r="M5" i="12"/>
  <c r="N5" i="12" s="1"/>
  <c r="M7" i="12"/>
  <c r="N7" i="12" s="1"/>
  <c r="X7" i="12" s="1"/>
  <c r="M14" i="12"/>
  <c r="N14" i="12" s="1"/>
  <c r="X14" i="12" s="1"/>
  <c r="M8" i="12"/>
  <c r="N8" i="12" s="1"/>
  <c r="Z8" i="12" s="1"/>
  <c r="M6" i="12"/>
  <c r="N6" i="12" s="1"/>
  <c r="X6" i="12" s="1"/>
  <c r="M9" i="12"/>
  <c r="N9" i="12" s="1"/>
  <c r="X9" i="12" s="1"/>
  <c r="M10" i="12"/>
  <c r="N10" i="12" s="1"/>
  <c r="X10" i="12" s="1"/>
  <c r="AM21" i="13" l="1"/>
  <c r="AT21" i="13" s="1"/>
  <c r="AM27" i="13"/>
  <c r="AT27" i="13" s="1"/>
  <c r="AM29" i="13"/>
  <c r="AT29" i="13" s="1"/>
  <c r="AM32" i="13"/>
  <c r="AT32" i="13" s="1"/>
  <c r="AM33" i="13"/>
  <c r="AT33" i="13" s="1"/>
  <c r="AM8" i="13"/>
  <c r="AT8" i="13" s="1"/>
  <c r="AM9" i="13"/>
  <c r="AT9" i="13" s="1"/>
  <c r="AM10" i="13"/>
  <c r="AT10" i="13" s="1"/>
  <c r="AM11" i="13"/>
  <c r="AT11" i="13" s="1"/>
  <c r="AM12" i="13"/>
  <c r="AT12" i="13" s="1"/>
  <c r="AM13" i="13"/>
  <c r="AT13" i="13" s="1"/>
  <c r="AM14" i="13"/>
  <c r="AT14" i="13" s="1"/>
  <c r="AM15" i="13"/>
  <c r="AT15" i="13" s="1"/>
  <c r="AM16" i="13"/>
  <c r="AT16" i="13" s="1"/>
  <c r="AM17" i="13"/>
  <c r="AT17" i="13" s="1"/>
  <c r="AM18" i="13"/>
  <c r="AT18" i="13" s="1"/>
  <c r="AM19" i="13"/>
  <c r="AT19" i="13" s="1"/>
  <c r="AM20" i="13"/>
  <c r="AT20" i="13" s="1"/>
  <c r="AM22" i="13"/>
  <c r="AT22" i="13" s="1"/>
  <c r="AM23" i="13"/>
  <c r="AT23" i="13" s="1"/>
  <c r="AM24" i="13"/>
  <c r="AT24" i="13" s="1"/>
  <c r="AM25" i="13"/>
  <c r="AT25" i="13" s="1"/>
  <c r="AM26" i="13"/>
  <c r="AT26" i="13" s="1"/>
  <c r="AM28" i="13"/>
  <c r="AT28" i="13" s="1"/>
  <c r="AM30" i="13"/>
  <c r="AT30" i="13" s="1"/>
  <c r="AM31" i="13"/>
  <c r="AT31" i="13" s="1"/>
  <c r="AM34" i="13"/>
  <c r="AT34" i="13" s="1"/>
  <c r="AM35" i="13"/>
  <c r="AT35" i="13" s="1"/>
  <c r="AM45" i="13"/>
  <c r="AT45" i="13" s="1"/>
  <c r="AM39" i="13"/>
  <c r="AT39" i="13" s="1"/>
  <c r="AM43" i="13"/>
  <c r="AT43" i="13" s="1"/>
  <c r="AM42" i="13"/>
  <c r="AT42" i="13" s="1"/>
  <c r="AM47" i="13"/>
  <c r="AT47" i="13" s="1"/>
  <c r="AM41" i="13"/>
  <c r="AT41" i="13" s="1"/>
  <c r="AM46" i="13"/>
  <c r="AT46" i="13" s="1"/>
  <c r="AM40" i="13"/>
  <c r="AT40" i="13" s="1"/>
  <c r="AM44" i="13"/>
  <c r="AT44" i="13" s="1"/>
  <c r="S11" i="12"/>
  <c r="U11" i="12" s="1"/>
  <c r="S12" i="12"/>
  <c r="U12" i="12" s="1"/>
  <c r="AB11" i="12"/>
  <c r="AB12" i="12"/>
  <c r="AA7" i="12"/>
  <c r="M15" i="12"/>
  <c r="O10" i="12"/>
  <c r="O9" i="12"/>
  <c r="AA9" i="12"/>
  <c r="AA13" i="12"/>
  <c r="Q13" i="12"/>
  <c r="Y13" i="12" s="1"/>
  <c r="O13" i="12"/>
  <c r="Z13" i="12"/>
  <c r="AA8" i="12"/>
  <c r="O8" i="12"/>
  <c r="X8" i="12"/>
  <c r="O14" i="12"/>
  <c r="Z14" i="12"/>
  <c r="O7" i="12"/>
  <c r="Z7" i="12"/>
  <c r="AA6" i="12"/>
  <c r="O6" i="12"/>
  <c r="Z6" i="12"/>
  <c r="Z10" i="12"/>
  <c r="Z9" i="12"/>
  <c r="Q10" i="12"/>
  <c r="Y10" i="12" s="1"/>
  <c r="Q9" i="12"/>
  <c r="Y9" i="12" s="1"/>
  <c r="Q6" i="12"/>
  <c r="Y6" i="12" s="1"/>
  <c r="Q8" i="12"/>
  <c r="Y8" i="12" s="1"/>
  <c r="Q14" i="12"/>
  <c r="Y14" i="12" s="1"/>
  <c r="Q7" i="12"/>
  <c r="Y7" i="12" s="1"/>
  <c r="AA10" i="12"/>
  <c r="AA14" i="12"/>
  <c r="O5" i="12"/>
  <c r="AA5" i="12"/>
  <c r="Z5" i="12"/>
  <c r="AO7" i="13" s="1"/>
  <c r="AV7" i="13" s="1"/>
  <c r="X5" i="12"/>
  <c r="P15" i="12"/>
  <c r="Q5" i="12"/>
  <c r="Y5" i="12" s="1"/>
  <c r="AN7" i="13" s="1"/>
  <c r="AU7" i="13" s="1"/>
  <c r="N15" i="12"/>
  <c r="AP6" i="13" l="1"/>
  <c r="AW6" i="13" s="1"/>
  <c r="AP7" i="13"/>
  <c r="AW7" i="13" s="1"/>
  <c r="AP29" i="13"/>
  <c r="AW29" i="13" s="1"/>
  <c r="AP24" i="13"/>
  <c r="AW24" i="13" s="1"/>
  <c r="AP26" i="13"/>
  <c r="AW26" i="13" s="1"/>
  <c r="AP30" i="13"/>
  <c r="AW30" i="13" s="1"/>
  <c r="AP34" i="13"/>
  <c r="AW34" i="13" s="1"/>
  <c r="AP8" i="13"/>
  <c r="AW8" i="13" s="1"/>
  <c r="AP9" i="13"/>
  <c r="AW9" i="13" s="1"/>
  <c r="AP10" i="13"/>
  <c r="AW10" i="13" s="1"/>
  <c r="AP11" i="13"/>
  <c r="AW11" i="13" s="1"/>
  <c r="AP12" i="13"/>
  <c r="AW12" i="13" s="1"/>
  <c r="AP13" i="13"/>
  <c r="AW13" i="13" s="1"/>
  <c r="AP14" i="13"/>
  <c r="AW14" i="13" s="1"/>
  <c r="AP15" i="13"/>
  <c r="AW15" i="13" s="1"/>
  <c r="AP16" i="13"/>
  <c r="AW16" i="13" s="1"/>
  <c r="AP17" i="13"/>
  <c r="AW17" i="13" s="1"/>
  <c r="AP18" i="13"/>
  <c r="AW18" i="13" s="1"/>
  <c r="AP19" i="13"/>
  <c r="AW19" i="13" s="1"/>
  <c r="AP20" i="13"/>
  <c r="AW20" i="13" s="1"/>
  <c r="AP21" i="13"/>
  <c r="AW21" i="13" s="1"/>
  <c r="AP22" i="13"/>
  <c r="AW22" i="13" s="1"/>
  <c r="AP23" i="13"/>
  <c r="AW23" i="13" s="1"/>
  <c r="AP25" i="13"/>
  <c r="AW25" i="13" s="1"/>
  <c r="AP27" i="13"/>
  <c r="AW27" i="13" s="1"/>
  <c r="AP33" i="13"/>
  <c r="AW33" i="13" s="1"/>
  <c r="AP31" i="13"/>
  <c r="AW31" i="13" s="1"/>
  <c r="AP28" i="13"/>
  <c r="AW28" i="13" s="1"/>
  <c r="AP32" i="13"/>
  <c r="AW32" i="13" s="1"/>
  <c r="AP35" i="13"/>
  <c r="AW35" i="13" s="1"/>
  <c r="AO8" i="13"/>
  <c r="AV8" i="13" s="1"/>
  <c r="AO9" i="13"/>
  <c r="AV9" i="13" s="1"/>
  <c r="AO10" i="13"/>
  <c r="AV10" i="13" s="1"/>
  <c r="AO11" i="13"/>
  <c r="AV11" i="13" s="1"/>
  <c r="AO12" i="13"/>
  <c r="AV12" i="13" s="1"/>
  <c r="AO13" i="13"/>
  <c r="AV13" i="13" s="1"/>
  <c r="AO14" i="13"/>
  <c r="AV14" i="13" s="1"/>
  <c r="AO15" i="13"/>
  <c r="AV15" i="13" s="1"/>
  <c r="AO16" i="13"/>
  <c r="AV16" i="13" s="1"/>
  <c r="AO17" i="13"/>
  <c r="AV17" i="13" s="1"/>
  <c r="AO18" i="13"/>
  <c r="AV18" i="13" s="1"/>
  <c r="AO19" i="13"/>
  <c r="AV19" i="13" s="1"/>
  <c r="AO20" i="13"/>
  <c r="AV20" i="13" s="1"/>
  <c r="AO21" i="13"/>
  <c r="AV21" i="13" s="1"/>
  <c r="AO22" i="13"/>
  <c r="AV22" i="13" s="1"/>
  <c r="AO23" i="13"/>
  <c r="AV23" i="13" s="1"/>
  <c r="AO24" i="13"/>
  <c r="AV24" i="13" s="1"/>
  <c r="AO25" i="13"/>
  <c r="AV25" i="13" s="1"/>
  <c r="AO26" i="13"/>
  <c r="AV26" i="13" s="1"/>
  <c r="AO27" i="13"/>
  <c r="AV27" i="13" s="1"/>
  <c r="AO28" i="13"/>
  <c r="AV28" i="13" s="1"/>
  <c r="AO29" i="13"/>
  <c r="AV29" i="13" s="1"/>
  <c r="AO30" i="13"/>
  <c r="AV30" i="13" s="1"/>
  <c r="AO31" i="13"/>
  <c r="AV31" i="13" s="1"/>
  <c r="AO32" i="13"/>
  <c r="AV32" i="13" s="1"/>
  <c r="AO33" i="13"/>
  <c r="AV33" i="13" s="1"/>
  <c r="AO34" i="13"/>
  <c r="AV34" i="13" s="1"/>
  <c r="AO35" i="13"/>
  <c r="AV35" i="13" s="1"/>
  <c r="AM6" i="13"/>
  <c r="AT6" i="13" s="1"/>
  <c r="AM7" i="13"/>
  <c r="AT7" i="13" s="1"/>
  <c r="AX7" i="13" s="1"/>
  <c r="AN8" i="13"/>
  <c r="AU8" i="13" s="1"/>
  <c r="AN9" i="13"/>
  <c r="AU9" i="13" s="1"/>
  <c r="AN10" i="13"/>
  <c r="AU10" i="13" s="1"/>
  <c r="AN11" i="13"/>
  <c r="AU11" i="13" s="1"/>
  <c r="AX11" i="13" s="1"/>
  <c r="AN12" i="13"/>
  <c r="AU12" i="13" s="1"/>
  <c r="AN13" i="13"/>
  <c r="AU13" i="13" s="1"/>
  <c r="AN14" i="13"/>
  <c r="AU14" i="13" s="1"/>
  <c r="AN15" i="13"/>
  <c r="AU15" i="13" s="1"/>
  <c r="AN16" i="13"/>
  <c r="AU16" i="13" s="1"/>
  <c r="AN17" i="13"/>
  <c r="AU17" i="13" s="1"/>
  <c r="AX17" i="13" s="1"/>
  <c r="AN18" i="13"/>
  <c r="AU18" i="13" s="1"/>
  <c r="AN19" i="13"/>
  <c r="AU19" i="13" s="1"/>
  <c r="AN20" i="13"/>
  <c r="AU20" i="13" s="1"/>
  <c r="AN21" i="13"/>
  <c r="AU21" i="13" s="1"/>
  <c r="AN22" i="13"/>
  <c r="AU22" i="13" s="1"/>
  <c r="AN23" i="13"/>
  <c r="AU23" i="13" s="1"/>
  <c r="AN24" i="13"/>
  <c r="AU24" i="13" s="1"/>
  <c r="AN25" i="13"/>
  <c r="AU25" i="13" s="1"/>
  <c r="AN26" i="13"/>
  <c r="AU26" i="13" s="1"/>
  <c r="AN27" i="13"/>
  <c r="AU27" i="13" s="1"/>
  <c r="AN28" i="13"/>
  <c r="AU28" i="13" s="1"/>
  <c r="AN29" i="13"/>
  <c r="AU29" i="13" s="1"/>
  <c r="AX29" i="13" s="1"/>
  <c r="AN32" i="13"/>
  <c r="AU32" i="13" s="1"/>
  <c r="AN35" i="13"/>
  <c r="AU35" i="13" s="1"/>
  <c r="AN30" i="13"/>
  <c r="AU30" i="13" s="1"/>
  <c r="AN33" i="13"/>
  <c r="AU33" i="13" s="1"/>
  <c r="AN31" i="13"/>
  <c r="AU31" i="13" s="1"/>
  <c r="AN34" i="13"/>
  <c r="AU34" i="13" s="1"/>
  <c r="AX34" i="13" s="1"/>
  <c r="AN38" i="13"/>
  <c r="AU38" i="13" s="1"/>
  <c r="AO38" i="13"/>
  <c r="AV38" i="13" s="1"/>
  <c r="AP38" i="13"/>
  <c r="AW38" i="13" s="1"/>
  <c r="AM38" i="13"/>
  <c r="AT38" i="13" s="1"/>
  <c r="AO6" i="13"/>
  <c r="AV6" i="13" s="1"/>
  <c r="AN6" i="13"/>
  <c r="AU6" i="13" s="1"/>
  <c r="AN44" i="13"/>
  <c r="AU44" i="13" s="1"/>
  <c r="AN43" i="13"/>
  <c r="AU43" i="13" s="1"/>
  <c r="AN42" i="13"/>
  <c r="AU42" i="13" s="1"/>
  <c r="AN47" i="13"/>
  <c r="AU47" i="13" s="1"/>
  <c r="AN41" i="13"/>
  <c r="AU41" i="13" s="1"/>
  <c r="AN46" i="13"/>
  <c r="AU46" i="13" s="1"/>
  <c r="AN40" i="13"/>
  <c r="AU40" i="13" s="1"/>
  <c r="AN45" i="13"/>
  <c r="AU45" i="13" s="1"/>
  <c r="AN39" i="13"/>
  <c r="AU39" i="13" s="1"/>
  <c r="AP42" i="13"/>
  <c r="AW42" i="13" s="1"/>
  <c r="AP41" i="13"/>
  <c r="AW41" i="13" s="1"/>
  <c r="AP47" i="13"/>
  <c r="AW47" i="13" s="1"/>
  <c r="AP46" i="13"/>
  <c r="AW46" i="13" s="1"/>
  <c r="AP40" i="13"/>
  <c r="AW40" i="13" s="1"/>
  <c r="AP45" i="13"/>
  <c r="AW45" i="13" s="1"/>
  <c r="AP39" i="13"/>
  <c r="AW39" i="13" s="1"/>
  <c r="AP44" i="13"/>
  <c r="AW44" i="13" s="1"/>
  <c r="AP43" i="13"/>
  <c r="AW43" i="13" s="1"/>
  <c r="AO43" i="13"/>
  <c r="AV43" i="13" s="1"/>
  <c r="AO47" i="13"/>
  <c r="AV47" i="13" s="1"/>
  <c r="AO41" i="13"/>
  <c r="AV41" i="13" s="1"/>
  <c r="AO46" i="13"/>
  <c r="AV46" i="13" s="1"/>
  <c r="AO40" i="13"/>
  <c r="AV40" i="13" s="1"/>
  <c r="AO45" i="13"/>
  <c r="AV45" i="13" s="1"/>
  <c r="AO39" i="13"/>
  <c r="AV39" i="13" s="1"/>
  <c r="AO44" i="13"/>
  <c r="AV44" i="13" s="1"/>
  <c r="AO42" i="13"/>
  <c r="AV42" i="13" s="1"/>
  <c r="S5" i="12"/>
  <c r="U5" i="12" s="1"/>
  <c r="S13" i="12"/>
  <c r="U13" i="12" s="1"/>
  <c r="S9" i="12"/>
  <c r="U9" i="12" s="1"/>
  <c r="AB8" i="12"/>
  <c r="AB13" i="12"/>
  <c r="AB9" i="12"/>
  <c r="O15" i="12"/>
  <c r="S7" i="12"/>
  <c r="U7" i="12" s="1"/>
  <c r="AB7" i="12"/>
  <c r="S8" i="12"/>
  <c r="U8" i="12" s="1"/>
  <c r="S6" i="12"/>
  <c r="U6" i="12" s="1"/>
  <c r="AB14" i="12"/>
  <c r="AB10" i="12"/>
  <c r="AB6" i="12"/>
  <c r="S14" i="12"/>
  <c r="U14" i="12" s="1"/>
  <c r="S10" i="12"/>
  <c r="U10" i="12" s="1"/>
  <c r="AB5" i="12"/>
  <c r="AQ7" i="13" s="1"/>
  <c r="Q15" i="12"/>
  <c r="G15" i="12"/>
  <c r="AX35" i="13" l="1"/>
  <c r="AX32" i="13"/>
  <c r="AX6" i="13"/>
  <c r="L57" i="13"/>
  <c r="AX23" i="13"/>
  <c r="AX28" i="13"/>
  <c r="AX22" i="13"/>
  <c r="AX16" i="13"/>
  <c r="AX10" i="13"/>
  <c r="AX33" i="13"/>
  <c r="AX27" i="13"/>
  <c r="AX21" i="13"/>
  <c r="AX15" i="13"/>
  <c r="AX9" i="13"/>
  <c r="AX26" i="13"/>
  <c r="AX20" i="13"/>
  <c r="AX14" i="13"/>
  <c r="AX8" i="13"/>
  <c r="AX31" i="13"/>
  <c r="AX25" i="13"/>
  <c r="AX19" i="13"/>
  <c r="AX13" i="13"/>
  <c r="AQ31" i="13"/>
  <c r="AQ32" i="13"/>
  <c r="AQ34" i="13"/>
  <c r="AQ8" i="13"/>
  <c r="AQ9" i="13"/>
  <c r="AQ10" i="13"/>
  <c r="AQ11" i="13"/>
  <c r="AQ12" i="13"/>
  <c r="AQ13" i="13"/>
  <c r="AQ14" i="13"/>
  <c r="AQ15" i="13"/>
  <c r="AQ16" i="13"/>
  <c r="AQ17" i="13"/>
  <c r="AQ18" i="13"/>
  <c r="AQ19" i="13"/>
  <c r="AQ20" i="13"/>
  <c r="AQ21" i="13"/>
  <c r="AQ22" i="13"/>
  <c r="AQ23" i="13"/>
  <c r="AQ24" i="13"/>
  <c r="AQ25" i="13"/>
  <c r="AQ26" i="13"/>
  <c r="AQ27" i="13"/>
  <c r="AQ28" i="13"/>
  <c r="AQ29" i="13"/>
  <c r="AQ30" i="13"/>
  <c r="AQ33" i="13"/>
  <c r="AQ35" i="13"/>
  <c r="AX30" i="13"/>
  <c r="AX24" i="13"/>
  <c r="AX18" i="13"/>
  <c r="AX12" i="13"/>
  <c r="C57" i="13"/>
  <c r="K57" i="13"/>
  <c r="F57" i="13"/>
  <c r="J57" i="13"/>
  <c r="M57" i="13"/>
  <c r="AQ38" i="13"/>
  <c r="D57" i="13"/>
  <c r="I57" i="13"/>
  <c r="H57" i="13"/>
  <c r="E57" i="13"/>
  <c r="G57" i="13"/>
  <c r="G59" i="13"/>
  <c r="G68" i="13" s="1"/>
  <c r="G69" i="16" s="1"/>
  <c r="G25" i="18" s="1"/>
  <c r="D60" i="13"/>
  <c r="AQ6" i="13"/>
  <c r="I58" i="13"/>
  <c r="L60" i="13"/>
  <c r="H60" i="13"/>
  <c r="J59" i="13"/>
  <c r="J68" i="13" s="1"/>
  <c r="J69" i="16" s="1"/>
  <c r="J25" i="18" s="1"/>
  <c r="F59" i="13"/>
  <c r="F68" i="13" s="1"/>
  <c r="F69" i="16" s="1"/>
  <c r="F25" i="18" s="1"/>
  <c r="F58" i="13"/>
  <c r="F60" i="13"/>
  <c r="I60" i="13"/>
  <c r="D59" i="13"/>
  <c r="D68" i="13" s="1"/>
  <c r="J58" i="13"/>
  <c r="J67" i="13" s="1"/>
  <c r="J68" i="16" s="1"/>
  <c r="J24" i="18" s="1"/>
  <c r="K58" i="13"/>
  <c r="K67" i="13" s="1"/>
  <c r="K68" i="16" s="1"/>
  <c r="K24" i="18" s="1"/>
  <c r="K60" i="13"/>
  <c r="M60" i="13"/>
  <c r="C59" i="13"/>
  <c r="C68" i="13" s="1"/>
  <c r="I59" i="13"/>
  <c r="I68" i="13" s="1"/>
  <c r="I69" i="16" s="1"/>
  <c r="I25" i="18" s="1"/>
  <c r="H58" i="13"/>
  <c r="H67" i="13" s="1"/>
  <c r="H68" i="16" s="1"/>
  <c r="H24" i="18" s="1"/>
  <c r="E58" i="13"/>
  <c r="E67" i="13" s="1"/>
  <c r="E68" i="16" s="1"/>
  <c r="E24" i="18" s="1"/>
  <c r="E60" i="13"/>
  <c r="L59" i="13"/>
  <c r="L68" i="13" s="1"/>
  <c r="L69" i="16" s="1"/>
  <c r="L25" i="18" s="1"/>
  <c r="H59" i="13"/>
  <c r="H68" i="13" s="1"/>
  <c r="H69" i="16" s="1"/>
  <c r="H25" i="18" s="1"/>
  <c r="M58" i="13"/>
  <c r="M67" i="13" s="1"/>
  <c r="D58" i="13"/>
  <c r="D67" i="13" s="1"/>
  <c r="D68" i="16" s="1"/>
  <c r="D24" i="18" s="1"/>
  <c r="C60" i="13"/>
  <c r="J60" i="13"/>
  <c r="K59" i="13"/>
  <c r="K68" i="13" s="1"/>
  <c r="K69" i="16" s="1"/>
  <c r="K25" i="18" s="1"/>
  <c r="M59" i="13"/>
  <c r="M68" i="13" s="1"/>
  <c r="G58" i="13"/>
  <c r="G67" i="13" s="1"/>
  <c r="G68" i="16" s="1"/>
  <c r="G24" i="18" s="1"/>
  <c r="C58" i="13"/>
  <c r="C67" i="13" s="1"/>
  <c r="G60" i="13"/>
  <c r="E59" i="13"/>
  <c r="E68" i="13" s="1"/>
  <c r="E69" i="16" s="1"/>
  <c r="E25" i="18" s="1"/>
  <c r="L58" i="13"/>
  <c r="L61" i="13" s="1"/>
  <c r="AQ47" i="13"/>
  <c r="AQ41" i="13"/>
  <c r="AQ40" i="13"/>
  <c r="AQ45" i="13"/>
  <c r="AQ39" i="13"/>
  <c r="AQ44" i="13"/>
  <c r="AQ43" i="13"/>
  <c r="AQ42" i="13"/>
  <c r="AQ46" i="13"/>
  <c r="AX42" i="13"/>
  <c r="AX38" i="13"/>
  <c r="AX46" i="13"/>
  <c r="AX47" i="13"/>
  <c r="AX45" i="13"/>
  <c r="AX43" i="13"/>
  <c r="AX39" i="13"/>
  <c r="AX41" i="13"/>
  <c r="AX44" i="13"/>
  <c r="AX40" i="13"/>
  <c r="V46" i="13"/>
  <c r="W46" i="13" s="1"/>
  <c r="V40" i="13"/>
  <c r="W40" i="13" s="1"/>
  <c r="V47" i="13"/>
  <c r="W47" i="13" s="1"/>
  <c r="V41" i="13"/>
  <c r="W41" i="13" s="1"/>
  <c r="V42" i="13"/>
  <c r="W42" i="13" s="1"/>
  <c r="V43" i="13"/>
  <c r="W43" i="13" s="1"/>
  <c r="V44" i="13"/>
  <c r="W44" i="13" s="1"/>
  <c r="V38" i="13"/>
  <c r="W38" i="13" s="1"/>
  <c r="V45" i="13"/>
  <c r="W45" i="13" s="1"/>
  <c r="V39" i="13"/>
  <c r="W39" i="13" s="1"/>
  <c r="V26" i="13"/>
  <c r="W26" i="13" s="1"/>
  <c r="V25" i="13"/>
  <c r="W25" i="13" s="1"/>
  <c r="V27" i="13"/>
  <c r="W27" i="13" s="1"/>
  <c r="V24" i="13"/>
  <c r="W24" i="13" s="1"/>
  <c r="V8" i="13"/>
  <c r="W8" i="13" s="1"/>
  <c r="V6" i="13"/>
  <c r="W6" i="13" s="1"/>
  <c r="V14" i="13"/>
  <c r="W14" i="13" s="1"/>
  <c r="V20" i="13"/>
  <c r="W20" i="13" s="1"/>
  <c r="V30" i="13"/>
  <c r="W30" i="13" s="1"/>
  <c r="V7" i="13"/>
  <c r="W7" i="13" s="1"/>
  <c r="V22" i="13"/>
  <c r="W22" i="13" s="1"/>
  <c r="V32" i="13"/>
  <c r="W32" i="13" s="1"/>
  <c r="V15" i="13"/>
  <c r="W15" i="13" s="1"/>
  <c r="V21" i="13"/>
  <c r="W21" i="13" s="1"/>
  <c r="V31" i="13"/>
  <c r="W31" i="13" s="1"/>
  <c r="V10" i="13"/>
  <c r="W10" i="13" s="1"/>
  <c r="V16" i="13"/>
  <c r="W16" i="13" s="1"/>
  <c r="V9" i="13"/>
  <c r="W9" i="13" s="1"/>
  <c r="V11" i="13"/>
  <c r="W11" i="13" s="1"/>
  <c r="V17" i="13"/>
  <c r="W17" i="13" s="1"/>
  <c r="V23" i="13"/>
  <c r="W23" i="13" s="1"/>
  <c r="V33" i="13"/>
  <c r="W33" i="13" s="1"/>
  <c r="V12" i="13"/>
  <c r="W12" i="13" s="1"/>
  <c r="V18" i="13"/>
  <c r="W18" i="13" s="1"/>
  <c r="V28" i="13"/>
  <c r="W28" i="13" s="1"/>
  <c r="V34" i="13"/>
  <c r="W34" i="13" s="1"/>
  <c r="V13" i="13"/>
  <c r="W13" i="13" s="1"/>
  <c r="V19" i="13"/>
  <c r="W19" i="13" s="1"/>
  <c r="V29" i="13"/>
  <c r="W29" i="13" s="1"/>
  <c r="V35" i="13"/>
  <c r="W35" i="13" s="1"/>
  <c r="I67" i="13"/>
  <c r="I68" i="16" s="1"/>
  <c r="I24" i="18" s="1"/>
  <c r="F67" i="13"/>
  <c r="F68" i="16" s="1"/>
  <c r="F24" i="18" s="1"/>
  <c r="S15" i="12"/>
  <c r="J15" i="12"/>
  <c r="G61" i="13" l="1"/>
  <c r="M61" i="13"/>
  <c r="E61" i="13"/>
  <c r="J61" i="13"/>
  <c r="H61" i="13"/>
  <c r="F61" i="13"/>
  <c r="I61" i="13"/>
  <c r="K61" i="13"/>
  <c r="D66" i="13"/>
  <c r="D61" i="13"/>
  <c r="L67" i="13"/>
  <c r="L68" i="16" s="1"/>
  <c r="L24" i="18" s="1"/>
  <c r="C48" i="13"/>
  <c r="C68" i="16"/>
  <c r="C24" i="18" s="1"/>
  <c r="C69" i="16"/>
  <c r="C25" i="18" s="1"/>
  <c r="S68" i="13"/>
  <c r="C66" i="13"/>
  <c r="C61" i="13"/>
  <c r="Z28" i="13"/>
  <c r="H106" i="13"/>
  <c r="H151" i="13" s="1"/>
  <c r="C106" i="13"/>
  <c r="C151" i="13" s="1"/>
  <c r="I106" i="13"/>
  <c r="I151" i="13" s="1"/>
  <c r="D106" i="13"/>
  <c r="D151" i="13" s="1"/>
  <c r="J106" i="13"/>
  <c r="J151" i="13" s="1"/>
  <c r="M106" i="13"/>
  <c r="M151" i="13" s="1"/>
  <c r="F106" i="13"/>
  <c r="F151" i="13" s="1"/>
  <c r="E106" i="13"/>
  <c r="E151" i="13" s="1"/>
  <c r="K106" i="13"/>
  <c r="K151" i="13" s="1"/>
  <c r="G106" i="13"/>
  <c r="G151" i="13" s="1"/>
  <c r="L106" i="13"/>
  <c r="L151" i="13" s="1"/>
  <c r="Z11" i="13"/>
  <c r="C89" i="13"/>
  <c r="C134" i="13" s="1"/>
  <c r="I89" i="13"/>
  <c r="I134" i="13" s="1"/>
  <c r="F89" i="13"/>
  <c r="F134" i="13" s="1"/>
  <c r="D89" i="13"/>
  <c r="D134" i="13" s="1"/>
  <c r="J89" i="13"/>
  <c r="J134" i="13" s="1"/>
  <c r="L89" i="13"/>
  <c r="L134" i="13" s="1"/>
  <c r="E89" i="13"/>
  <c r="E134" i="13" s="1"/>
  <c r="K89" i="13"/>
  <c r="K134" i="13" s="1"/>
  <c r="M89" i="13"/>
  <c r="M134" i="13" s="1"/>
  <c r="G89" i="13"/>
  <c r="G134" i="13" s="1"/>
  <c r="H89" i="13"/>
  <c r="H134" i="13" s="1"/>
  <c r="Z15" i="13"/>
  <c r="G93" i="13"/>
  <c r="G138" i="13" s="1"/>
  <c r="M93" i="13"/>
  <c r="M138" i="13" s="1"/>
  <c r="D93" i="13"/>
  <c r="D138" i="13" s="1"/>
  <c r="H93" i="13"/>
  <c r="H138" i="13" s="1"/>
  <c r="C93" i="13"/>
  <c r="C138" i="13" s="1"/>
  <c r="I93" i="13"/>
  <c r="I138" i="13" s="1"/>
  <c r="J93" i="13"/>
  <c r="J138" i="13" s="1"/>
  <c r="K93" i="13"/>
  <c r="K138" i="13" s="1"/>
  <c r="L93" i="13"/>
  <c r="L138" i="13" s="1"/>
  <c r="E93" i="13"/>
  <c r="E138" i="13" s="1"/>
  <c r="F93" i="13"/>
  <c r="F138" i="13" s="1"/>
  <c r="Z14" i="13"/>
  <c r="F92" i="13"/>
  <c r="F137" i="13" s="1"/>
  <c r="L92" i="13"/>
  <c r="L137" i="13" s="1"/>
  <c r="C92" i="13"/>
  <c r="C137" i="13" s="1"/>
  <c r="G92" i="13"/>
  <c r="G137" i="13" s="1"/>
  <c r="M92" i="13"/>
  <c r="M137" i="13" s="1"/>
  <c r="H92" i="13"/>
  <c r="H137" i="13" s="1"/>
  <c r="I92" i="13"/>
  <c r="I137" i="13" s="1"/>
  <c r="D92" i="13"/>
  <c r="D137" i="13" s="1"/>
  <c r="E92" i="13"/>
  <c r="E137" i="13" s="1"/>
  <c r="J92" i="13"/>
  <c r="J137" i="13" s="1"/>
  <c r="K92" i="13"/>
  <c r="K137" i="13" s="1"/>
  <c r="Z26" i="13"/>
  <c r="F104" i="13"/>
  <c r="F149" i="13" s="1"/>
  <c r="L104" i="13"/>
  <c r="L149" i="13" s="1"/>
  <c r="G104" i="13"/>
  <c r="G149" i="13" s="1"/>
  <c r="M104" i="13"/>
  <c r="M149" i="13" s="1"/>
  <c r="H104" i="13"/>
  <c r="H149" i="13" s="1"/>
  <c r="K104" i="13"/>
  <c r="K149" i="13" s="1"/>
  <c r="D104" i="13"/>
  <c r="D149" i="13" s="1"/>
  <c r="I104" i="13"/>
  <c r="I149" i="13" s="1"/>
  <c r="C104" i="13"/>
  <c r="C149" i="13" s="1"/>
  <c r="E104" i="13"/>
  <c r="E149" i="13" s="1"/>
  <c r="J104" i="13"/>
  <c r="J149" i="13" s="1"/>
  <c r="Z42" i="13"/>
  <c r="H120" i="13"/>
  <c r="H165" i="13" s="1"/>
  <c r="C120" i="13"/>
  <c r="C165" i="13" s="1"/>
  <c r="I120" i="13"/>
  <c r="I165" i="13" s="1"/>
  <c r="D120" i="13"/>
  <c r="D165" i="13" s="1"/>
  <c r="J120" i="13"/>
  <c r="J165" i="13" s="1"/>
  <c r="M120" i="13"/>
  <c r="M165" i="13" s="1"/>
  <c r="E120" i="13"/>
  <c r="E165" i="13" s="1"/>
  <c r="F120" i="13"/>
  <c r="F165" i="13" s="1"/>
  <c r="K120" i="13"/>
  <c r="K165" i="13" s="1"/>
  <c r="G120" i="13"/>
  <c r="G165" i="13" s="1"/>
  <c r="L120" i="13"/>
  <c r="L165" i="13" s="1"/>
  <c r="Z32" i="13"/>
  <c r="F110" i="13"/>
  <c r="F155" i="13" s="1"/>
  <c r="L110" i="13"/>
  <c r="L155" i="13" s="1"/>
  <c r="G110" i="13"/>
  <c r="G155" i="13" s="1"/>
  <c r="M110" i="13"/>
  <c r="M155" i="13" s="1"/>
  <c r="H110" i="13"/>
  <c r="H155" i="13" s="1"/>
  <c r="E110" i="13"/>
  <c r="E155" i="13" s="1"/>
  <c r="C110" i="13"/>
  <c r="C155" i="13" s="1"/>
  <c r="D110" i="13"/>
  <c r="D155" i="13" s="1"/>
  <c r="I110" i="13"/>
  <c r="I155" i="13" s="1"/>
  <c r="J110" i="13"/>
  <c r="J155" i="13" s="1"/>
  <c r="K110" i="13"/>
  <c r="K155" i="13" s="1"/>
  <c r="Z6" i="13"/>
  <c r="I84" i="13"/>
  <c r="I129" i="13" s="1"/>
  <c r="D84" i="13"/>
  <c r="D129" i="13" s="1"/>
  <c r="J84" i="13"/>
  <c r="J129" i="13" s="1"/>
  <c r="E84" i="13"/>
  <c r="E129" i="13" s="1"/>
  <c r="K84" i="13"/>
  <c r="K129" i="13" s="1"/>
  <c r="H84" i="13"/>
  <c r="H129" i="13" s="1"/>
  <c r="L84" i="13"/>
  <c r="L129" i="13" s="1"/>
  <c r="M84" i="13"/>
  <c r="M129" i="13" s="1"/>
  <c r="G84" i="13"/>
  <c r="G129" i="13" s="1"/>
  <c r="C84" i="13"/>
  <c r="C129" i="13" s="1"/>
  <c r="F84" i="13"/>
  <c r="F129" i="13" s="1"/>
  <c r="Z39" i="13"/>
  <c r="E117" i="13"/>
  <c r="E162" i="13" s="1"/>
  <c r="K117" i="13"/>
  <c r="K162" i="13" s="1"/>
  <c r="F117" i="13"/>
  <c r="F162" i="13" s="1"/>
  <c r="L117" i="13"/>
  <c r="L162" i="13" s="1"/>
  <c r="G117" i="13"/>
  <c r="G162" i="13" s="1"/>
  <c r="M117" i="13"/>
  <c r="M162" i="13" s="1"/>
  <c r="J117" i="13"/>
  <c r="J162" i="13" s="1"/>
  <c r="H117" i="13"/>
  <c r="H162" i="13" s="1"/>
  <c r="C117" i="13"/>
  <c r="C162" i="13" s="1"/>
  <c r="D117" i="13"/>
  <c r="D162" i="13" s="1"/>
  <c r="I117" i="13"/>
  <c r="I162" i="13" s="1"/>
  <c r="Z41" i="13"/>
  <c r="G119" i="13"/>
  <c r="G164" i="13" s="1"/>
  <c r="M119" i="13"/>
  <c r="M164" i="13" s="1"/>
  <c r="H119" i="13"/>
  <c r="H164" i="13" s="1"/>
  <c r="C119" i="13"/>
  <c r="C164" i="13" s="1"/>
  <c r="I119" i="13"/>
  <c r="I164" i="13" s="1"/>
  <c r="L119" i="13"/>
  <c r="L164" i="13" s="1"/>
  <c r="E119" i="13"/>
  <c r="E164" i="13" s="1"/>
  <c r="D119" i="13"/>
  <c r="D164" i="13" s="1"/>
  <c r="K119" i="13"/>
  <c r="K164" i="13" s="1"/>
  <c r="F119" i="13"/>
  <c r="F164" i="13" s="1"/>
  <c r="J119" i="13"/>
  <c r="J164" i="13" s="1"/>
  <c r="Z9" i="13"/>
  <c r="G87" i="13"/>
  <c r="G132" i="13" s="1"/>
  <c r="M87" i="13"/>
  <c r="M132" i="13" s="1"/>
  <c r="D87" i="13"/>
  <c r="D132" i="13" s="1"/>
  <c r="H87" i="13"/>
  <c r="H132" i="13" s="1"/>
  <c r="C87" i="13"/>
  <c r="C132" i="13" s="1"/>
  <c r="I87" i="13"/>
  <c r="I132" i="13" s="1"/>
  <c r="J87" i="13"/>
  <c r="J132" i="13" s="1"/>
  <c r="E87" i="13"/>
  <c r="E132" i="13" s="1"/>
  <c r="F87" i="13"/>
  <c r="F132" i="13" s="1"/>
  <c r="K87" i="13"/>
  <c r="K132" i="13" s="1"/>
  <c r="L87" i="13"/>
  <c r="L132" i="13" s="1"/>
  <c r="Z29" i="13"/>
  <c r="C107" i="13"/>
  <c r="C152" i="13" s="1"/>
  <c r="I107" i="13"/>
  <c r="I152" i="13" s="1"/>
  <c r="D107" i="13"/>
  <c r="D152" i="13" s="1"/>
  <c r="J107" i="13"/>
  <c r="J152" i="13" s="1"/>
  <c r="E107" i="13"/>
  <c r="E152" i="13" s="1"/>
  <c r="K107" i="13"/>
  <c r="K152" i="13" s="1"/>
  <c r="F107" i="13"/>
  <c r="F152" i="13" s="1"/>
  <c r="M107" i="13"/>
  <c r="M152" i="13" s="1"/>
  <c r="G107" i="13"/>
  <c r="G152" i="13" s="1"/>
  <c r="L107" i="13"/>
  <c r="L152" i="13" s="1"/>
  <c r="H107" i="13"/>
  <c r="H152" i="13" s="1"/>
  <c r="Z12" i="13"/>
  <c r="D90" i="13"/>
  <c r="D135" i="13" s="1"/>
  <c r="J90" i="13"/>
  <c r="J135" i="13" s="1"/>
  <c r="G90" i="13"/>
  <c r="G135" i="13" s="1"/>
  <c r="E90" i="13"/>
  <c r="E135" i="13" s="1"/>
  <c r="K90" i="13"/>
  <c r="K135" i="13" s="1"/>
  <c r="F90" i="13"/>
  <c r="F135" i="13" s="1"/>
  <c r="L90" i="13"/>
  <c r="L135" i="13" s="1"/>
  <c r="M90" i="13"/>
  <c r="M135" i="13" s="1"/>
  <c r="H90" i="13"/>
  <c r="H135" i="13" s="1"/>
  <c r="I90" i="13"/>
  <c r="I135" i="13" s="1"/>
  <c r="C90" i="13"/>
  <c r="C135" i="13" s="1"/>
  <c r="Z16" i="13"/>
  <c r="H94" i="13"/>
  <c r="H139" i="13" s="1"/>
  <c r="K94" i="13"/>
  <c r="K139" i="13" s="1"/>
  <c r="C94" i="13"/>
  <c r="C139" i="13" s="1"/>
  <c r="I94" i="13"/>
  <c r="I139" i="13" s="1"/>
  <c r="E94" i="13"/>
  <c r="E139" i="13" s="1"/>
  <c r="D94" i="13"/>
  <c r="D139" i="13" s="1"/>
  <c r="J94" i="13"/>
  <c r="J139" i="13" s="1"/>
  <c r="F94" i="13"/>
  <c r="F139" i="13" s="1"/>
  <c r="L94" i="13"/>
  <c r="L139" i="13" s="1"/>
  <c r="G94" i="13"/>
  <c r="G139" i="13" s="1"/>
  <c r="M94" i="13"/>
  <c r="M139" i="13" s="1"/>
  <c r="Z22" i="13"/>
  <c r="H100" i="13"/>
  <c r="H145" i="13" s="1"/>
  <c r="K100" i="13"/>
  <c r="K145" i="13" s="1"/>
  <c r="C100" i="13"/>
  <c r="C145" i="13" s="1"/>
  <c r="I100" i="13"/>
  <c r="I145" i="13" s="1"/>
  <c r="D100" i="13"/>
  <c r="D145" i="13" s="1"/>
  <c r="J100" i="13"/>
  <c r="J145" i="13" s="1"/>
  <c r="E100" i="13"/>
  <c r="E145" i="13" s="1"/>
  <c r="F100" i="13"/>
  <c r="F145" i="13" s="1"/>
  <c r="G100" i="13"/>
  <c r="G145" i="13" s="1"/>
  <c r="L100" i="13"/>
  <c r="L145" i="13" s="1"/>
  <c r="M100" i="13"/>
  <c r="M145" i="13" s="1"/>
  <c r="Z8" i="13"/>
  <c r="F86" i="13"/>
  <c r="F131" i="13" s="1"/>
  <c r="L86" i="13"/>
  <c r="L131" i="13" s="1"/>
  <c r="G86" i="13"/>
  <c r="G131" i="13" s="1"/>
  <c r="M86" i="13"/>
  <c r="M131" i="13" s="1"/>
  <c r="H86" i="13"/>
  <c r="H131" i="13" s="1"/>
  <c r="C86" i="13"/>
  <c r="C131" i="13" s="1"/>
  <c r="I86" i="13"/>
  <c r="I131" i="13" s="1"/>
  <c r="D86" i="13"/>
  <c r="D131" i="13" s="1"/>
  <c r="E86" i="13"/>
  <c r="E131" i="13" s="1"/>
  <c r="J86" i="13"/>
  <c r="J131" i="13" s="1"/>
  <c r="K86" i="13"/>
  <c r="K131" i="13" s="1"/>
  <c r="Z45" i="13"/>
  <c r="E123" i="13"/>
  <c r="E168" i="13" s="1"/>
  <c r="K123" i="13"/>
  <c r="K168" i="13" s="1"/>
  <c r="F123" i="13"/>
  <c r="F168" i="13" s="1"/>
  <c r="L123" i="13"/>
  <c r="L168" i="13" s="1"/>
  <c r="G123" i="13"/>
  <c r="G168" i="13" s="1"/>
  <c r="M123" i="13"/>
  <c r="M168" i="13" s="1"/>
  <c r="D123" i="13"/>
  <c r="D168" i="13" s="1"/>
  <c r="H123" i="13"/>
  <c r="H168" i="13" s="1"/>
  <c r="I123" i="13"/>
  <c r="I168" i="13" s="1"/>
  <c r="J123" i="13"/>
  <c r="J168" i="13" s="1"/>
  <c r="C123" i="13"/>
  <c r="C168" i="13" s="1"/>
  <c r="Z47" i="13"/>
  <c r="G125" i="13"/>
  <c r="G170" i="13" s="1"/>
  <c r="M125" i="13"/>
  <c r="M170" i="13" s="1"/>
  <c r="H125" i="13"/>
  <c r="H170" i="13" s="1"/>
  <c r="C125" i="13"/>
  <c r="C170" i="13" s="1"/>
  <c r="I125" i="13"/>
  <c r="I170" i="13" s="1"/>
  <c r="F125" i="13"/>
  <c r="F170" i="13" s="1"/>
  <c r="J125" i="13"/>
  <c r="J170" i="13" s="1"/>
  <c r="D125" i="13"/>
  <c r="D170" i="13" s="1"/>
  <c r="K125" i="13"/>
  <c r="K170" i="13" s="1"/>
  <c r="L125" i="13"/>
  <c r="L170" i="13" s="1"/>
  <c r="E125" i="13"/>
  <c r="E170" i="13" s="1"/>
  <c r="Z18" i="13"/>
  <c r="D96" i="13"/>
  <c r="D141" i="13" s="1"/>
  <c r="J96" i="13"/>
  <c r="J141" i="13" s="1"/>
  <c r="G96" i="13"/>
  <c r="G141" i="13" s="1"/>
  <c r="E96" i="13"/>
  <c r="E141" i="13" s="1"/>
  <c r="K96" i="13"/>
  <c r="K141" i="13" s="1"/>
  <c r="F96" i="13"/>
  <c r="F141" i="13" s="1"/>
  <c r="L96" i="13"/>
  <c r="L141" i="13" s="1"/>
  <c r="M96" i="13"/>
  <c r="M141" i="13" s="1"/>
  <c r="H96" i="13"/>
  <c r="H141" i="13" s="1"/>
  <c r="C96" i="13"/>
  <c r="C141" i="13" s="1"/>
  <c r="I96" i="13"/>
  <c r="I141" i="13" s="1"/>
  <c r="Z19" i="13"/>
  <c r="E97" i="13"/>
  <c r="E142" i="13" s="1"/>
  <c r="K97" i="13"/>
  <c r="K142" i="13" s="1"/>
  <c r="F97" i="13"/>
  <c r="F142" i="13" s="1"/>
  <c r="L97" i="13"/>
  <c r="L142" i="13" s="1"/>
  <c r="H97" i="13"/>
  <c r="H142" i="13" s="1"/>
  <c r="G97" i="13"/>
  <c r="G142" i="13" s="1"/>
  <c r="M97" i="13"/>
  <c r="M142" i="13" s="1"/>
  <c r="C97" i="13"/>
  <c r="C142" i="13" s="1"/>
  <c r="D97" i="13"/>
  <c r="D142" i="13" s="1"/>
  <c r="I97" i="13"/>
  <c r="I142" i="13" s="1"/>
  <c r="J97" i="13"/>
  <c r="J142" i="13" s="1"/>
  <c r="Z7" i="13"/>
  <c r="E85" i="13"/>
  <c r="E130" i="13" s="1"/>
  <c r="K85" i="13"/>
  <c r="K130" i="13" s="1"/>
  <c r="F85" i="13"/>
  <c r="F130" i="13" s="1"/>
  <c r="L85" i="13"/>
  <c r="L130" i="13" s="1"/>
  <c r="G85" i="13"/>
  <c r="G130" i="13" s="1"/>
  <c r="M85" i="13"/>
  <c r="M130" i="13" s="1"/>
  <c r="H85" i="13"/>
  <c r="H130" i="13" s="1"/>
  <c r="I85" i="13"/>
  <c r="I130" i="13" s="1"/>
  <c r="J85" i="13"/>
  <c r="J130" i="13" s="1"/>
  <c r="D85" i="13"/>
  <c r="D130" i="13" s="1"/>
  <c r="C85" i="13"/>
  <c r="C130" i="13" s="1"/>
  <c r="Z40" i="13"/>
  <c r="F118" i="13"/>
  <c r="F163" i="13" s="1"/>
  <c r="L118" i="13"/>
  <c r="L163" i="13" s="1"/>
  <c r="G118" i="13"/>
  <c r="G163" i="13" s="1"/>
  <c r="M118" i="13"/>
  <c r="M163" i="13" s="1"/>
  <c r="H118" i="13"/>
  <c r="H163" i="13" s="1"/>
  <c r="K118" i="13"/>
  <c r="K163" i="13" s="1"/>
  <c r="C118" i="13"/>
  <c r="C163" i="13" s="1"/>
  <c r="D118" i="13"/>
  <c r="D163" i="13" s="1"/>
  <c r="I118" i="13"/>
  <c r="I163" i="13" s="1"/>
  <c r="E118" i="13"/>
  <c r="E163" i="13" s="1"/>
  <c r="J118" i="13"/>
  <c r="J163" i="13" s="1"/>
  <c r="Z33" i="13"/>
  <c r="G111" i="13"/>
  <c r="G156" i="13" s="1"/>
  <c r="M111" i="13"/>
  <c r="M156" i="13" s="1"/>
  <c r="H111" i="13"/>
  <c r="H156" i="13" s="1"/>
  <c r="C111" i="13"/>
  <c r="C156" i="13" s="1"/>
  <c r="I111" i="13"/>
  <c r="I156" i="13" s="1"/>
  <c r="F111" i="13"/>
  <c r="F156" i="13" s="1"/>
  <c r="K111" i="13"/>
  <c r="K156" i="13" s="1"/>
  <c r="J111" i="13"/>
  <c r="J156" i="13" s="1"/>
  <c r="E111" i="13"/>
  <c r="E156" i="13" s="1"/>
  <c r="L111" i="13"/>
  <c r="L156" i="13" s="1"/>
  <c r="D111" i="13"/>
  <c r="D156" i="13" s="1"/>
  <c r="Z24" i="13"/>
  <c r="D102" i="13"/>
  <c r="D147" i="13" s="1"/>
  <c r="J102" i="13"/>
  <c r="J147" i="13" s="1"/>
  <c r="E102" i="13"/>
  <c r="E147" i="13" s="1"/>
  <c r="K102" i="13"/>
  <c r="K147" i="13" s="1"/>
  <c r="F102" i="13"/>
  <c r="F147" i="13" s="1"/>
  <c r="L102" i="13"/>
  <c r="L147" i="13" s="1"/>
  <c r="I102" i="13"/>
  <c r="I147" i="13" s="1"/>
  <c r="M102" i="13"/>
  <c r="M147" i="13" s="1"/>
  <c r="G102" i="13"/>
  <c r="G147" i="13" s="1"/>
  <c r="C102" i="13"/>
  <c r="C147" i="13" s="1"/>
  <c r="H102" i="13"/>
  <c r="H147" i="13" s="1"/>
  <c r="Z13" i="13"/>
  <c r="E91" i="13"/>
  <c r="E136" i="13" s="1"/>
  <c r="K91" i="13"/>
  <c r="K136" i="13" s="1"/>
  <c r="F91" i="13"/>
  <c r="F136" i="13" s="1"/>
  <c r="L91" i="13"/>
  <c r="L136" i="13" s="1"/>
  <c r="H91" i="13"/>
  <c r="H136" i="13" s="1"/>
  <c r="G91" i="13"/>
  <c r="G136" i="13" s="1"/>
  <c r="M91" i="13"/>
  <c r="M136" i="13" s="1"/>
  <c r="I91" i="13"/>
  <c r="I136" i="13" s="1"/>
  <c r="C91" i="13"/>
  <c r="C136" i="13" s="1"/>
  <c r="D91" i="13"/>
  <c r="D136" i="13" s="1"/>
  <c r="J91" i="13"/>
  <c r="J136" i="13" s="1"/>
  <c r="Z23" i="13"/>
  <c r="C101" i="13"/>
  <c r="C146" i="13" s="1"/>
  <c r="I101" i="13"/>
  <c r="I146" i="13" s="1"/>
  <c r="D101" i="13"/>
  <c r="D146" i="13" s="1"/>
  <c r="J101" i="13"/>
  <c r="J146" i="13" s="1"/>
  <c r="E101" i="13"/>
  <c r="E146" i="13" s="1"/>
  <c r="K101" i="13"/>
  <c r="K146" i="13" s="1"/>
  <c r="H101" i="13"/>
  <c r="H146" i="13" s="1"/>
  <c r="L101" i="13"/>
  <c r="L146" i="13" s="1"/>
  <c r="M101" i="13"/>
  <c r="M146" i="13" s="1"/>
  <c r="F101" i="13"/>
  <c r="F146" i="13" s="1"/>
  <c r="G101" i="13"/>
  <c r="G146" i="13" s="1"/>
  <c r="Z31" i="13"/>
  <c r="E109" i="13"/>
  <c r="E154" i="13" s="1"/>
  <c r="K109" i="13"/>
  <c r="K154" i="13" s="1"/>
  <c r="F109" i="13"/>
  <c r="F154" i="13" s="1"/>
  <c r="L109" i="13"/>
  <c r="L154" i="13" s="1"/>
  <c r="G109" i="13"/>
  <c r="G154" i="13" s="1"/>
  <c r="M109" i="13"/>
  <c r="M154" i="13" s="1"/>
  <c r="D109" i="13"/>
  <c r="D154" i="13" s="1"/>
  <c r="I109" i="13"/>
  <c r="I154" i="13" s="1"/>
  <c r="H109" i="13"/>
  <c r="H154" i="13" s="1"/>
  <c r="J109" i="13"/>
  <c r="J154" i="13" s="1"/>
  <c r="C109" i="13"/>
  <c r="C154" i="13" s="1"/>
  <c r="Z30" i="13"/>
  <c r="D108" i="13"/>
  <c r="D153" i="13" s="1"/>
  <c r="J108" i="13"/>
  <c r="J153" i="13" s="1"/>
  <c r="E108" i="13"/>
  <c r="E153" i="13" s="1"/>
  <c r="K108" i="13"/>
  <c r="K153" i="13" s="1"/>
  <c r="F108" i="13"/>
  <c r="F153" i="13" s="1"/>
  <c r="L108" i="13"/>
  <c r="L153" i="13" s="1"/>
  <c r="C108" i="13"/>
  <c r="C153" i="13" s="1"/>
  <c r="G108" i="13"/>
  <c r="G153" i="13" s="1"/>
  <c r="H108" i="13"/>
  <c r="H153" i="13" s="1"/>
  <c r="M108" i="13"/>
  <c r="M153" i="13" s="1"/>
  <c r="I108" i="13"/>
  <c r="I153" i="13" s="1"/>
  <c r="Z27" i="13"/>
  <c r="G105" i="13"/>
  <c r="G150" i="13" s="1"/>
  <c r="M105" i="13"/>
  <c r="M150" i="13" s="1"/>
  <c r="H105" i="13"/>
  <c r="H150" i="13" s="1"/>
  <c r="C105" i="13"/>
  <c r="C150" i="13" s="1"/>
  <c r="I105" i="13"/>
  <c r="I150" i="13" s="1"/>
  <c r="L105" i="13"/>
  <c r="L150" i="13" s="1"/>
  <c r="D105" i="13"/>
  <c r="D150" i="13" s="1"/>
  <c r="E105" i="13"/>
  <c r="E150" i="13" s="1"/>
  <c r="J105" i="13"/>
  <c r="J150" i="13" s="1"/>
  <c r="K105" i="13"/>
  <c r="K150" i="13" s="1"/>
  <c r="F105" i="13"/>
  <c r="F150" i="13" s="1"/>
  <c r="Z44" i="13"/>
  <c r="D122" i="13"/>
  <c r="D167" i="13" s="1"/>
  <c r="J122" i="13"/>
  <c r="J167" i="13" s="1"/>
  <c r="E122" i="13"/>
  <c r="E167" i="13" s="1"/>
  <c r="K122" i="13"/>
  <c r="K167" i="13" s="1"/>
  <c r="F122" i="13"/>
  <c r="F167" i="13" s="1"/>
  <c r="L122" i="13"/>
  <c r="L167" i="13" s="1"/>
  <c r="C122" i="13"/>
  <c r="C167" i="13" s="1"/>
  <c r="G122" i="13"/>
  <c r="G167" i="13" s="1"/>
  <c r="H122" i="13"/>
  <c r="H167" i="13" s="1"/>
  <c r="M122" i="13"/>
  <c r="M167" i="13" s="1"/>
  <c r="I122" i="13"/>
  <c r="I167" i="13" s="1"/>
  <c r="Z46" i="13"/>
  <c r="F124" i="13"/>
  <c r="F169" i="13" s="1"/>
  <c r="L124" i="13"/>
  <c r="L169" i="13" s="1"/>
  <c r="G124" i="13"/>
  <c r="G169" i="13" s="1"/>
  <c r="M124" i="13"/>
  <c r="M169" i="13" s="1"/>
  <c r="H124" i="13"/>
  <c r="H169" i="13" s="1"/>
  <c r="E124" i="13"/>
  <c r="E169" i="13" s="1"/>
  <c r="J124" i="13"/>
  <c r="J169" i="13" s="1"/>
  <c r="I124" i="13"/>
  <c r="I169" i="13" s="1"/>
  <c r="D124" i="13"/>
  <c r="D169" i="13" s="1"/>
  <c r="K124" i="13"/>
  <c r="K169" i="13" s="1"/>
  <c r="C124" i="13"/>
  <c r="C169" i="13" s="1"/>
  <c r="Z35" i="13"/>
  <c r="C113" i="13"/>
  <c r="C158" i="13" s="1"/>
  <c r="I113" i="13"/>
  <c r="I158" i="13" s="1"/>
  <c r="D113" i="13"/>
  <c r="D158" i="13" s="1"/>
  <c r="J113" i="13"/>
  <c r="J158" i="13" s="1"/>
  <c r="E113" i="13"/>
  <c r="E158" i="13" s="1"/>
  <c r="K113" i="13"/>
  <c r="K158" i="13" s="1"/>
  <c r="H113" i="13"/>
  <c r="H158" i="13" s="1"/>
  <c r="M113" i="13"/>
  <c r="M158" i="13" s="1"/>
  <c r="G113" i="13"/>
  <c r="G158" i="13" s="1"/>
  <c r="L113" i="13"/>
  <c r="L158" i="13" s="1"/>
  <c r="F113" i="13"/>
  <c r="F158" i="13" s="1"/>
  <c r="Z10" i="13"/>
  <c r="H88" i="13"/>
  <c r="H133" i="13" s="1"/>
  <c r="C88" i="13"/>
  <c r="C133" i="13" s="1"/>
  <c r="I88" i="13"/>
  <c r="I133" i="13" s="1"/>
  <c r="E88" i="13"/>
  <c r="E133" i="13" s="1"/>
  <c r="D88" i="13"/>
  <c r="D133" i="13" s="1"/>
  <c r="J88" i="13"/>
  <c r="J133" i="13" s="1"/>
  <c r="K88" i="13"/>
  <c r="K133" i="13" s="1"/>
  <c r="L88" i="13"/>
  <c r="L133" i="13" s="1"/>
  <c r="M88" i="13"/>
  <c r="M133" i="13" s="1"/>
  <c r="F88" i="13"/>
  <c r="F133" i="13" s="1"/>
  <c r="G88" i="13"/>
  <c r="G133" i="13" s="1"/>
  <c r="Z38" i="13"/>
  <c r="D116" i="13"/>
  <c r="D161" i="13" s="1"/>
  <c r="J116" i="13"/>
  <c r="J161" i="13" s="1"/>
  <c r="E116" i="13"/>
  <c r="E161" i="13" s="1"/>
  <c r="K116" i="13"/>
  <c r="K161" i="13" s="1"/>
  <c r="F116" i="13"/>
  <c r="F161" i="13" s="1"/>
  <c r="L116" i="13"/>
  <c r="L161" i="13" s="1"/>
  <c r="I116" i="13"/>
  <c r="I161" i="13" s="1"/>
  <c r="M116" i="13"/>
  <c r="M161" i="13" s="1"/>
  <c r="G116" i="13"/>
  <c r="G161" i="13" s="1"/>
  <c r="H116" i="13"/>
  <c r="H161" i="13" s="1"/>
  <c r="C116" i="13"/>
  <c r="C161" i="13" s="1"/>
  <c r="Z34" i="13"/>
  <c r="H112" i="13"/>
  <c r="H157" i="13" s="1"/>
  <c r="C112" i="13"/>
  <c r="C157" i="13" s="1"/>
  <c r="I112" i="13"/>
  <c r="I157" i="13" s="1"/>
  <c r="D112" i="13"/>
  <c r="D157" i="13" s="1"/>
  <c r="J112" i="13"/>
  <c r="J157" i="13" s="1"/>
  <c r="G112" i="13"/>
  <c r="G157" i="13" s="1"/>
  <c r="K112" i="13"/>
  <c r="K157" i="13" s="1"/>
  <c r="L112" i="13"/>
  <c r="L157" i="13" s="1"/>
  <c r="E112" i="13"/>
  <c r="E157" i="13" s="1"/>
  <c r="M112" i="13"/>
  <c r="M157" i="13" s="1"/>
  <c r="F112" i="13"/>
  <c r="F157" i="13" s="1"/>
  <c r="Z17" i="13"/>
  <c r="C95" i="13"/>
  <c r="C140" i="13" s="1"/>
  <c r="I95" i="13"/>
  <c r="I140" i="13" s="1"/>
  <c r="D95" i="13"/>
  <c r="D140" i="13" s="1"/>
  <c r="J95" i="13"/>
  <c r="J140" i="13" s="1"/>
  <c r="L95" i="13"/>
  <c r="L140" i="13" s="1"/>
  <c r="E95" i="13"/>
  <c r="E140" i="13" s="1"/>
  <c r="K95" i="13"/>
  <c r="K140" i="13" s="1"/>
  <c r="F95" i="13"/>
  <c r="F140" i="13" s="1"/>
  <c r="G95" i="13"/>
  <c r="G140" i="13" s="1"/>
  <c r="H95" i="13"/>
  <c r="H140" i="13" s="1"/>
  <c r="M95" i="13"/>
  <c r="M140" i="13" s="1"/>
  <c r="Z21" i="13"/>
  <c r="G99" i="13"/>
  <c r="G144" i="13" s="1"/>
  <c r="M99" i="13"/>
  <c r="M144" i="13" s="1"/>
  <c r="D99" i="13"/>
  <c r="D144" i="13" s="1"/>
  <c r="H99" i="13"/>
  <c r="H144" i="13" s="1"/>
  <c r="J99" i="13"/>
  <c r="J144" i="13" s="1"/>
  <c r="C99" i="13"/>
  <c r="C144" i="13" s="1"/>
  <c r="I99" i="13"/>
  <c r="I144" i="13" s="1"/>
  <c r="E99" i="13"/>
  <c r="E144" i="13" s="1"/>
  <c r="K99" i="13"/>
  <c r="K144" i="13" s="1"/>
  <c r="F99" i="13"/>
  <c r="F144" i="13" s="1"/>
  <c r="L99" i="13"/>
  <c r="L144" i="13" s="1"/>
  <c r="Z20" i="13"/>
  <c r="F98" i="13"/>
  <c r="F143" i="13" s="1"/>
  <c r="L98" i="13"/>
  <c r="L143" i="13" s="1"/>
  <c r="C98" i="13"/>
  <c r="C143" i="13" s="1"/>
  <c r="G98" i="13"/>
  <c r="G143" i="13" s="1"/>
  <c r="M98" i="13"/>
  <c r="M143" i="13" s="1"/>
  <c r="H98" i="13"/>
  <c r="H143" i="13" s="1"/>
  <c r="I98" i="13"/>
  <c r="I143" i="13" s="1"/>
  <c r="J98" i="13"/>
  <c r="J143" i="13" s="1"/>
  <c r="K98" i="13"/>
  <c r="K143" i="13" s="1"/>
  <c r="D98" i="13"/>
  <c r="D143" i="13" s="1"/>
  <c r="E98" i="13"/>
  <c r="E143" i="13" s="1"/>
  <c r="Z25" i="13"/>
  <c r="E103" i="13"/>
  <c r="E148" i="13" s="1"/>
  <c r="K103" i="13"/>
  <c r="K148" i="13" s="1"/>
  <c r="F103" i="13"/>
  <c r="F148" i="13" s="1"/>
  <c r="L103" i="13"/>
  <c r="L148" i="13" s="1"/>
  <c r="G103" i="13"/>
  <c r="G148" i="13" s="1"/>
  <c r="M103" i="13"/>
  <c r="M148" i="13" s="1"/>
  <c r="J103" i="13"/>
  <c r="J148" i="13" s="1"/>
  <c r="C103" i="13"/>
  <c r="C148" i="13" s="1"/>
  <c r="D103" i="13"/>
  <c r="D148" i="13" s="1"/>
  <c r="H103" i="13"/>
  <c r="H148" i="13" s="1"/>
  <c r="I103" i="13"/>
  <c r="I148" i="13" s="1"/>
  <c r="Z43" i="13"/>
  <c r="C121" i="13"/>
  <c r="C166" i="13" s="1"/>
  <c r="I121" i="13"/>
  <c r="I166" i="13" s="1"/>
  <c r="D121" i="13"/>
  <c r="D166" i="13" s="1"/>
  <c r="J121" i="13"/>
  <c r="J166" i="13" s="1"/>
  <c r="E121" i="13"/>
  <c r="E166" i="13" s="1"/>
  <c r="K121" i="13"/>
  <c r="K166" i="13" s="1"/>
  <c r="G121" i="13"/>
  <c r="G166" i="13" s="1"/>
  <c r="L121" i="13"/>
  <c r="L166" i="13" s="1"/>
  <c r="M121" i="13"/>
  <c r="M166" i="13" s="1"/>
  <c r="F121" i="13"/>
  <c r="F166" i="13" s="1"/>
  <c r="H121" i="13"/>
  <c r="H166" i="13" s="1"/>
  <c r="D67" i="16"/>
  <c r="D23" i="18" s="1"/>
  <c r="D69" i="13"/>
  <c r="D70" i="16" s="1"/>
  <c r="D26" i="18" s="1"/>
  <c r="D69" i="16"/>
  <c r="M68" i="16"/>
  <c r="S58" i="13"/>
  <c r="M66" i="13"/>
  <c r="I66" i="13"/>
  <c r="I67" i="16" s="1"/>
  <c r="I23" i="18" s="1"/>
  <c r="E66" i="13"/>
  <c r="E67" i="16" s="1"/>
  <c r="E23" i="18" s="1"/>
  <c r="L66" i="13"/>
  <c r="L67" i="16" s="1"/>
  <c r="L23" i="18" s="1"/>
  <c r="H66" i="13"/>
  <c r="H67" i="16" s="1"/>
  <c r="H23" i="18" s="1"/>
  <c r="C69" i="13"/>
  <c r="J69" i="13"/>
  <c r="F69" i="13"/>
  <c r="K69" i="13"/>
  <c r="G69" i="13"/>
  <c r="S59" i="13"/>
  <c r="K66" i="13"/>
  <c r="K67" i="16" s="1"/>
  <c r="K23" i="18" s="1"/>
  <c r="G66" i="13"/>
  <c r="G67" i="16" s="1"/>
  <c r="G23" i="18" s="1"/>
  <c r="C67" i="16"/>
  <c r="J66" i="13"/>
  <c r="J67" i="16" s="1"/>
  <c r="J23" i="18" s="1"/>
  <c r="F66" i="13"/>
  <c r="F67" i="16" s="1"/>
  <c r="F23" i="18" s="1"/>
  <c r="L69" i="13"/>
  <c r="H69" i="13"/>
  <c r="M69" i="13"/>
  <c r="I69" i="13"/>
  <c r="E69" i="13"/>
  <c r="Q11" i="10"/>
  <c r="O11" i="10" s="1"/>
  <c r="R10" i="10"/>
  <c r="R11" i="10" s="1"/>
  <c r="R12" i="10" s="1"/>
  <c r="R13" i="10" s="1"/>
  <c r="R14" i="10" s="1"/>
  <c r="R15" i="10" s="1"/>
  <c r="R16" i="10" s="1"/>
  <c r="R17" i="10" s="1"/>
  <c r="R18" i="10" s="1"/>
  <c r="R19" i="10" s="1"/>
  <c r="R20" i="10" s="1"/>
  <c r="R21" i="10" s="1"/>
  <c r="R22" i="10" s="1"/>
  <c r="R23" i="10" s="1"/>
  <c r="R24" i="10" s="1"/>
  <c r="R25" i="10" s="1"/>
  <c r="R26" i="10" s="1"/>
  <c r="R27" i="10" s="1"/>
  <c r="R28" i="10" s="1"/>
  <c r="R29" i="10" s="1"/>
  <c r="R30" i="10" s="1"/>
  <c r="R31" i="10" s="1"/>
  <c r="R32" i="10" s="1"/>
  <c r="R33" i="10" s="1"/>
  <c r="R34" i="10" s="1"/>
  <c r="R35" i="10" s="1"/>
  <c r="R36" i="10" s="1"/>
  <c r="R37" i="10" s="1"/>
  <c r="R38" i="10" s="1"/>
  <c r="R39" i="10" s="1"/>
  <c r="R40" i="10" s="1"/>
  <c r="R41" i="10" s="1"/>
  <c r="R42" i="10" s="1"/>
  <c r="R43" i="10" s="1"/>
  <c r="R44" i="10" s="1"/>
  <c r="R45" i="10" s="1"/>
  <c r="R46" i="10" s="1"/>
  <c r="R47" i="10" s="1"/>
  <c r="R48" i="10" s="1"/>
  <c r="R49" i="10" s="1"/>
  <c r="R50" i="10" s="1"/>
  <c r="R51" i="10" s="1"/>
  <c r="R52" i="10" s="1"/>
  <c r="R53" i="10" s="1"/>
  <c r="R54" i="10" s="1"/>
  <c r="R55" i="10" s="1"/>
  <c r="R56" i="10" s="1"/>
  <c r="R57" i="10" s="1"/>
  <c r="R58" i="10" s="1"/>
  <c r="R59" i="10" s="1"/>
  <c r="R60" i="10" s="1"/>
  <c r="R61" i="10" s="1"/>
  <c r="R62" i="10" s="1"/>
  <c r="R63" i="10" s="1"/>
  <c r="R64" i="10" s="1"/>
  <c r="R65" i="10" s="1"/>
  <c r="R66" i="10" s="1"/>
  <c r="R67" i="10" s="1"/>
  <c r="R68" i="10" s="1"/>
  <c r="R69" i="10" s="1"/>
  <c r="R70" i="10" s="1"/>
  <c r="R71" i="10" s="1"/>
  <c r="R72" i="10" s="1"/>
  <c r="R73" i="10" s="1"/>
  <c r="R74" i="10" s="1"/>
  <c r="R75" i="10" s="1"/>
  <c r="R76" i="10" s="1"/>
  <c r="R77" i="10" s="1"/>
  <c r="R78" i="10" s="1"/>
  <c r="R79" i="10" s="1"/>
  <c r="R80" i="10" s="1"/>
  <c r="R81" i="10" s="1"/>
  <c r="R82" i="10" s="1"/>
  <c r="R83" i="10" s="1"/>
  <c r="R84" i="10" s="1"/>
  <c r="R85" i="10" s="1"/>
  <c r="R86" i="10" s="1"/>
  <c r="R87" i="10" s="1"/>
  <c r="R88" i="10" s="1"/>
  <c r="R89" i="10" s="1"/>
  <c r="R90" i="10" s="1"/>
  <c r="R91" i="10" s="1"/>
  <c r="R92" i="10" s="1"/>
  <c r="R93" i="10" s="1"/>
  <c r="R94" i="10" s="1"/>
  <c r="R95" i="10" s="1"/>
  <c r="R96" i="10" s="1"/>
  <c r="R97" i="10" s="1"/>
  <c r="R98" i="10" s="1"/>
  <c r="R99" i="10" s="1"/>
  <c r="R100" i="10" s="1"/>
  <c r="R101" i="10" s="1"/>
  <c r="R102" i="10" s="1"/>
  <c r="R103" i="10" s="1"/>
  <c r="R104" i="10" s="1"/>
  <c r="R105" i="10" s="1"/>
  <c r="R106" i="10" s="1"/>
  <c r="R107" i="10" s="1"/>
  <c r="R108" i="10" s="1"/>
  <c r="R109" i="10" s="1"/>
  <c r="R110" i="10" s="1"/>
  <c r="R111" i="10" s="1"/>
  <c r="R112" i="10" s="1"/>
  <c r="R113" i="10" s="1"/>
  <c r="R114" i="10" s="1"/>
  <c r="R115" i="10" s="1"/>
  <c r="R116" i="10" s="1"/>
  <c r="R117" i="10" s="1"/>
  <c r="R118" i="10" s="1"/>
  <c r="R119" i="10" s="1"/>
  <c r="R120" i="10" s="1"/>
  <c r="R121" i="10" s="1"/>
  <c r="R122" i="10" s="1"/>
  <c r="R123" i="10" s="1"/>
  <c r="R124" i="10" s="1"/>
  <c r="R125" i="10" s="1"/>
  <c r="R126" i="10" s="1"/>
  <c r="R127" i="10" s="1"/>
  <c r="R128" i="10" s="1"/>
  <c r="R129" i="10" s="1"/>
  <c r="R130" i="10" s="1"/>
  <c r="R131" i="10" s="1"/>
  <c r="R132" i="10" s="1"/>
  <c r="R133" i="10" s="1"/>
  <c r="R134" i="10" s="1"/>
  <c r="R135" i="10" s="1"/>
  <c r="R136" i="10" s="1"/>
  <c r="R137" i="10" s="1"/>
  <c r="R138" i="10" s="1"/>
  <c r="R139" i="10" s="1"/>
  <c r="R140" i="10" s="1"/>
  <c r="R141" i="10" s="1"/>
  <c r="R142" i="10" s="1"/>
  <c r="R143" i="10" s="1"/>
  <c r="R144" i="10" s="1"/>
  <c r="R145" i="10" s="1"/>
  <c r="R146" i="10" s="1"/>
  <c r="R147" i="10" s="1"/>
  <c r="R148" i="10" s="1"/>
  <c r="R149" i="10" s="1"/>
  <c r="R150" i="10" s="1"/>
  <c r="R151" i="10" s="1"/>
  <c r="R152" i="10" s="1"/>
  <c r="R153" i="10" s="1"/>
  <c r="R154" i="10" s="1"/>
  <c r="R155" i="10" s="1"/>
  <c r="R156" i="10" s="1"/>
  <c r="R157" i="10" s="1"/>
  <c r="R158" i="10" s="1"/>
  <c r="R159" i="10" s="1"/>
  <c r="R160" i="10" s="1"/>
  <c r="R161" i="10" s="1"/>
  <c r="R162" i="10" s="1"/>
  <c r="R163" i="10" s="1"/>
  <c r="R164" i="10" s="1"/>
  <c r="R165" i="10" s="1"/>
  <c r="R166" i="10" s="1"/>
  <c r="R167" i="10" s="1"/>
  <c r="R168" i="10" s="1"/>
  <c r="R169" i="10" s="1"/>
  <c r="R170" i="10" s="1"/>
  <c r="R171" i="10" s="1"/>
  <c r="R172" i="10" s="1"/>
  <c r="R173" i="10" s="1"/>
  <c r="R174" i="10" s="1"/>
  <c r="R175" i="10" s="1"/>
  <c r="R176" i="10" s="1"/>
  <c r="R177" i="10" s="1"/>
  <c r="R178" i="10" s="1"/>
  <c r="R179" i="10" s="1"/>
  <c r="R180" i="10" s="1"/>
  <c r="R181" i="10" s="1"/>
  <c r="R182" i="10" s="1"/>
  <c r="R183" i="10" s="1"/>
  <c r="R184" i="10" s="1"/>
  <c r="R185" i="10" s="1"/>
  <c r="R186" i="10" s="1"/>
  <c r="R187" i="10" s="1"/>
  <c r="R188" i="10" s="1"/>
  <c r="R189" i="10" s="1"/>
  <c r="R190" i="10" s="1"/>
  <c r="R191" i="10" s="1"/>
  <c r="R192" i="10" s="1"/>
  <c r="R193" i="10" s="1"/>
  <c r="R194" i="10" s="1"/>
  <c r="R195" i="10" s="1"/>
  <c r="R196" i="10" s="1"/>
  <c r="R197" i="10" s="1"/>
  <c r="R198" i="10" s="1"/>
  <c r="R199" i="10" s="1"/>
  <c r="R200" i="10" s="1"/>
  <c r="R201" i="10" s="1"/>
  <c r="R202" i="10" s="1"/>
  <c r="R203" i="10" s="1"/>
  <c r="R204" i="10" s="1"/>
  <c r="R205" i="10" s="1"/>
  <c r="R206" i="10" s="1"/>
  <c r="R207" i="10" s="1"/>
  <c r="R208" i="10" s="1"/>
  <c r="R209" i="10" s="1"/>
  <c r="R210" i="10" s="1"/>
  <c r="R211" i="10" s="1"/>
  <c r="R212" i="10" s="1"/>
  <c r="R213" i="10" s="1"/>
  <c r="R214" i="10" s="1"/>
  <c r="R215" i="10" s="1"/>
  <c r="R216" i="10" s="1"/>
  <c r="R217" i="10" s="1"/>
  <c r="R218" i="10" s="1"/>
  <c r="R219" i="10" s="1"/>
  <c r="R220" i="10" s="1"/>
  <c r="R221" i="10" s="1"/>
  <c r="R222" i="10" s="1"/>
  <c r="R223" i="10" s="1"/>
  <c r="R224" i="10" s="1"/>
  <c r="R225" i="10" s="1"/>
  <c r="R226" i="10" s="1"/>
  <c r="R227" i="10" s="1"/>
  <c r="R228" i="10" s="1"/>
  <c r="R229" i="10" s="1"/>
  <c r="R230" i="10" s="1"/>
  <c r="R231" i="10" s="1"/>
  <c r="R232" i="10" s="1"/>
  <c r="R233" i="10" s="1"/>
  <c r="R234" i="10" s="1"/>
  <c r="R235" i="10" s="1"/>
  <c r="R236" i="10" s="1"/>
  <c r="R237" i="10" s="1"/>
  <c r="R238" i="10" s="1"/>
  <c r="R239" i="10" s="1"/>
  <c r="R240" i="10" s="1"/>
  <c r="R241" i="10" s="1"/>
  <c r="R242" i="10" s="1"/>
  <c r="R243" i="10" s="1"/>
  <c r="R244" i="10" s="1"/>
  <c r="R245" i="10" s="1"/>
  <c r="R246" i="10" s="1"/>
  <c r="R247" i="10" s="1"/>
  <c r="R248" i="10" s="1"/>
  <c r="R249" i="10" s="1"/>
  <c r="R250" i="10" s="1"/>
  <c r="R251" i="10" s="1"/>
  <c r="R252" i="10" s="1"/>
  <c r="R253" i="10" s="1"/>
  <c r="R254" i="10" s="1"/>
  <c r="R255" i="10" s="1"/>
  <c r="R256" i="10" s="1"/>
  <c r="R257" i="10" s="1"/>
  <c r="R258" i="10" s="1"/>
  <c r="R259" i="10" s="1"/>
  <c r="R260" i="10" s="1"/>
  <c r="R261" i="10" s="1"/>
  <c r="R262" i="10" s="1"/>
  <c r="R263" i="10" s="1"/>
  <c r="R264" i="10" s="1"/>
  <c r="R265" i="10" s="1"/>
  <c r="R266" i="10" s="1"/>
  <c r="R267" i="10" s="1"/>
  <c r="R268" i="10" s="1"/>
  <c r="R269" i="10" s="1"/>
  <c r="R270" i="10" s="1"/>
  <c r="R271" i="10" s="1"/>
  <c r="R272" i="10" s="1"/>
  <c r="R273" i="10" s="1"/>
  <c r="R274" i="10" s="1"/>
  <c r="R275" i="10" s="1"/>
  <c r="R276" i="10" s="1"/>
  <c r="R277" i="10" s="1"/>
  <c r="R278" i="10" s="1"/>
  <c r="R279" i="10" s="1"/>
  <c r="R280" i="10" s="1"/>
  <c r="R281" i="10" s="1"/>
  <c r="R282" i="10" s="1"/>
  <c r="R283" i="10" s="1"/>
  <c r="R284" i="10" s="1"/>
  <c r="R285" i="10" s="1"/>
  <c r="R286" i="10" s="1"/>
  <c r="R287" i="10" s="1"/>
  <c r="R288" i="10" s="1"/>
  <c r="R289" i="10" s="1"/>
  <c r="R290" i="10" s="1"/>
  <c r="R291" i="10" s="1"/>
  <c r="R292" i="10" s="1"/>
  <c r="R293" i="10" s="1"/>
  <c r="R294" i="10" s="1"/>
  <c r="R295" i="10" s="1"/>
  <c r="R296" i="10" s="1"/>
  <c r="R297" i="10" s="1"/>
  <c r="R298" i="10" s="1"/>
  <c r="R299" i="10" s="1"/>
  <c r="R300" i="10" s="1"/>
  <c r="R301" i="10" s="1"/>
  <c r="R302" i="10" s="1"/>
  <c r="R303" i="10" s="1"/>
  <c r="R304" i="10" s="1"/>
  <c r="R305" i="10" s="1"/>
  <c r="R306" i="10" s="1"/>
  <c r="R307" i="10" s="1"/>
  <c r="R308" i="10" s="1"/>
  <c r="R309" i="10" s="1"/>
  <c r="R310" i="10" s="1"/>
  <c r="R311" i="10" s="1"/>
  <c r="R312" i="10" s="1"/>
  <c r="R313" i="10" s="1"/>
  <c r="R314" i="10" s="1"/>
  <c r="R315" i="10" s="1"/>
  <c r="R316" i="10" s="1"/>
  <c r="R317" i="10" s="1"/>
  <c r="R318" i="10" s="1"/>
  <c r="R319" i="10" s="1"/>
  <c r="R320" i="10" s="1"/>
  <c r="R321" i="10" s="1"/>
  <c r="R322" i="10" s="1"/>
  <c r="R323" i="10" s="1"/>
  <c r="R324" i="10" s="1"/>
  <c r="R325" i="10" s="1"/>
  <c r="R326" i="10" s="1"/>
  <c r="R327" i="10" s="1"/>
  <c r="R328" i="10" s="1"/>
  <c r="R329" i="10" s="1"/>
  <c r="R330" i="10" s="1"/>
  <c r="R331" i="10" s="1"/>
  <c r="R332" i="10" s="1"/>
  <c r="R333" i="10" s="1"/>
  <c r="R334" i="10" s="1"/>
  <c r="R335" i="10" s="1"/>
  <c r="R336" i="10" s="1"/>
  <c r="R337" i="10" s="1"/>
  <c r="R338" i="10" s="1"/>
  <c r="R339" i="10" s="1"/>
  <c r="R340" i="10" s="1"/>
  <c r="R341" i="10" s="1"/>
  <c r="R342" i="10" s="1"/>
  <c r="R343" i="10" s="1"/>
  <c r="R344" i="10" s="1"/>
  <c r="R345" i="10" s="1"/>
  <c r="R346" i="10" s="1"/>
  <c r="R347" i="10" s="1"/>
  <c r="R348" i="10" s="1"/>
  <c r="R349" i="10" s="1"/>
  <c r="R350" i="10" s="1"/>
  <c r="R351" i="10" s="1"/>
  <c r="R352" i="10" s="1"/>
  <c r="R353" i="10" s="1"/>
  <c r="R354" i="10" s="1"/>
  <c r="R355" i="10" s="1"/>
  <c r="R356" i="10" s="1"/>
  <c r="R357" i="10" s="1"/>
  <c r="R358" i="10" s="1"/>
  <c r="R359" i="10" s="1"/>
  <c r="R360" i="10" s="1"/>
  <c r="R361" i="10" s="1"/>
  <c r="R362" i="10" s="1"/>
  <c r="R363" i="10" s="1"/>
  <c r="R364" i="10" s="1"/>
  <c r="R365" i="10" s="1"/>
  <c r="R366" i="10" s="1"/>
  <c r="R367" i="10" s="1"/>
  <c r="R368" i="10" s="1"/>
  <c r="R369" i="10" s="1"/>
  <c r="R370" i="10" s="1"/>
  <c r="R371" i="10" s="1"/>
  <c r="R372" i="10" s="1"/>
  <c r="R373" i="10" s="1"/>
  <c r="R374" i="10" s="1"/>
  <c r="R375" i="10" s="1"/>
  <c r="R376" i="10" s="1"/>
  <c r="R377" i="10" s="1"/>
  <c r="R378" i="10" s="1"/>
  <c r="R379" i="10" s="1"/>
  <c r="R380" i="10" s="1"/>
  <c r="R381" i="10" s="1"/>
  <c r="R382" i="10" s="1"/>
  <c r="R383" i="10" s="1"/>
  <c r="R384" i="10" s="1"/>
  <c r="R385" i="10" s="1"/>
  <c r="R386" i="10" s="1"/>
  <c r="R387" i="10" s="1"/>
  <c r="R388" i="10" s="1"/>
  <c r="R389" i="10" s="1"/>
  <c r="R390" i="10" s="1"/>
  <c r="R391" i="10" s="1"/>
  <c r="R392" i="10" s="1"/>
  <c r="R393" i="10" s="1"/>
  <c r="R394" i="10" s="1"/>
  <c r="R395" i="10" s="1"/>
  <c r="R396" i="10" s="1"/>
  <c r="R397" i="10" s="1"/>
  <c r="R398" i="10" s="1"/>
  <c r="R399" i="10" s="1"/>
  <c r="R400" i="10" s="1"/>
  <c r="R401" i="10" s="1"/>
  <c r="R402" i="10" s="1"/>
  <c r="R403" i="10" s="1"/>
  <c r="R404" i="10" s="1"/>
  <c r="R405" i="10" s="1"/>
  <c r="R406" i="10" s="1"/>
  <c r="R407" i="10" s="1"/>
  <c r="R408" i="10" s="1"/>
  <c r="R409" i="10" s="1"/>
  <c r="R410" i="10" s="1"/>
  <c r="R411" i="10" s="1"/>
  <c r="R412" i="10" s="1"/>
  <c r="R413" i="10" s="1"/>
  <c r="R414" i="10" s="1"/>
  <c r="R415" i="10" s="1"/>
  <c r="R416" i="10" s="1"/>
  <c r="R417" i="10" s="1"/>
  <c r="R418" i="10" s="1"/>
  <c r="R419" i="10" s="1"/>
  <c r="R420" i="10" s="1"/>
  <c r="R421" i="10" s="1"/>
  <c r="R422" i="10" s="1"/>
  <c r="R423" i="10" s="1"/>
  <c r="R424" i="10" s="1"/>
  <c r="R425" i="10" s="1"/>
  <c r="R426" i="10" s="1"/>
  <c r="R427" i="10" s="1"/>
  <c r="R428" i="10" s="1"/>
  <c r="R429" i="10" s="1"/>
  <c r="R430" i="10" s="1"/>
  <c r="R431" i="10" s="1"/>
  <c r="R432" i="10" s="1"/>
  <c r="R433" i="10" s="1"/>
  <c r="R434" i="10" s="1"/>
  <c r="R435" i="10" s="1"/>
  <c r="R436" i="10" s="1"/>
  <c r="R437" i="10" s="1"/>
  <c r="R438" i="10" s="1"/>
  <c r="R439" i="10" s="1"/>
  <c r="R440" i="10" s="1"/>
  <c r="R441" i="10" s="1"/>
  <c r="R442" i="10" s="1"/>
  <c r="R443" i="10" s="1"/>
  <c r="R444" i="10" s="1"/>
  <c r="R445" i="10" s="1"/>
  <c r="R446" i="10" s="1"/>
  <c r="R447" i="10" s="1"/>
  <c r="R448" i="10" s="1"/>
  <c r="R449" i="10" s="1"/>
  <c r="R450" i="10" s="1"/>
  <c r="R451" i="10" s="1"/>
  <c r="R452" i="10" s="1"/>
  <c r="R453" i="10" s="1"/>
  <c r="R454" i="10" s="1"/>
  <c r="R455" i="10" s="1"/>
  <c r="R456" i="10" s="1"/>
  <c r="R457" i="10" s="1"/>
  <c r="R458" i="10" s="1"/>
  <c r="R459" i="10" s="1"/>
  <c r="R460" i="10" s="1"/>
  <c r="R461" i="10" s="1"/>
  <c r="R462" i="10" s="1"/>
  <c r="R463" i="10" s="1"/>
  <c r="R464" i="10" s="1"/>
  <c r="R465" i="10" s="1"/>
  <c r="R466" i="10" s="1"/>
  <c r="R467" i="10" s="1"/>
  <c r="R468" i="10" s="1"/>
  <c r="R469" i="10" s="1"/>
  <c r="R470" i="10" s="1"/>
  <c r="R471" i="10" s="1"/>
  <c r="R472" i="10" s="1"/>
  <c r="R473" i="10" s="1"/>
  <c r="R474" i="10" s="1"/>
  <c r="R475" i="10" s="1"/>
  <c r="R476" i="10" s="1"/>
  <c r="R477" i="10" s="1"/>
  <c r="R478" i="10" s="1"/>
  <c r="R479" i="10" s="1"/>
  <c r="R480" i="10" s="1"/>
  <c r="R481" i="10" s="1"/>
  <c r="R482" i="10" s="1"/>
  <c r="R483" i="10" s="1"/>
  <c r="R484" i="10" s="1"/>
  <c r="R485" i="10" s="1"/>
  <c r="R486" i="10" s="1"/>
  <c r="R487" i="10" s="1"/>
  <c r="R488" i="10" s="1"/>
  <c r="R489" i="10" s="1"/>
  <c r="R490" i="10" s="1"/>
  <c r="R491" i="10" s="1"/>
  <c r="R492" i="10" s="1"/>
  <c r="R493" i="10" s="1"/>
  <c r="R494" i="10" s="1"/>
  <c r="R495" i="10" s="1"/>
  <c r="R496" i="10" s="1"/>
  <c r="R497" i="10" s="1"/>
  <c r="R498" i="10" s="1"/>
  <c r="R499" i="10" s="1"/>
  <c r="R500" i="10" s="1"/>
  <c r="R501" i="10" s="1"/>
  <c r="R502" i="10" s="1"/>
  <c r="R503" i="10" s="1"/>
  <c r="R504" i="10" s="1"/>
  <c r="R505" i="10" s="1"/>
  <c r="R506" i="10" s="1"/>
  <c r="R507" i="10" s="1"/>
  <c r="R508" i="10" s="1"/>
  <c r="R509" i="10" s="1"/>
  <c r="R510" i="10" s="1"/>
  <c r="R511" i="10" s="1"/>
  <c r="R512" i="10" s="1"/>
  <c r="R513" i="10" s="1"/>
  <c r="R514" i="10" s="1"/>
  <c r="R515" i="10" s="1"/>
  <c r="R516" i="10" s="1"/>
  <c r="R517" i="10" s="1"/>
  <c r="R518" i="10" s="1"/>
  <c r="R519" i="10" s="1"/>
  <c r="R520" i="10" s="1"/>
  <c r="R521" i="10" s="1"/>
  <c r="R522" i="10" s="1"/>
  <c r="R523" i="10" s="1"/>
  <c r="R524" i="10" s="1"/>
  <c r="R525" i="10" s="1"/>
  <c r="R526" i="10" s="1"/>
  <c r="R527" i="10" s="1"/>
  <c r="R528" i="10" s="1"/>
  <c r="R529" i="10" s="1"/>
  <c r="R530" i="10" s="1"/>
  <c r="R531" i="10" s="1"/>
  <c r="R532" i="10" s="1"/>
  <c r="R533" i="10" s="1"/>
  <c r="R534" i="10" s="1"/>
  <c r="R535" i="10" s="1"/>
  <c r="R536" i="10" s="1"/>
  <c r="R537" i="10" s="1"/>
  <c r="R538" i="10" s="1"/>
  <c r="R539" i="10" s="1"/>
  <c r="R540" i="10" s="1"/>
  <c r="R541" i="10" s="1"/>
  <c r="R542" i="10" s="1"/>
  <c r="R543" i="10" s="1"/>
  <c r="R544" i="10" s="1"/>
  <c r="R545" i="10" s="1"/>
  <c r="R546" i="10" s="1"/>
  <c r="R547" i="10" s="1"/>
  <c r="R548" i="10" s="1"/>
  <c r="R549" i="10" s="1"/>
  <c r="R550" i="10" s="1"/>
  <c r="R551" i="10" s="1"/>
  <c r="R552" i="10" s="1"/>
  <c r="R553" i="10" s="1"/>
  <c r="R554" i="10" s="1"/>
  <c r="R555" i="10" s="1"/>
  <c r="R556" i="10" s="1"/>
  <c r="R557" i="10" s="1"/>
  <c r="R558" i="10" s="1"/>
  <c r="R559" i="10" s="1"/>
  <c r="R560" i="10" s="1"/>
  <c r="R561" i="10" s="1"/>
  <c r="R562" i="10" s="1"/>
  <c r="R563" i="10" s="1"/>
  <c r="R564" i="10" s="1"/>
  <c r="R565" i="10" s="1"/>
  <c r="R566" i="10" s="1"/>
  <c r="R567" i="10" s="1"/>
  <c r="R568" i="10" s="1"/>
  <c r="R569" i="10" s="1"/>
  <c r="R570" i="10" s="1"/>
  <c r="R571" i="10" s="1"/>
  <c r="R572" i="10" s="1"/>
  <c r="R573" i="10" s="1"/>
  <c r="R574" i="10" s="1"/>
  <c r="R575" i="10" s="1"/>
  <c r="R576" i="10" s="1"/>
  <c r="R577" i="10" s="1"/>
  <c r="R578" i="10" s="1"/>
  <c r="R579" i="10" s="1"/>
  <c r="R580" i="10" s="1"/>
  <c r="R581" i="10" s="1"/>
  <c r="R582" i="10" s="1"/>
  <c r="R583" i="10" s="1"/>
  <c r="R584" i="10" s="1"/>
  <c r="R585" i="10" s="1"/>
  <c r="R586" i="10" s="1"/>
  <c r="R587" i="10" s="1"/>
  <c r="R588" i="10" s="1"/>
  <c r="R589" i="10" s="1"/>
  <c r="R590" i="10" s="1"/>
  <c r="R591" i="10" s="1"/>
  <c r="R592" i="10" s="1"/>
  <c r="R593" i="10" s="1"/>
  <c r="R594" i="10" s="1"/>
  <c r="R595" i="10" s="1"/>
  <c r="R596" i="10" s="1"/>
  <c r="R597" i="10" s="1"/>
  <c r="R598" i="10" s="1"/>
  <c r="R599" i="10" s="1"/>
  <c r="R600" i="10" s="1"/>
  <c r="R601" i="10" s="1"/>
  <c r="R602" i="10" s="1"/>
  <c r="R603" i="10" s="1"/>
  <c r="R604" i="10" s="1"/>
  <c r="R605" i="10" s="1"/>
  <c r="R606" i="10" s="1"/>
  <c r="R607" i="10" s="1"/>
  <c r="R608" i="10" s="1"/>
  <c r="R609" i="10" s="1"/>
  <c r="R610" i="10" s="1"/>
  <c r="R611" i="10" s="1"/>
  <c r="R612" i="10" s="1"/>
  <c r="R613" i="10" s="1"/>
  <c r="R614" i="10" s="1"/>
  <c r="R615" i="10" s="1"/>
  <c r="R616" i="10" s="1"/>
  <c r="R617" i="10" s="1"/>
  <c r="R618" i="10" s="1"/>
  <c r="R619" i="10" s="1"/>
  <c r="R620" i="10" s="1"/>
  <c r="R621" i="10" s="1"/>
  <c r="R622" i="10" s="1"/>
  <c r="R623" i="10" s="1"/>
  <c r="R624" i="10" s="1"/>
  <c r="R625" i="10" s="1"/>
  <c r="R626" i="10" s="1"/>
  <c r="R627" i="10" s="1"/>
  <c r="R628" i="10" s="1"/>
  <c r="R629" i="10" s="1"/>
  <c r="R630" i="10" s="1"/>
  <c r="R631" i="10" s="1"/>
  <c r="R632" i="10" s="1"/>
  <c r="R633" i="10" s="1"/>
  <c r="R634" i="10" s="1"/>
  <c r="R635" i="10" s="1"/>
  <c r="R636" i="10" s="1"/>
  <c r="R637" i="10" s="1"/>
  <c r="R638" i="10" s="1"/>
  <c r="R639" i="10" s="1"/>
  <c r="R640" i="10" s="1"/>
  <c r="R641" i="10" s="1"/>
  <c r="R642" i="10" s="1"/>
  <c r="R643" i="10" s="1"/>
  <c r="R644" i="10" s="1"/>
  <c r="R645" i="10" s="1"/>
  <c r="R646" i="10" s="1"/>
  <c r="R647" i="10" s="1"/>
  <c r="R648" i="10" s="1"/>
  <c r="R649" i="10" s="1"/>
  <c r="R650" i="10" s="1"/>
  <c r="R651" i="10" s="1"/>
  <c r="R652" i="10" s="1"/>
  <c r="R653" i="10" s="1"/>
  <c r="R654" i="10" s="1"/>
  <c r="R655" i="10" s="1"/>
  <c r="R656" i="10" s="1"/>
  <c r="R657" i="10" s="1"/>
  <c r="R658" i="10" s="1"/>
  <c r="R659" i="10" s="1"/>
  <c r="R660" i="10" s="1"/>
  <c r="R661" i="10" s="1"/>
  <c r="R662" i="10" s="1"/>
  <c r="R663" i="10" s="1"/>
  <c r="R664" i="10" s="1"/>
  <c r="R665" i="10" s="1"/>
  <c r="R666" i="10" s="1"/>
  <c r="R667" i="10" s="1"/>
  <c r="R668" i="10" s="1"/>
  <c r="R669" i="10" s="1"/>
  <c r="R670" i="10" s="1"/>
  <c r="R671" i="10" s="1"/>
  <c r="R672" i="10" s="1"/>
  <c r="R673" i="10" s="1"/>
  <c r="R674" i="10" s="1"/>
  <c r="R675" i="10" s="1"/>
  <c r="R676" i="10" s="1"/>
  <c r="R677" i="10" s="1"/>
  <c r="R678" i="10" s="1"/>
  <c r="R679" i="10" s="1"/>
  <c r="R680" i="10" s="1"/>
  <c r="R681" i="10" s="1"/>
  <c r="R682" i="10" s="1"/>
  <c r="R683" i="10" s="1"/>
  <c r="R684" i="10" s="1"/>
  <c r="R685" i="10" s="1"/>
  <c r="R686" i="10" s="1"/>
  <c r="R687" i="10" s="1"/>
  <c r="R688" i="10" s="1"/>
  <c r="R689" i="10" s="1"/>
  <c r="R690" i="10" s="1"/>
  <c r="R691" i="10" s="1"/>
  <c r="R692" i="10" s="1"/>
  <c r="R693" i="10" s="1"/>
  <c r="R694" i="10" s="1"/>
  <c r="R695" i="10" s="1"/>
  <c r="R696" i="10" s="1"/>
  <c r="R697" i="10" s="1"/>
  <c r="R698" i="10" s="1"/>
  <c r="R699" i="10" s="1"/>
  <c r="R700" i="10" s="1"/>
  <c r="R701" i="10" s="1"/>
  <c r="R702" i="10" s="1"/>
  <c r="R703" i="10" s="1"/>
  <c r="R704" i="10" s="1"/>
  <c r="R705" i="10" s="1"/>
  <c r="R706" i="10" s="1"/>
  <c r="R707" i="10" s="1"/>
  <c r="R708" i="10" s="1"/>
  <c r="R709" i="10" s="1"/>
  <c r="R710" i="10" s="1"/>
  <c r="R711" i="10" s="1"/>
  <c r="R712" i="10" s="1"/>
  <c r="R713" i="10" s="1"/>
  <c r="R714" i="10" s="1"/>
  <c r="R715" i="10" s="1"/>
  <c r="R716" i="10" s="1"/>
  <c r="R717" i="10" s="1"/>
  <c r="R718" i="10" s="1"/>
  <c r="R719" i="10" s="1"/>
  <c r="R720" i="10" s="1"/>
  <c r="R721" i="10" s="1"/>
  <c r="R722" i="10" s="1"/>
  <c r="R723" i="10" s="1"/>
  <c r="R724" i="10" s="1"/>
  <c r="R725" i="10" s="1"/>
  <c r="R726" i="10" s="1"/>
  <c r="R727" i="10" s="1"/>
  <c r="R728" i="10" s="1"/>
  <c r="R729" i="10" s="1"/>
  <c r="R730" i="10" s="1"/>
  <c r="R731" i="10" s="1"/>
  <c r="R732" i="10" s="1"/>
  <c r="R733" i="10" s="1"/>
  <c r="R734" i="10" s="1"/>
  <c r="R735" i="10" s="1"/>
  <c r="R736" i="10" s="1"/>
  <c r="R737" i="10" s="1"/>
  <c r="R738" i="10" s="1"/>
  <c r="R739" i="10" s="1"/>
  <c r="R740" i="10" s="1"/>
  <c r="R741" i="10" s="1"/>
  <c r="R742" i="10" s="1"/>
  <c r="R743" i="10" s="1"/>
  <c r="R744" i="10" s="1"/>
  <c r="R745" i="10" s="1"/>
  <c r="R746" i="10" s="1"/>
  <c r="R747" i="10" s="1"/>
  <c r="R748" i="10" s="1"/>
  <c r="R749" i="10" s="1"/>
  <c r="R750" i="10" s="1"/>
  <c r="R751" i="10" s="1"/>
  <c r="R752" i="10" s="1"/>
  <c r="R753" i="10" s="1"/>
  <c r="R754" i="10" s="1"/>
  <c r="R755" i="10" s="1"/>
  <c r="R756" i="10" s="1"/>
  <c r="R757" i="10" s="1"/>
  <c r="R758" i="10" s="1"/>
  <c r="R759" i="10" s="1"/>
  <c r="R760" i="10" s="1"/>
  <c r="R761" i="10" s="1"/>
  <c r="R762" i="10" s="1"/>
  <c r="R763" i="10" s="1"/>
  <c r="R764" i="10" s="1"/>
  <c r="R765" i="10" s="1"/>
  <c r="R766" i="10" s="1"/>
  <c r="R767" i="10" s="1"/>
  <c r="R768" i="10" s="1"/>
  <c r="R769" i="10" s="1"/>
  <c r="R770" i="10" s="1"/>
  <c r="R771" i="10" s="1"/>
  <c r="R772" i="10" s="1"/>
  <c r="R773" i="10" s="1"/>
  <c r="R774" i="10" s="1"/>
  <c r="R775" i="10" s="1"/>
  <c r="R776" i="10" s="1"/>
  <c r="R777" i="10" s="1"/>
  <c r="R778" i="10" s="1"/>
  <c r="R779" i="10" s="1"/>
  <c r="R780" i="10" s="1"/>
  <c r="R781" i="10" s="1"/>
  <c r="R782" i="10" s="1"/>
  <c r="R783" i="10" s="1"/>
  <c r="R784" i="10" s="1"/>
  <c r="R785" i="10" s="1"/>
  <c r="R786" i="10" s="1"/>
  <c r="R787" i="10" s="1"/>
  <c r="R788" i="10" s="1"/>
  <c r="R789" i="10" s="1"/>
  <c r="R790" i="10" s="1"/>
  <c r="R791" i="10" s="1"/>
  <c r="R792" i="10" s="1"/>
  <c r="R793" i="10" s="1"/>
  <c r="R794" i="10" s="1"/>
  <c r="R795" i="10" s="1"/>
  <c r="R796" i="10" s="1"/>
  <c r="R797" i="10" s="1"/>
  <c r="R798" i="10" s="1"/>
  <c r="R799" i="10" s="1"/>
  <c r="R800" i="10" s="1"/>
  <c r="R801" i="10" s="1"/>
  <c r="R802" i="10" s="1"/>
  <c r="R803" i="10" s="1"/>
  <c r="R804" i="10" s="1"/>
  <c r="R805" i="10" s="1"/>
  <c r="R806" i="10" s="1"/>
  <c r="R807" i="10" s="1"/>
  <c r="R808" i="10" s="1"/>
  <c r="R809" i="10" s="1"/>
  <c r="R810" i="10" s="1"/>
  <c r="R811" i="10" s="1"/>
  <c r="R812" i="10" s="1"/>
  <c r="R813" i="10" s="1"/>
  <c r="R814" i="10" s="1"/>
  <c r="R815" i="10" s="1"/>
  <c r="R816" i="10" s="1"/>
  <c r="R817" i="10" s="1"/>
  <c r="R818" i="10" s="1"/>
  <c r="R819" i="10" s="1"/>
  <c r="R820" i="10" s="1"/>
  <c r="R821" i="10" s="1"/>
  <c r="R822" i="10" s="1"/>
  <c r="R823" i="10" s="1"/>
  <c r="R824" i="10" s="1"/>
  <c r="R825" i="10" s="1"/>
  <c r="R826" i="10" s="1"/>
  <c r="R827" i="10" s="1"/>
  <c r="R828" i="10" s="1"/>
  <c r="R829" i="10" s="1"/>
  <c r="R830" i="10" s="1"/>
  <c r="R831" i="10" s="1"/>
  <c r="R832" i="10" s="1"/>
  <c r="R833" i="10" s="1"/>
  <c r="R834" i="10" s="1"/>
  <c r="R835" i="10" s="1"/>
  <c r="R836" i="10" s="1"/>
  <c r="R837" i="10" s="1"/>
  <c r="R838" i="10" s="1"/>
  <c r="R839" i="10" s="1"/>
  <c r="R840" i="10" s="1"/>
  <c r="R841" i="10" s="1"/>
  <c r="R842" i="10" s="1"/>
  <c r="R843" i="10" s="1"/>
  <c r="R844" i="10" s="1"/>
  <c r="R845" i="10" s="1"/>
  <c r="R846" i="10" s="1"/>
  <c r="R847" i="10" s="1"/>
  <c r="R848" i="10" s="1"/>
  <c r="R849" i="10" s="1"/>
  <c r="R850" i="10" s="1"/>
  <c r="R851" i="10" s="1"/>
  <c r="R852" i="10" s="1"/>
  <c r="R853" i="10" s="1"/>
  <c r="R854" i="10" s="1"/>
  <c r="R855" i="10" s="1"/>
  <c r="R856" i="10" s="1"/>
  <c r="R857" i="10" s="1"/>
  <c r="R858" i="10" s="1"/>
  <c r="R859" i="10" s="1"/>
  <c r="R860" i="10" s="1"/>
  <c r="R861" i="10" s="1"/>
  <c r="R862" i="10" s="1"/>
  <c r="R863" i="10" s="1"/>
  <c r="R864" i="10" s="1"/>
  <c r="R865" i="10" s="1"/>
  <c r="R866" i="10" s="1"/>
  <c r="R867" i="10" s="1"/>
  <c r="R868" i="10" s="1"/>
  <c r="R869" i="10" s="1"/>
  <c r="R870" i="10" s="1"/>
  <c r="R871" i="10" s="1"/>
  <c r="R872" i="10" s="1"/>
  <c r="R873" i="10" s="1"/>
  <c r="R874" i="10" s="1"/>
  <c r="R875" i="10" s="1"/>
  <c r="R876" i="10" s="1"/>
  <c r="R877" i="10" s="1"/>
  <c r="R878" i="10" s="1"/>
  <c r="R879" i="10" s="1"/>
  <c r="R880" i="10" s="1"/>
  <c r="R881" i="10" s="1"/>
  <c r="R882" i="10" s="1"/>
  <c r="R883" i="10" s="1"/>
  <c r="R884" i="10" s="1"/>
  <c r="R885" i="10" s="1"/>
  <c r="R886" i="10" s="1"/>
  <c r="R887" i="10" s="1"/>
  <c r="R888" i="10" s="1"/>
  <c r="R889" i="10" s="1"/>
  <c r="R890" i="10" s="1"/>
  <c r="R891" i="10" s="1"/>
  <c r="R892" i="10" s="1"/>
  <c r="R893" i="10" s="1"/>
  <c r="R894" i="10" s="1"/>
  <c r="R895" i="10" s="1"/>
  <c r="R896" i="10" s="1"/>
  <c r="R897" i="10" s="1"/>
  <c r="R898" i="10" s="1"/>
  <c r="R899" i="10" s="1"/>
  <c r="R900" i="10" s="1"/>
  <c r="R901" i="10" s="1"/>
  <c r="R902" i="10" s="1"/>
  <c r="R903" i="10" s="1"/>
  <c r="R904" i="10" s="1"/>
  <c r="R905" i="10" s="1"/>
  <c r="R906" i="10" s="1"/>
  <c r="R907" i="10" s="1"/>
  <c r="R908" i="10" s="1"/>
  <c r="R909" i="10" s="1"/>
  <c r="R910" i="10" s="1"/>
  <c r="R911" i="10" s="1"/>
  <c r="R912" i="10" s="1"/>
  <c r="R913" i="10" s="1"/>
  <c r="R914" i="10" s="1"/>
  <c r="R915" i="10" s="1"/>
  <c r="R916" i="10" s="1"/>
  <c r="R917" i="10" s="1"/>
  <c r="R918" i="10" s="1"/>
  <c r="R919" i="10" s="1"/>
  <c r="R920" i="10" s="1"/>
  <c r="R921" i="10" s="1"/>
  <c r="R922" i="10" s="1"/>
  <c r="R923" i="10" s="1"/>
  <c r="R924" i="10" s="1"/>
  <c r="R925" i="10" s="1"/>
  <c r="R926" i="10" s="1"/>
  <c r="R927" i="10" s="1"/>
  <c r="R928" i="10" s="1"/>
  <c r="R929" i="10" s="1"/>
  <c r="R930" i="10" s="1"/>
  <c r="R931" i="10" s="1"/>
  <c r="R932" i="10" s="1"/>
  <c r="R933" i="10" s="1"/>
  <c r="R934" i="10" s="1"/>
  <c r="R935" i="10" s="1"/>
  <c r="R936" i="10" s="1"/>
  <c r="R937" i="10" s="1"/>
  <c r="R938" i="10" s="1"/>
  <c r="R939" i="10" s="1"/>
  <c r="R940" i="10" s="1"/>
  <c r="R941" i="10" s="1"/>
  <c r="R942" i="10" s="1"/>
  <c r="R943" i="10" s="1"/>
  <c r="R944" i="10" s="1"/>
  <c r="R945" i="10" s="1"/>
  <c r="R946" i="10" s="1"/>
  <c r="R947" i="10" s="1"/>
  <c r="R948" i="10" s="1"/>
  <c r="R949" i="10" s="1"/>
  <c r="R950" i="10" s="1"/>
  <c r="R951" i="10" s="1"/>
  <c r="R952" i="10" s="1"/>
  <c r="R953" i="10" s="1"/>
  <c r="R954" i="10" s="1"/>
  <c r="R955" i="10" s="1"/>
  <c r="R956" i="10" s="1"/>
  <c r="R957" i="10" s="1"/>
  <c r="R958" i="10" s="1"/>
  <c r="R959" i="10" s="1"/>
  <c r="R960" i="10" s="1"/>
  <c r="R961" i="10" s="1"/>
  <c r="R962" i="10" s="1"/>
  <c r="R963" i="10" s="1"/>
  <c r="R964" i="10" s="1"/>
  <c r="R965" i="10" s="1"/>
  <c r="R966" i="10" s="1"/>
  <c r="R967" i="10" s="1"/>
  <c r="R968" i="10" s="1"/>
  <c r="R969" i="10" s="1"/>
  <c r="R970" i="10" s="1"/>
  <c r="R971" i="10" s="1"/>
  <c r="R972" i="10" s="1"/>
  <c r="R973" i="10" s="1"/>
  <c r="R974" i="10" s="1"/>
  <c r="R975" i="10" s="1"/>
  <c r="R976" i="10" s="1"/>
  <c r="R977" i="10" s="1"/>
  <c r="R978" i="10" s="1"/>
  <c r="R979" i="10" s="1"/>
  <c r="R980" i="10" s="1"/>
  <c r="R981" i="10" s="1"/>
  <c r="R982" i="10" s="1"/>
  <c r="R983" i="10" s="1"/>
  <c r="R984" i="10" s="1"/>
  <c r="R985" i="10" s="1"/>
  <c r="R986" i="10" s="1"/>
  <c r="R987" i="10" s="1"/>
  <c r="R988" i="10" s="1"/>
  <c r="R989" i="10" s="1"/>
  <c r="R990" i="10" s="1"/>
  <c r="R991" i="10" s="1"/>
  <c r="R992" i="10" s="1"/>
  <c r="R993" i="10" s="1"/>
  <c r="R994" i="10" s="1"/>
  <c r="R995" i="10" s="1"/>
  <c r="R996" i="10" s="1"/>
  <c r="R997" i="10" s="1"/>
  <c r="R998" i="10" s="1"/>
  <c r="R999" i="10" s="1"/>
  <c r="R1000" i="10" s="1"/>
  <c r="R1001" i="10" s="1"/>
  <c r="R1002" i="10" s="1"/>
  <c r="R1003" i="10" s="1"/>
  <c r="R1004" i="10" s="1"/>
  <c r="R1005" i="10" s="1"/>
  <c r="R1006" i="10" s="1"/>
  <c r="R1007" i="10" s="1"/>
  <c r="R1008" i="10" s="1"/>
  <c r="R1009" i="10" s="1"/>
  <c r="R1010" i="10" s="1"/>
  <c r="R1011" i="10" s="1"/>
  <c r="R1012" i="10" s="1"/>
  <c r="R1013" i="10" s="1"/>
  <c r="R1014" i="10" s="1"/>
  <c r="R1015" i="10" s="1"/>
  <c r="R1016" i="10" s="1"/>
  <c r="R1017" i="10" s="1"/>
  <c r="R1018" i="10" s="1"/>
  <c r="R1019" i="10" s="1"/>
  <c r="R1020" i="10" s="1"/>
  <c r="R1021" i="10" s="1"/>
  <c r="R1022" i="10" s="1"/>
  <c r="R1023" i="10" s="1"/>
  <c r="R1024" i="10" s="1"/>
  <c r="R1025" i="10" s="1"/>
  <c r="R1026" i="10" s="1"/>
  <c r="R1027" i="10" s="1"/>
  <c r="R1028" i="10" s="1"/>
  <c r="R1029" i="10" s="1"/>
  <c r="R1030" i="10" s="1"/>
  <c r="R1031" i="10" s="1"/>
  <c r="R1032" i="10" s="1"/>
  <c r="R1033" i="10" s="1"/>
  <c r="R1034" i="10" s="1"/>
  <c r="R1035" i="10" s="1"/>
  <c r="R1036" i="10" s="1"/>
  <c r="R1037" i="10" s="1"/>
  <c r="R1038" i="10" s="1"/>
  <c r="R1039" i="10" s="1"/>
  <c r="R1040" i="10" s="1"/>
  <c r="R1041" i="10" s="1"/>
  <c r="R1042" i="10" s="1"/>
  <c r="R1043" i="10" s="1"/>
  <c r="R1044" i="10" s="1"/>
  <c r="R1045" i="10" s="1"/>
  <c r="R1046" i="10" s="1"/>
  <c r="R1047" i="10" s="1"/>
  <c r="R1048" i="10" s="1"/>
  <c r="R1049" i="10" s="1"/>
  <c r="R1050" i="10" s="1"/>
  <c r="R1051" i="10" s="1"/>
  <c r="R1052" i="10" s="1"/>
  <c r="R1053" i="10" s="1"/>
  <c r="R1054" i="10" s="1"/>
  <c r="R1055" i="10" s="1"/>
  <c r="R1056" i="10" s="1"/>
  <c r="R1057" i="10" s="1"/>
  <c r="R1058" i="10" s="1"/>
  <c r="R1059" i="10" s="1"/>
  <c r="R1060" i="10" s="1"/>
  <c r="R1061" i="10" s="1"/>
  <c r="R1062" i="10" s="1"/>
  <c r="R1063" i="10" s="1"/>
  <c r="R1064" i="10" s="1"/>
  <c r="R1065" i="10" s="1"/>
  <c r="R1066" i="10" s="1"/>
  <c r="R1067" i="10" s="1"/>
  <c r="R1068" i="10" s="1"/>
  <c r="R1069" i="10" s="1"/>
  <c r="R1070" i="10" s="1"/>
  <c r="R1071" i="10" s="1"/>
  <c r="R1072" i="10" s="1"/>
  <c r="R1073" i="10" s="1"/>
  <c r="R1074" i="10" s="1"/>
  <c r="R1075" i="10" s="1"/>
  <c r="R1076" i="10" s="1"/>
  <c r="R1077" i="10" s="1"/>
  <c r="R1078" i="10" s="1"/>
  <c r="R1079" i="10" s="1"/>
  <c r="R1080" i="10" s="1"/>
  <c r="R1081" i="10" s="1"/>
  <c r="R1082" i="10" s="1"/>
  <c r="R1083" i="10" s="1"/>
  <c r="R1084" i="10" s="1"/>
  <c r="R1085" i="10" s="1"/>
  <c r="R1086" i="10" s="1"/>
  <c r="R1087" i="10" s="1"/>
  <c r="R1088" i="10" s="1"/>
  <c r="R1089" i="10" s="1"/>
  <c r="R1090" i="10" s="1"/>
  <c r="R1091" i="10" s="1"/>
  <c r="R1092" i="10" s="1"/>
  <c r="R1093" i="10" s="1"/>
  <c r="R1094" i="10" s="1"/>
  <c r="R1095" i="10" s="1"/>
  <c r="R1096" i="10" s="1"/>
  <c r="R1097" i="10" s="1"/>
  <c r="R1098" i="10" s="1"/>
  <c r="R1099" i="10" s="1"/>
  <c r="R1100" i="10" s="1"/>
  <c r="R1101" i="10" s="1"/>
  <c r="R1102" i="10" s="1"/>
  <c r="R1103" i="10" s="1"/>
  <c r="R1104" i="10" s="1"/>
  <c r="R1105" i="10" s="1"/>
  <c r="R1106" i="10" s="1"/>
  <c r="R1107" i="10" s="1"/>
  <c r="R1108" i="10" s="1"/>
  <c r="R1109" i="10" s="1"/>
  <c r="R1110" i="10" s="1"/>
  <c r="R1111" i="10" s="1"/>
  <c r="R1112" i="10" s="1"/>
  <c r="R1113" i="10" s="1"/>
  <c r="R1114" i="10" s="1"/>
  <c r="R1115" i="10" s="1"/>
  <c r="R1116" i="10" s="1"/>
  <c r="R1117" i="10" s="1"/>
  <c r="R1118" i="10" s="1"/>
  <c r="R1119" i="10" s="1"/>
  <c r="R1120" i="10" s="1"/>
  <c r="R1121" i="10" s="1"/>
  <c r="R1122" i="10" s="1"/>
  <c r="R1123" i="10" s="1"/>
  <c r="R1124" i="10" s="1"/>
  <c r="R1125" i="10" s="1"/>
  <c r="R1126" i="10" s="1"/>
  <c r="R1127" i="10" s="1"/>
  <c r="R1128" i="10" s="1"/>
  <c r="R1129" i="10" s="1"/>
  <c r="R1130" i="10" s="1"/>
  <c r="R1131" i="10" s="1"/>
  <c r="R1132" i="10" s="1"/>
  <c r="R1133" i="10" s="1"/>
  <c r="R1134" i="10" s="1"/>
  <c r="R1135" i="10" s="1"/>
  <c r="R1136" i="10" s="1"/>
  <c r="R1137" i="10" s="1"/>
  <c r="R1138" i="10" s="1"/>
  <c r="R1139" i="10" s="1"/>
  <c r="R1140" i="10" s="1"/>
  <c r="R1141" i="10" s="1"/>
  <c r="R1142" i="10" s="1"/>
  <c r="R1143" i="10" s="1"/>
  <c r="R1144" i="10" s="1"/>
  <c r="R1145" i="10" s="1"/>
  <c r="R1146" i="10" s="1"/>
  <c r="R1147" i="10" s="1"/>
  <c r="R1148" i="10" s="1"/>
  <c r="R1149" i="10" s="1"/>
  <c r="R1150" i="10" s="1"/>
  <c r="R1151" i="10" s="1"/>
  <c r="R1152" i="10" s="1"/>
  <c r="R1153" i="10" s="1"/>
  <c r="R1154" i="10" s="1"/>
  <c r="R1155" i="10" s="1"/>
  <c r="R1156" i="10" s="1"/>
  <c r="R1157" i="10" s="1"/>
  <c r="R1158" i="10" s="1"/>
  <c r="R1159" i="10" s="1"/>
  <c r="R1160" i="10" s="1"/>
  <c r="R1161" i="10" s="1"/>
  <c r="R1162" i="10" s="1"/>
  <c r="R1163" i="10" s="1"/>
  <c r="R1164" i="10" s="1"/>
  <c r="R1165" i="10" s="1"/>
  <c r="R1166" i="10" s="1"/>
  <c r="R1167" i="10" s="1"/>
  <c r="R1168" i="10" s="1"/>
  <c r="R1169" i="10" s="1"/>
  <c r="R1170" i="10" s="1"/>
  <c r="R1171" i="10" s="1"/>
  <c r="R1172" i="10" s="1"/>
  <c r="R1173" i="10" s="1"/>
  <c r="R1174" i="10" s="1"/>
  <c r="R1175" i="10" s="1"/>
  <c r="R1176" i="10" s="1"/>
  <c r="R1177" i="10" s="1"/>
  <c r="R1178" i="10" s="1"/>
  <c r="R1179" i="10" s="1"/>
  <c r="R1180" i="10" s="1"/>
  <c r="R1181" i="10" s="1"/>
  <c r="R1182" i="10" s="1"/>
  <c r="R1183" i="10" s="1"/>
  <c r="R1184" i="10" s="1"/>
  <c r="R1185" i="10" s="1"/>
  <c r="R1186" i="10" s="1"/>
  <c r="R1187" i="10" s="1"/>
  <c r="R1188" i="10" s="1"/>
  <c r="R1189" i="10" s="1"/>
  <c r="R1190" i="10" s="1"/>
  <c r="R1191" i="10" s="1"/>
  <c r="R1192" i="10" s="1"/>
  <c r="R1193" i="10" s="1"/>
  <c r="R1194" i="10" s="1"/>
  <c r="R1195" i="10" s="1"/>
  <c r="R1196" i="10" s="1"/>
  <c r="R1197" i="10" s="1"/>
  <c r="R1198" i="10" s="1"/>
  <c r="R1199" i="10" s="1"/>
  <c r="R1200" i="10" s="1"/>
  <c r="R1201" i="10" s="1"/>
  <c r="R1202" i="10" s="1"/>
  <c r="R1203" i="10" s="1"/>
  <c r="R1204" i="10" s="1"/>
  <c r="R1205" i="10" s="1"/>
  <c r="R1206" i="10" s="1"/>
  <c r="R1207" i="10" s="1"/>
  <c r="R1208" i="10" s="1"/>
  <c r="R1209" i="10" s="1"/>
  <c r="R1210" i="10" s="1"/>
  <c r="R1211" i="10" s="1"/>
  <c r="R1212" i="10" s="1"/>
  <c r="R1213" i="10" s="1"/>
  <c r="R1214" i="10" s="1"/>
  <c r="R1215" i="10" s="1"/>
  <c r="R1216" i="10" s="1"/>
  <c r="R1217" i="10" s="1"/>
  <c r="R1218" i="10" s="1"/>
  <c r="R1219" i="10" s="1"/>
  <c r="R1220" i="10" s="1"/>
  <c r="R1221" i="10" s="1"/>
  <c r="R1222" i="10" s="1"/>
  <c r="R1223" i="10" s="1"/>
  <c r="R1224" i="10" s="1"/>
  <c r="R1225" i="10" s="1"/>
  <c r="R1226" i="10" s="1"/>
  <c r="R1227" i="10" s="1"/>
  <c r="R1228" i="10" s="1"/>
  <c r="R1229" i="10" s="1"/>
  <c r="R1230" i="10" s="1"/>
  <c r="R1231" i="10" s="1"/>
  <c r="R1232" i="10" s="1"/>
  <c r="R1233" i="10" s="1"/>
  <c r="R1234" i="10" s="1"/>
  <c r="R1235" i="10" s="1"/>
  <c r="R1236" i="10" s="1"/>
  <c r="R1237" i="10" s="1"/>
  <c r="R1238" i="10" s="1"/>
  <c r="R1239" i="10" s="1"/>
  <c r="R1240" i="10" s="1"/>
  <c r="R1241" i="10" s="1"/>
  <c r="R1242" i="10" s="1"/>
  <c r="R1243" i="10" s="1"/>
  <c r="R1244" i="10" s="1"/>
  <c r="R1245" i="10" s="1"/>
  <c r="R1246" i="10" s="1"/>
  <c r="R1247" i="10" s="1"/>
  <c r="R1248" i="10" s="1"/>
  <c r="R1249" i="10" s="1"/>
  <c r="R1250" i="10" s="1"/>
  <c r="R1251" i="10" s="1"/>
  <c r="R1252" i="10" s="1"/>
  <c r="R1253" i="10" s="1"/>
  <c r="R1254" i="10" s="1"/>
  <c r="R1255" i="10" s="1"/>
  <c r="R1256" i="10" s="1"/>
  <c r="R1257" i="10" s="1"/>
  <c r="R1258" i="10" s="1"/>
  <c r="R1259" i="10" s="1"/>
  <c r="R1260" i="10" s="1"/>
  <c r="R1261" i="10" s="1"/>
  <c r="R1262" i="10" s="1"/>
  <c r="R1263" i="10" s="1"/>
  <c r="R1264" i="10" s="1"/>
  <c r="R1265" i="10" s="1"/>
  <c r="R1266" i="10" s="1"/>
  <c r="R1267" i="10" s="1"/>
  <c r="R1268" i="10" s="1"/>
  <c r="R1269" i="10" s="1"/>
  <c r="R1270" i="10" s="1"/>
  <c r="R1271" i="10" s="1"/>
  <c r="R1272" i="10" s="1"/>
  <c r="R1273" i="10" s="1"/>
  <c r="R1274" i="10" s="1"/>
  <c r="R1275" i="10" s="1"/>
  <c r="R1276" i="10" s="1"/>
  <c r="R1277" i="10" s="1"/>
  <c r="R1278" i="10" s="1"/>
  <c r="R1279" i="10" s="1"/>
  <c r="R1280" i="10" s="1"/>
  <c r="R1281" i="10" s="1"/>
  <c r="R1282" i="10" s="1"/>
  <c r="R1283" i="10" s="1"/>
  <c r="R1284" i="10" s="1"/>
  <c r="R1285" i="10" s="1"/>
  <c r="R1286" i="10" s="1"/>
  <c r="R1287" i="10" s="1"/>
  <c r="R1288" i="10" s="1"/>
  <c r="R1289" i="10" s="1"/>
  <c r="R1290" i="10" s="1"/>
  <c r="R1291" i="10" s="1"/>
  <c r="R1292" i="10" s="1"/>
  <c r="R1293" i="10" s="1"/>
  <c r="R1294" i="10" s="1"/>
  <c r="R1295" i="10" s="1"/>
  <c r="R1296" i="10" s="1"/>
  <c r="R1297" i="10" s="1"/>
  <c r="R1298" i="10" s="1"/>
  <c r="R1299" i="10" s="1"/>
  <c r="R1300" i="10" s="1"/>
  <c r="R1301" i="10" s="1"/>
  <c r="R1302" i="10" s="1"/>
  <c r="R1303" i="10" s="1"/>
  <c r="R1304" i="10" s="1"/>
  <c r="R1305" i="10" s="1"/>
  <c r="R1306" i="10" s="1"/>
  <c r="R1307" i="10" s="1"/>
  <c r="R1308" i="10" s="1"/>
  <c r="R1309" i="10" s="1"/>
  <c r="R1310" i="10" s="1"/>
  <c r="R1311" i="10" s="1"/>
  <c r="R1312" i="10" s="1"/>
  <c r="R1313" i="10" s="1"/>
  <c r="R1314" i="10" s="1"/>
  <c r="R1315" i="10" s="1"/>
  <c r="R1316" i="10" s="1"/>
  <c r="R1317" i="10" s="1"/>
  <c r="R1318" i="10" s="1"/>
  <c r="R1319" i="10" s="1"/>
  <c r="R1320" i="10" s="1"/>
  <c r="R1321" i="10" s="1"/>
  <c r="R1322" i="10" s="1"/>
  <c r="R1323" i="10" s="1"/>
  <c r="R1324" i="10" s="1"/>
  <c r="R1325" i="10" s="1"/>
  <c r="R1326" i="10" s="1"/>
  <c r="R1327" i="10" s="1"/>
  <c r="R1328" i="10" s="1"/>
  <c r="R1329" i="10" s="1"/>
  <c r="R1330" i="10" s="1"/>
  <c r="R1331" i="10" s="1"/>
  <c r="R1332" i="10" s="1"/>
  <c r="R1333" i="10" s="1"/>
  <c r="R1334" i="10" s="1"/>
  <c r="R1335" i="10" s="1"/>
  <c r="R1336" i="10" s="1"/>
  <c r="R1337" i="10" s="1"/>
  <c r="R1338" i="10" s="1"/>
  <c r="R1339" i="10" s="1"/>
  <c r="R1340" i="10" s="1"/>
  <c r="R1341" i="10" s="1"/>
  <c r="R1342" i="10" s="1"/>
  <c r="R1343" i="10" s="1"/>
  <c r="R1344" i="10" s="1"/>
  <c r="R1345" i="10" s="1"/>
  <c r="R1346" i="10" s="1"/>
  <c r="R1347" i="10" s="1"/>
  <c r="R1348" i="10" s="1"/>
  <c r="R1349" i="10" s="1"/>
  <c r="R1350" i="10" s="1"/>
  <c r="R1351" i="10" s="1"/>
  <c r="R1352" i="10" s="1"/>
  <c r="R1353" i="10" s="1"/>
  <c r="R1354" i="10" s="1"/>
  <c r="R1355" i="10" s="1"/>
  <c r="R1356" i="10" s="1"/>
  <c r="R1357" i="10" s="1"/>
  <c r="R1358" i="10" s="1"/>
  <c r="R1359" i="10" s="1"/>
  <c r="R1360" i="10" s="1"/>
  <c r="R1361" i="10" s="1"/>
  <c r="R1362" i="10" s="1"/>
  <c r="R1363" i="10" s="1"/>
  <c r="R1364" i="10" s="1"/>
  <c r="R1365" i="10" s="1"/>
  <c r="R1366" i="10" s="1"/>
  <c r="R1367" i="10" s="1"/>
  <c r="R1368" i="10" s="1"/>
  <c r="R1369" i="10" s="1"/>
  <c r="R1370" i="10" s="1"/>
  <c r="R1371" i="10" s="1"/>
  <c r="R1372" i="10" s="1"/>
  <c r="R1373" i="10" s="1"/>
  <c r="R1374" i="10" s="1"/>
  <c r="R1375" i="10" s="1"/>
  <c r="R1376" i="10" s="1"/>
  <c r="R1377" i="10" s="1"/>
  <c r="R1378" i="10" s="1"/>
  <c r="R1379" i="10" s="1"/>
  <c r="R1380" i="10" s="1"/>
  <c r="R1381" i="10" s="1"/>
  <c r="R1382" i="10" s="1"/>
  <c r="R1383" i="10" s="1"/>
  <c r="R1384" i="10" s="1"/>
  <c r="R1385" i="10" s="1"/>
  <c r="R1386" i="10" s="1"/>
  <c r="R1387" i="10" s="1"/>
  <c r="R1388" i="10" s="1"/>
  <c r="R1389" i="10" s="1"/>
  <c r="R1390" i="10" s="1"/>
  <c r="R1391" i="10" s="1"/>
  <c r="R1392" i="10" s="1"/>
  <c r="R1393" i="10" s="1"/>
  <c r="R1394" i="10" s="1"/>
  <c r="R1395" i="10" s="1"/>
  <c r="R1396" i="10" s="1"/>
  <c r="R1397" i="10" s="1"/>
  <c r="R1398" i="10" s="1"/>
  <c r="R1399" i="10" s="1"/>
  <c r="R1400" i="10" s="1"/>
  <c r="R1401" i="10" s="1"/>
  <c r="R1402" i="10" s="1"/>
  <c r="R1403" i="10" s="1"/>
  <c r="R1404" i="10" s="1"/>
  <c r="R1405" i="10" s="1"/>
  <c r="R1406" i="10" s="1"/>
  <c r="R1407" i="10" s="1"/>
  <c r="R1408" i="10" s="1"/>
  <c r="R1409" i="10" s="1"/>
  <c r="R1410" i="10" s="1"/>
  <c r="R1411" i="10" s="1"/>
  <c r="R1412" i="10" s="1"/>
  <c r="R1413" i="10" s="1"/>
  <c r="R1414" i="10" s="1"/>
  <c r="R1415" i="10" s="1"/>
  <c r="R1416" i="10" s="1"/>
  <c r="R1417" i="10" s="1"/>
  <c r="R1418" i="10" s="1"/>
  <c r="R1419" i="10" s="1"/>
  <c r="R1420" i="10" s="1"/>
  <c r="R1421" i="10" s="1"/>
  <c r="R1422" i="10" s="1"/>
  <c r="R1423" i="10" s="1"/>
  <c r="R1424" i="10" s="1"/>
  <c r="R1425" i="10" s="1"/>
  <c r="R1426" i="10" s="1"/>
  <c r="R1427" i="10" s="1"/>
  <c r="R1428" i="10" s="1"/>
  <c r="R1429" i="10" s="1"/>
  <c r="R1430" i="10" s="1"/>
  <c r="R1431" i="10" s="1"/>
  <c r="R1432" i="10" s="1"/>
  <c r="R1433" i="10" s="1"/>
  <c r="R1434" i="10" s="1"/>
  <c r="R1435" i="10" s="1"/>
  <c r="R1436" i="10" s="1"/>
  <c r="R1437" i="10" s="1"/>
  <c r="R1438" i="10" s="1"/>
  <c r="R1439" i="10" s="1"/>
  <c r="R1440" i="10" s="1"/>
  <c r="R1441" i="10" s="1"/>
  <c r="R1442" i="10" s="1"/>
  <c r="R1443" i="10" s="1"/>
  <c r="R1444" i="10" s="1"/>
  <c r="R1445" i="10" s="1"/>
  <c r="R1446" i="10" s="1"/>
  <c r="R1447" i="10" s="1"/>
  <c r="R1448" i="10" s="1"/>
  <c r="R1449" i="10" s="1"/>
  <c r="R1450" i="10" s="1"/>
  <c r="R1451" i="10" s="1"/>
  <c r="R1452" i="10" s="1"/>
  <c r="R1453" i="10" s="1"/>
  <c r="R1454" i="10" s="1"/>
  <c r="R1455" i="10" s="1"/>
  <c r="R1456" i="10" s="1"/>
  <c r="R1457" i="10" s="1"/>
  <c r="R1458" i="10" s="1"/>
  <c r="R1459" i="10" s="1"/>
  <c r="R1460" i="10" s="1"/>
  <c r="R1461" i="10" s="1"/>
  <c r="R1462" i="10" s="1"/>
  <c r="R1463" i="10" s="1"/>
  <c r="R1464" i="10" s="1"/>
  <c r="R1465" i="10" s="1"/>
  <c r="R1466" i="10" s="1"/>
  <c r="R1467" i="10" s="1"/>
  <c r="R1468" i="10" s="1"/>
  <c r="R1469" i="10" s="1"/>
  <c r="R1470" i="10" s="1"/>
  <c r="R1471" i="10" s="1"/>
  <c r="R1472" i="10" s="1"/>
  <c r="R1473" i="10" s="1"/>
  <c r="R1474" i="10" s="1"/>
  <c r="R1475" i="10" s="1"/>
  <c r="R1476" i="10" s="1"/>
  <c r="R1477" i="10" s="1"/>
  <c r="R1478" i="10" s="1"/>
  <c r="R1479" i="10" s="1"/>
  <c r="R1480" i="10" s="1"/>
  <c r="R1481" i="10" s="1"/>
  <c r="R1482" i="10" s="1"/>
  <c r="R1483" i="10" s="1"/>
  <c r="R1484" i="10" s="1"/>
  <c r="R1485" i="10" s="1"/>
  <c r="R1486" i="10" s="1"/>
  <c r="R1487" i="10" s="1"/>
  <c r="R1488" i="10" s="1"/>
  <c r="R1489" i="10" s="1"/>
  <c r="R1490" i="10" s="1"/>
  <c r="R1491" i="10" s="1"/>
  <c r="R1492" i="10" s="1"/>
  <c r="R1493" i="10" s="1"/>
  <c r="R1494" i="10" s="1"/>
  <c r="R1495" i="10" s="1"/>
  <c r="R1496" i="10" s="1"/>
  <c r="R1497" i="10" s="1"/>
  <c r="R1498" i="10" s="1"/>
  <c r="R1499" i="10" s="1"/>
  <c r="R1500" i="10" s="1"/>
  <c r="R1501" i="10" s="1"/>
  <c r="R1502" i="10" s="1"/>
  <c r="R1503" i="10" s="1"/>
  <c r="R1504" i="10" s="1"/>
  <c r="R1505" i="10" s="1"/>
  <c r="R1506" i="10" s="1"/>
  <c r="R1507" i="10" s="1"/>
  <c r="R1508" i="10" s="1"/>
  <c r="R1509" i="10" s="1"/>
  <c r="R1510" i="10" s="1"/>
  <c r="R1511" i="10" s="1"/>
  <c r="R1512" i="10" s="1"/>
  <c r="R1513" i="10" s="1"/>
  <c r="R1514" i="10" s="1"/>
  <c r="R1515" i="10" s="1"/>
  <c r="R1516" i="10" s="1"/>
  <c r="R1517" i="10" s="1"/>
  <c r="R1518" i="10" s="1"/>
  <c r="R1519" i="10" s="1"/>
  <c r="R1520" i="10" s="1"/>
  <c r="R1521" i="10" s="1"/>
  <c r="R1522" i="10" s="1"/>
  <c r="R1523" i="10" s="1"/>
  <c r="R1524" i="10" s="1"/>
  <c r="R1525" i="10" s="1"/>
  <c r="R1526" i="10" s="1"/>
  <c r="R1527" i="10" s="1"/>
  <c r="R1528" i="10" s="1"/>
  <c r="R1529" i="10" s="1"/>
  <c r="R1530" i="10" s="1"/>
  <c r="R1531" i="10" s="1"/>
  <c r="R1532" i="10" s="1"/>
  <c r="R1533" i="10" s="1"/>
  <c r="R1534" i="10" s="1"/>
  <c r="R1535" i="10" s="1"/>
  <c r="R1536" i="10" s="1"/>
  <c r="R1537" i="10" s="1"/>
  <c r="R1538" i="10" s="1"/>
  <c r="R1539" i="10" s="1"/>
  <c r="R1540" i="10" s="1"/>
  <c r="R1541" i="10" s="1"/>
  <c r="R1542" i="10" s="1"/>
  <c r="R1543" i="10" s="1"/>
  <c r="R1544" i="10" s="1"/>
  <c r="R1545" i="10" s="1"/>
  <c r="R1546" i="10" s="1"/>
  <c r="R1547" i="10" s="1"/>
  <c r="R1548" i="10" s="1"/>
  <c r="R1549" i="10" s="1"/>
  <c r="R1550" i="10" s="1"/>
  <c r="R1551" i="10" s="1"/>
  <c r="R1552" i="10" s="1"/>
  <c r="R1553" i="10" s="1"/>
  <c r="R1554" i="10" s="1"/>
  <c r="R1555" i="10" s="1"/>
  <c r="R1556" i="10" s="1"/>
  <c r="R1557" i="10" s="1"/>
  <c r="R1558" i="10" s="1"/>
  <c r="R1559" i="10" s="1"/>
  <c r="R1560" i="10" s="1"/>
  <c r="R1561" i="10" s="1"/>
  <c r="R1562" i="10" s="1"/>
  <c r="R1563" i="10" s="1"/>
  <c r="R1564" i="10" s="1"/>
  <c r="R1565" i="10" s="1"/>
  <c r="R1566" i="10" s="1"/>
  <c r="R1567" i="10" s="1"/>
  <c r="R1568" i="10" s="1"/>
  <c r="R1569" i="10" s="1"/>
  <c r="R1570" i="10" s="1"/>
  <c r="R1571" i="10" s="1"/>
  <c r="R1572" i="10" s="1"/>
  <c r="R1573" i="10" s="1"/>
  <c r="R1574" i="10" s="1"/>
  <c r="R1575" i="10" s="1"/>
  <c r="R1576" i="10" s="1"/>
  <c r="R1577" i="10" s="1"/>
  <c r="R1578" i="10" s="1"/>
  <c r="R1579" i="10" s="1"/>
  <c r="R1580" i="10" s="1"/>
  <c r="R1581" i="10" s="1"/>
  <c r="R1582" i="10" s="1"/>
  <c r="R1583" i="10" s="1"/>
  <c r="R1584" i="10" s="1"/>
  <c r="R1585" i="10" s="1"/>
  <c r="R1586" i="10" s="1"/>
  <c r="R1587" i="10" s="1"/>
  <c r="R1588" i="10" s="1"/>
  <c r="R1589" i="10" s="1"/>
  <c r="R1590" i="10" s="1"/>
  <c r="R1591" i="10" s="1"/>
  <c r="R1592" i="10" s="1"/>
  <c r="R1593" i="10" s="1"/>
  <c r="R1594" i="10" s="1"/>
  <c r="R1595" i="10" s="1"/>
  <c r="R1596" i="10" s="1"/>
  <c r="R1597" i="10" s="1"/>
  <c r="R1598" i="10" s="1"/>
  <c r="R1599" i="10" s="1"/>
  <c r="R1600" i="10" s="1"/>
  <c r="R1601" i="10" s="1"/>
  <c r="R1602" i="10" s="1"/>
  <c r="R1603" i="10" s="1"/>
  <c r="R1604" i="10" s="1"/>
  <c r="R1605" i="10" s="1"/>
  <c r="R1606" i="10" s="1"/>
  <c r="R1607" i="10" s="1"/>
  <c r="R1608" i="10" s="1"/>
  <c r="R1609" i="10" s="1"/>
  <c r="R1610" i="10" s="1"/>
  <c r="R1611" i="10" s="1"/>
  <c r="R1612" i="10" s="1"/>
  <c r="R1613" i="10" s="1"/>
  <c r="R1614" i="10" s="1"/>
  <c r="R1615" i="10" s="1"/>
  <c r="R1616" i="10" s="1"/>
  <c r="R1617" i="10" s="1"/>
  <c r="R1618" i="10" s="1"/>
  <c r="R1619" i="10" s="1"/>
  <c r="R1620" i="10" s="1"/>
  <c r="R1621" i="10" s="1"/>
  <c r="R1622" i="10" s="1"/>
  <c r="R1623" i="10" s="1"/>
  <c r="R1624" i="10" s="1"/>
  <c r="R1625" i="10" s="1"/>
  <c r="R1626" i="10" s="1"/>
  <c r="R1627" i="10" s="1"/>
  <c r="R1628" i="10" s="1"/>
  <c r="R1629" i="10" s="1"/>
  <c r="R1630" i="10" s="1"/>
  <c r="R1631" i="10" s="1"/>
  <c r="R1632" i="10" s="1"/>
  <c r="R1633" i="10" s="1"/>
  <c r="R1634" i="10" s="1"/>
  <c r="R1635" i="10" s="1"/>
  <c r="R1636" i="10" s="1"/>
  <c r="R1637" i="10" s="1"/>
  <c r="R1638" i="10" s="1"/>
  <c r="R1639" i="10" s="1"/>
  <c r="R1640" i="10" s="1"/>
  <c r="R1641" i="10" s="1"/>
  <c r="R1642" i="10" s="1"/>
  <c r="R1643" i="10" s="1"/>
  <c r="R1644" i="10" s="1"/>
  <c r="R1645" i="10" s="1"/>
  <c r="R1646" i="10" s="1"/>
  <c r="R1647" i="10" s="1"/>
  <c r="R1648" i="10" s="1"/>
  <c r="R1649" i="10" s="1"/>
  <c r="R1650" i="10" s="1"/>
  <c r="R1651" i="10" s="1"/>
  <c r="R1652" i="10" s="1"/>
  <c r="R1653" i="10" s="1"/>
  <c r="R1654" i="10" s="1"/>
  <c r="R1655" i="10" s="1"/>
  <c r="R1656" i="10" s="1"/>
  <c r="R1657" i="10" s="1"/>
  <c r="R1658" i="10" s="1"/>
  <c r="R1659" i="10" s="1"/>
  <c r="R1660" i="10" s="1"/>
  <c r="R1661" i="10" s="1"/>
  <c r="R1662" i="10" s="1"/>
  <c r="R1663" i="10" s="1"/>
  <c r="R1664" i="10" s="1"/>
  <c r="R1665" i="10" s="1"/>
  <c r="R1666" i="10" s="1"/>
  <c r="R1667" i="10" s="1"/>
  <c r="R1668" i="10" s="1"/>
  <c r="R1669" i="10" s="1"/>
  <c r="R1670" i="10" s="1"/>
  <c r="R1671" i="10" s="1"/>
  <c r="R1672" i="10" s="1"/>
  <c r="R1673" i="10" s="1"/>
  <c r="R1674" i="10" s="1"/>
  <c r="R1675" i="10" s="1"/>
  <c r="R1676" i="10" s="1"/>
  <c r="R1677" i="10" s="1"/>
  <c r="R1678" i="10" s="1"/>
  <c r="R1679" i="10" s="1"/>
  <c r="R1680" i="10" s="1"/>
  <c r="R1681" i="10" s="1"/>
  <c r="R1682" i="10" s="1"/>
  <c r="R1683" i="10" s="1"/>
  <c r="R1684" i="10" s="1"/>
  <c r="R1685" i="10" s="1"/>
  <c r="R1686" i="10" s="1"/>
  <c r="R1687" i="10" s="1"/>
  <c r="R1688" i="10" s="1"/>
  <c r="R1689" i="10" s="1"/>
  <c r="R1690" i="10" s="1"/>
  <c r="R1691" i="10" s="1"/>
  <c r="R1692" i="10" s="1"/>
  <c r="R1693" i="10" s="1"/>
  <c r="R1694" i="10" s="1"/>
  <c r="R1695" i="10" s="1"/>
  <c r="R1696" i="10" s="1"/>
  <c r="R1697" i="10" s="1"/>
  <c r="R1698" i="10" s="1"/>
  <c r="R1699" i="10" s="1"/>
  <c r="R1700" i="10" s="1"/>
  <c r="R1701" i="10" s="1"/>
  <c r="R1702" i="10" s="1"/>
  <c r="R1703" i="10" s="1"/>
  <c r="R1704" i="10" s="1"/>
  <c r="R1705" i="10" s="1"/>
  <c r="R1706" i="10" s="1"/>
  <c r="R1707" i="10" s="1"/>
  <c r="R1708" i="10" s="1"/>
  <c r="R1709" i="10" s="1"/>
  <c r="R1710" i="10" s="1"/>
  <c r="R1711" i="10" s="1"/>
  <c r="R1712" i="10" s="1"/>
  <c r="R1713" i="10" s="1"/>
  <c r="R1714" i="10" s="1"/>
  <c r="R1715" i="10" s="1"/>
  <c r="R1716" i="10" s="1"/>
  <c r="R1717" i="10" s="1"/>
  <c r="R1718" i="10" s="1"/>
  <c r="R1719" i="10" s="1"/>
  <c r="R1720" i="10" s="1"/>
  <c r="R1721" i="10" s="1"/>
  <c r="R1722" i="10" s="1"/>
  <c r="R1723" i="10" s="1"/>
  <c r="R1724" i="10" s="1"/>
  <c r="R1725" i="10" s="1"/>
  <c r="R1726" i="10" s="1"/>
  <c r="R1727" i="10" s="1"/>
  <c r="R1728" i="10" s="1"/>
  <c r="R1729" i="10" s="1"/>
  <c r="R1730" i="10" s="1"/>
  <c r="R1731" i="10" s="1"/>
  <c r="R1732" i="10" s="1"/>
  <c r="R1733" i="10" s="1"/>
  <c r="R1734" i="10" s="1"/>
  <c r="R1735" i="10" s="1"/>
  <c r="R1736" i="10" s="1"/>
  <c r="R1737" i="10" s="1"/>
  <c r="R1738" i="10" s="1"/>
  <c r="R1739" i="10" s="1"/>
  <c r="R1740" i="10" s="1"/>
  <c r="R1741" i="10" s="1"/>
  <c r="R1742" i="10" s="1"/>
  <c r="R1743" i="10" s="1"/>
  <c r="R1744" i="10" s="1"/>
  <c r="R1745" i="10" s="1"/>
  <c r="R1746" i="10" s="1"/>
  <c r="R1747" i="10" s="1"/>
  <c r="R1748" i="10" s="1"/>
  <c r="R1749" i="10" s="1"/>
  <c r="R1750" i="10" s="1"/>
  <c r="R1751" i="10" s="1"/>
  <c r="R1752" i="10" s="1"/>
  <c r="R1753" i="10" s="1"/>
  <c r="R1754" i="10" s="1"/>
  <c r="R1755" i="10" s="1"/>
  <c r="R1756" i="10" s="1"/>
  <c r="R1757" i="10" s="1"/>
  <c r="R1758" i="10" s="1"/>
  <c r="R1759" i="10" s="1"/>
  <c r="R1760" i="10" s="1"/>
  <c r="R1761" i="10" s="1"/>
  <c r="R1762" i="10" s="1"/>
  <c r="R1763" i="10" s="1"/>
  <c r="R1764" i="10" s="1"/>
  <c r="R1765" i="10" s="1"/>
  <c r="R1766" i="10" s="1"/>
  <c r="R1767" i="10" s="1"/>
  <c r="R1768" i="10" s="1"/>
  <c r="R1769" i="10" s="1"/>
  <c r="R1770" i="10" s="1"/>
  <c r="R1771" i="10" s="1"/>
  <c r="R1772" i="10" s="1"/>
  <c r="R1773" i="10" s="1"/>
  <c r="R1774" i="10" s="1"/>
  <c r="R1775" i="10" s="1"/>
  <c r="R1776" i="10" s="1"/>
  <c r="R1777" i="10" s="1"/>
  <c r="R1778" i="10" s="1"/>
  <c r="R1779" i="10" s="1"/>
  <c r="R1780" i="10" s="1"/>
  <c r="R1781" i="10" s="1"/>
  <c r="R1782" i="10" s="1"/>
  <c r="R1783" i="10" s="1"/>
  <c r="R1784" i="10" s="1"/>
  <c r="R1785" i="10" s="1"/>
  <c r="R1786" i="10" s="1"/>
  <c r="R1787" i="10" s="1"/>
  <c r="R1788" i="10" s="1"/>
  <c r="R1789" i="10" s="1"/>
  <c r="R1790" i="10" s="1"/>
  <c r="R1791" i="10" s="1"/>
  <c r="R1792" i="10" s="1"/>
  <c r="R1793" i="10" s="1"/>
  <c r="R1794" i="10" s="1"/>
  <c r="R1795" i="10" s="1"/>
  <c r="R1796" i="10" s="1"/>
  <c r="R1797" i="10" s="1"/>
  <c r="R1798" i="10" s="1"/>
  <c r="R1799" i="10" s="1"/>
  <c r="R1800" i="10" s="1"/>
  <c r="R1801" i="10" s="1"/>
  <c r="R1802" i="10" s="1"/>
  <c r="R1803" i="10" s="1"/>
  <c r="R1804" i="10" s="1"/>
  <c r="R1805" i="10" s="1"/>
  <c r="R1806" i="10" s="1"/>
  <c r="R1807" i="10" s="1"/>
  <c r="R1808" i="10" s="1"/>
  <c r="R1809" i="10" s="1"/>
  <c r="R1810" i="10" s="1"/>
  <c r="R1811" i="10" s="1"/>
  <c r="R1812" i="10" s="1"/>
  <c r="R1813" i="10" s="1"/>
  <c r="R1814" i="10" s="1"/>
  <c r="R1815" i="10" s="1"/>
  <c r="R1816" i="10" s="1"/>
  <c r="R1817" i="10" s="1"/>
  <c r="R1818" i="10" s="1"/>
  <c r="R1819" i="10" s="1"/>
  <c r="R1820" i="10" s="1"/>
  <c r="R1821" i="10" s="1"/>
  <c r="R1822" i="10" s="1"/>
  <c r="R1823" i="10" s="1"/>
  <c r="R1824" i="10" s="1"/>
  <c r="R1825" i="10" s="1"/>
  <c r="R1826" i="10" s="1"/>
  <c r="R1827" i="10" s="1"/>
  <c r="R1828" i="10" s="1"/>
  <c r="R1829" i="10" s="1"/>
  <c r="R1830" i="10" s="1"/>
  <c r="R1831" i="10" s="1"/>
  <c r="R1832" i="10" s="1"/>
  <c r="R1833" i="10" s="1"/>
  <c r="R1834" i="10" s="1"/>
  <c r="R1835" i="10" s="1"/>
  <c r="R1836" i="10" s="1"/>
  <c r="R1837" i="10" s="1"/>
  <c r="R1838" i="10" s="1"/>
  <c r="R1839" i="10" s="1"/>
  <c r="R1840" i="10" s="1"/>
  <c r="R1841" i="10" s="1"/>
  <c r="R1842" i="10" s="1"/>
  <c r="R1843" i="10" s="1"/>
  <c r="R1844" i="10" s="1"/>
  <c r="R1845" i="10" s="1"/>
  <c r="R1846" i="10" s="1"/>
  <c r="R1847" i="10" s="1"/>
  <c r="R1848" i="10" s="1"/>
  <c r="R1849" i="10" s="1"/>
  <c r="R1850" i="10" s="1"/>
  <c r="R1851" i="10" s="1"/>
  <c r="R1852" i="10" s="1"/>
  <c r="R1853" i="10" s="1"/>
  <c r="R1854" i="10" s="1"/>
  <c r="R1855" i="10" s="1"/>
  <c r="R1856" i="10" s="1"/>
  <c r="R1857" i="10" s="1"/>
  <c r="R1858" i="10" s="1"/>
  <c r="R1859" i="10" s="1"/>
  <c r="R1860" i="10" s="1"/>
  <c r="R1861" i="10" s="1"/>
  <c r="R1862" i="10" s="1"/>
  <c r="R1863" i="10" s="1"/>
  <c r="R1864" i="10" s="1"/>
  <c r="R1865" i="10" s="1"/>
  <c r="R1866" i="10" s="1"/>
  <c r="R1867" i="10" s="1"/>
  <c r="R1868" i="10" s="1"/>
  <c r="R1869" i="10" s="1"/>
  <c r="R1870" i="10" s="1"/>
  <c r="R1871" i="10" s="1"/>
  <c r="R1872" i="10" s="1"/>
  <c r="R1873" i="10" s="1"/>
  <c r="R1874" i="10" s="1"/>
  <c r="R1875" i="10" s="1"/>
  <c r="R1876" i="10" s="1"/>
  <c r="R1877" i="10" s="1"/>
  <c r="R1878" i="10" s="1"/>
  <c r="R1879" i="10" s="1"/>
  <c r="R1880" i="10" s="1"/>
  <c r="R1881" i="10" s="1"/>
  <c r="R1882" i="10" s="1"/>
  <c r="R1883" i="10" s="1"/>
  <c r="R1884" i="10" s="1"/>
  <c r="R1885" i="10" s="1"/>
  <c r="R1886" i="10" s="1"/>
  <c r="R1887" i="10" s="1"/>
  <c r="R1888" i="10" s="1"/>
  <c r="R1889" i="10" s="1"/>
  <c r="R1890" i="10" s="1"/>
  <c r="R1891" i="10" s="1"/>
  <c r="R1892" i="10" s="1"/>
  <c r="R1893" i="10" s="1"/>
  <c r="R1894" i="10" s="1"/>
  <c r="R1895" i="10" s="1"/>
  <c r="R1896" i="10" s="1"/>
  <c r="R1897" i="10" s="1"/>
  <c r="R1898" i="10" s="1"/>
  <c r="R1899" i="10" s="1"/>
  <c r="R1900" i="10" s="1"/>
  <c r="R1901" i="10" s="1"/>
  <c r="R1902" i="10" s="1"/>
  <c r="R1903" i="10" s="1"/>
  <c r="R1904" i="10" s="1"/>
  <c r="R1905" i="10" s="1"/>
  <c r="R1906" i="10" s="1"/>
  <c r="R1907" i="10" s="1"/>
  <c r="R1908" i="10" s="1"/>
  <c r="R1909" i="10" s="1"/>
  <c r="R1910" i="10" s="1"/>
  <c r="R1911" i="10" s="1"/>
  <c r="R1912" i="10" s="1"/>
  <c r="R1913" i="10" s="1"/>
  <c r="R1914" i="10" s="1"/>
  <c r="R1915" i="10" s="1"/>
  <c r="R1916" i="10" s="1"/>
  <c r="R1917" i="10" s="1"/>
  <c r="R1918" i="10" s="1"/>
  <c r="R1919" i="10" s="1"/>
  <c r="R1920" i="10" s="1"/>
  <c r="R1921" i="10" s="1"/>
  <c r="R1922" i="10" s="1"/>
  <c r="R1923" i="10" s="1"/>
  <c r="R1924" i="10" s="1"/>
  <c r="R1925" i="10" s="1"/>
  <c r="R1926" i="10" s="1"/>
  <c r="R1927" i="10" s="1"/>
  <c r="R1928" i="10" s="1"/>
  <c r="R1929" i="10" s="1"/>
  <c r="R1930" i="10" s="1"/>
  <c r="R1931" i="10" s="1"/>
  <c r="R1932" i="10" s="1"/>
  <c r="R1933" i="10" s="1"/>
  <c r="R1934" i="10" s="1"/>
  <c r="R1935" i="10" s="1"/>
  <c r="R1936" i="10" s="1"/>
  <c r="R1937" i="10" s="1"/>
  <c r="R1938" i="10" s="1"/>
  <c r="R1939" i="10" s="1"/>
  <c r="R1940" i="10" s="1"/>
  <c r="R1941" i="10" s="1"/>
  <c r="R1942" i="10" s="1"/>
  <c r="R1943" i="10" s="1"/>
  <c r="R1944" i="10" s="1"/>
  <c r="R1945" i="10" s="1"/>
  <c r="R1946" i="10" s="1"/>
  <c r="R1947" i="10" s="1"/>
  <c r="R1948" i="10" s="1"/>
  <c r="R1949" i="10" s="1"/>
  <c r="R1950" i="10" s="1"/>
  <c r="R1951" i="10" s="1"/>
  <c r="R1952" i="10" s="1"/>
  <c r="R1953" i="10" s="1"/>
  <c r="R1954" i="10" s="1"/>
  <c r="R1955" i="10" s="1"/>
  <c r="R1956" i="10" s="1"/>
  <c r="R1957" i="10" s="1"/>
  <c r="R1958" i="10" s="1"/>
  <c r="R1959" i="10" s="1"/>
  <c r="R1960" i="10" s="1"/>
  <c r="R1961" i="10" s="1"/>
  <c r="R1962" i="10" s="1"/>
  <c r="R1963" i="10" s="1"/>
  <c r="R1964" i="10" s="1"/>
  <c r="R1965" i="10" s="1"/>
  <c r="R1966" i="10" s="1"/>
  <c r="R1967" i="10" s="1"/>
  <c r="R1968" i="10" s="1"/>
  <c r="R1969" i="10" s="1"/>
  <c r="R1970" i="10" s="1"/>
  <c r="R1971" i="10" s="1"/>
  <c r="R1972" i="10" s="1"/>
  <c r="R1973" i="10" s="1"/>
  <c r="R1974" i="10" s="1"/>
  <c r="R1975" i="10" s="1"/>
  <c r="R1976" i="10" s="1"/>
  <c r="R1977" i="10" s="1"/>
  <c r="R1978" i="10" s="1"/>
  <c r="R1979" i="10" s="1"/>
  <c r="R1980" i="10" s="1"/>
  <c r="R1981" i="10" s="1"/>
  <c r="R1982" i="10" s="1"/>
  <c r="R1983" i="10" s="1"/>
  <c r="R1984" i="10" s="1"/>
  <c r="R1985" i="10" s="1"/>
  <c r="R1986" i="10" s="1"/>
  <c r="R1987" i="10" s="1"/>
  <c r="R1988" i="10" s="1"/>
  <c r="R1989" i="10" s="1"/>
  <c r="R1990" i="10" s="1"/>
  <c r="R1991" i="10" s="1"/>
  <c r="R1992" i="10" s="1"/>
  <c r="R1993" i="10" s="1"/>
  <c r="R1994" i="10" s="1"/>
  <c r="R1995" i="10" s="1"/>
  <c r="R1996" i="10" s="1"/>
  <c r="R1997" i="10" s="1"/>
  <c r="R1998" i="10" s="1"/>
  <c r="R1999" i="10" s="1"/>
  <c r="R2000" i="10" s="1"/>
  <c r="R2001" i="10" s="1"/>
  <c r="R2002" i="10" s="1"/>
  <c r="R2003" i="10" s="1"/>
  <c r="R2004" i="10" s="1"/>
  <c r="R2005" i="10" s="1"/>
  <c r="R2006" i="10" s="1"/>
  <c r="R2007" i="10" s="1"/>
  <c r="R2008" i="10" s="1"/>
  <c r="R2009" i="10" s="1"/>
  <c r="R2010" i="10" s="1"/>
  <c r="R2011" i="10" s="1"/>
  <c r="R2012" i="10" s="1"/>
  <c r="R2013" i="10" s="1"/>
  <c r="R2014" i="10" s="1"/>
  <c r="R2015" i="10" s="1"/>
  <c r="R2016" i="10" s="1"/>
  <c r="R2017" i="10" s="1"/>
  <c r="R2018" i="10" s="1"/>
  <c r="R2019" i="10" s="1"/>
  <c r="R2020" i="10" s="1"/>
  <c r="R8" i="10" s="1"/>
  <c r="O10" i="10"/>
  <c r="P10" i="10" s="1"/>
  <c r="P6" i="10"/>
  <c r="P5" i="10"/>
  <c r="S67" i="13" l="1"/>
  <c r="S69" i="13"/>
  <c r="S66" i="13"/>
  <c r="C23" i="18"/>
  <c r="F126" i="13"/>
  <c r="F171" i="13" s="1"/>
  <c r="F172" i="13" s="1"/>
  <c r="K126" i="13"/>
  <c r="K171" i="13" s="1"/>
  <c r="K172" i="13" s="1"/>
  <c r="C126" i="13"/>
  <c r="C171" i="13" s="1"/>
  <c r="C172" i="13" s="1"/>
  <c r="E126" i="13"/>
  <c r="E171" i="13" s="1"/>
  <c r="E172" i="13" s="1"/>
  <c r="G126" i="13"/>
  <c r="G171" i="13" s="1"/>
  <c r="G172" i="13" s="1"/>
  <c r="J126" i="13"/>
  <c r="J171" i="13" s="1"/>
  <c r="J172" i="13" s="1"/>
  <c r="M126" i="13"/>
  <c r="M171" i="13" s="1"/>
  <c r="M172" i="13" s="1"/>
  <c r="D126" i="13"/>
  <c r="D171" i="13" s="1"/>
  <c r="D172" i="13" s="1"/>
  <c r="L126" i="13"/>
  <c r="L171" i="13" s="1"/>
  <c r="L172" i="13" s="1"/>
  <c r="I126" i="13"/>
  <c r="I171" i="13" s="1"/>
  <c r="I172" i="13" s="1"/>
  <c r="H126" i="13"/>
  <c r="H171" i="13" s="1"/>
  <c r="H172" i="13" s="1"/>
  <c r="M69" i="16"/>
  <c r="D25" i="18"/>
  <c r="D20" i="18" s="1"/>
  <c r="D29" i="18" s="1"/>
  <c r="D31" i="18" s="1"/>
  <c r="D33" i="18" s="1"/>
  <c r="D35" i="18" s="1"/>
  <c r="D37" i="18" s="1"/>
  <c r="D70" i="13"/>
  <c r="D71" i="16"/>
  <c r="M70" i="13"/>
  <c r="M67" i="16"/>
  <c r="C70" i="16"/>
  <c r="C26" i="18" s="1"/>
  <c r="C70" i="13"/>
  <c r="L70" i="16"/>
  <c r="L70" i="13"/>
  <c r="G70" i="16"/>
  <c r="G70" i="13"/>
  <c r="J70" i="16"/>
  <c r="J70" i="13"/>
  <c r="H70" i="16"/>
  <c r="H70" i="13"/>
  <c r="E70" i="16"/>
  <c r="E26" i="18" s="1"/>
  <c r="E20" i="18" s="1"/>
  <c r="E29" i="18" s="1"/>
  <c r="E31" i="18" s="1"/>
  <c r="E33" i="18" s="1"/>
  <c r="E35" i="18" s="1"/>
  <c r="E37" i="18" s="1"/>
  <c r="E70" i="13"/>
  <c r="K70" i="16"/>
  <c r="K70" i="13"/>
  <c r="I70" i="16"/>
  <c r="I70" i="13"/>
  <c r="F70" i="16"/>
  <c r="F26" i="18" s="1"/>
  <c r="F20" i="18" s="1"/>
  <c r="F29" i="18" s="1"/>
  <c r="F31" i="18" s="1"/>
  <c r="F33" i="18" s="1"/>
  <c r="F35" i="18" s="1"/>
  <c r="F37" i="18" s="1"/>
  <c r="F70" i="13"/>
  <c r="S57" i="13"/>
  <c r="S60" i="13"/>
  <c r="P11" i="10"/>
  <c r="Q12" i="10"/>
  <c r="C71" i="16" l="1"/>
  <c r="G71" i="16"/>
  <c r="G26" i="18"/>
  <c r="G20" i="18" s="1"/>
  <c r="G29" i="18" s="1"/>
  <c r="G31" i="18" s="1"/>
  <c r="G33" i="18" s="1"/>
  <c r="G35" i="18" s="1"/>
  <c r="G37" i="18" s="1"/>
  <c r="I71" i="16"/>
  <c r="I26" i="18"/>
  <c r="I20" i="18" s="1"/>
  <c r="I29" i="18" s="1"/>
  <c r="I31" i="18" s="1"/>
  <c r="I33" i="18" s="1"/>
  <c r="I35" i="18" s="1"/>
  <c r="I37" i="18" s="1"/>
  <c r="H71" i="16"/>
  <c r="H26" i="18"/>
  <c r="H20" i="18" s="1"/>
  <c r="H29" i="18" s="1"/>
  <c r="H31" i="18" s="1"/>
  <c r="H33" i="18" s="1"/>
  <c r="H35" i="18" s="1"/>
  <c r="H37" i="18" s="1"/>
  <c r="L71" i="16"/>
  <c r="L26" i="18"/>
  <c r="L20" i="18" s="1"/>
  <c r="L29" i="18" s="1"/>
  <c r="L31" i="18" s="1"/>
  <c r="L33" i="18" s="1"/>
  <c r="L35" i="18" s="1"/>
  <c r="L37" i="18" s="1"/>
  <c r="K71" i="16"/>
  <c r="K26" i="18"/>
  <c r="K20" i="18" s="1"/>
  <c r="K29" i="18" s="1"/>
  <c r="K31" i="18" s="1"/>
  <c r="K33" i="18" s="1"/>
  <c r="K35" i="18" s="1"/>
  <c r="K37" i="18" s="1"/>
  <c r="J71" i="16"/>
  <c r="J26" i="18"/>
  <c r="J20" i="18" s="1"/>
  <c r="J29" i="18" s="1"/>
  <c r="J31" i="18" s="1"/>
  <c r="J33" i="18" s="1"/>
  <c r="J35" i="18" s="1"/>
  <c r="J37" i="18" s="1"/>
  <c r="F71" i="16"/>
  <c r="E71" i="16"/>
  <c r="C20" i="18"/>
  <c r="S70" i="13"/>
  <c r="M70" i="16"/>
  <c r="M71" i="16" s="1"/>
  <c r="S61" i="13"/>
  <c r="Q13" i="10"/>
  <c r="O12" i="10"/>
  <c r="P12" i="10" s="1"/>
  <c r="C29" i="18" l="1"/>
  <c r="C31" i="18" s="1"/>
  <c r="C33" i="18" s="1"/>
  <c r="C35" i="18" s="1"/>
  <c r="C37" i="18" s="1"/>
  <c r="Q14" i="10"/>
  <c r="O13" i="10"/>
  <c r="P13" i="10" s="1"/>
  <c r="D48" i="13" l="1"/>
  <c r="C59" i="16"/>
  <c r="C61" i="16" s="1"/>
  <c r="C62" i="16" s="1"/>
  <c r="E48" i="13"/>
  <c r="E59" i="16" s="1"/>
  <c r="E61" i="16" s="1"/>
  <c r="E62" i="16" s="1"/>
  <c r="H48" i="13"/>
  <c r="H59" i="16" s="1"/>
  <c r="H61" i="16" s="1"/>
  <c r="H62" i="16" s="1"/>
  <c r="I48" i="13"/>
  <c r="I59" i="16" s="1"/>
  <c r="I61" i="16" s="1"/>
  <c r="I62" i="16" s="1"/>
  <c r="M48" i="13"/>
  <c r="S48" i="13" s="1"/>
  <c r="S49" i="13" s="1"/>
  <c r="F48" i="13"/>
  <c r="F59" i="16" s="1"/>
  <c r="F61" i="16" s="1"/>
  <c r="F62" i="16" s="1"/>
  <c r="K48" i="13"/>
  <c r="K59" i="16" s="1"/>
  <c r="K61" i="16" s="1"/>
  <c r="K62" i="16" s="1"/>
  <c r="J48" i="13"/>
  <c r="J59" i="16" s="1"/>
  <c r="J61" i="16" s="1"/>
  <c r="J62" i="16" s="1"/>
  <c r="G48" i="13"/>
  <c r="G59" i="16" s="1"/>
  <c r="G61" i="16" s="1"/>
  <c r="G62" i="16" s="1"/>
  <c r="L48" i="13"/>
  <c r="L59" i="16" s="1"/>
  <c r="L61" i="16" s="1"/>
  <c r="L62" i="16" s="1"/>
  <c r="Q15" i="10"/>
  <c r="O14" i="10"/>
  <c r="P14" i="10" s="1"/>
  <c r="D49" i="13" l="1"/>
  <c r="D60" i="16" s="1"/>
  <c r="D59" i="16"/>
  <c r="D61" i="16" s="1"/>
  <c r="D62" i="16" s="1"/>
  <c r="L49" i="13"/>
  <c r="L60" i="16" s="1"/>
  <c r="J49" i="13"/>
  <c r="J60" i="16" s="1"/>
  <c r="F49" i="13"/>
  <c r="F60" i="16" s="1"/>
  <c r="I49" i="13"/>
  <c r="I60" i="16" s="1"/>
  <c r="E49" i="13"/>
  <c r="E60" i="16" s="1"/>
  <c r="G49" i="13"/>
  <c r="G60" i="16" s="1"/>
  <c r="K49" i="13"/>
  <c r="K60" i="16" s="1"/>
  <c r="H49" i="13"/>
  <c r="H60" i="16" s="1"/>
  <c r="C49" i="13"/>
  <c r="C60" i="16" s="1"/>
  <c r="Q16" i="10"/>
  <c r="O15" i="10"/>
  <c r="P15" i="10" s="1"/>
  <c r="M60" i="16" l="1"/>
  <c r="M59" i="16"/>
  <c r="M61" i="16" s="1"/>
  <c r="Q17" i="10"/>
  <c r="O16" i="10"/>
  <c r="P16" i="10" s="1"/>
  <c r="Q18" i="10" l="1"/>
  <c r="O17" i="10"/>
  <c r="P17" i="10" s="1"/>
  <c r="Q19" i="10" l="1"/>
  <c r="O18" i="10"/>
  <c r="P18" i="10" s="1"/>
  <c r="Q20" i="10" l="1"/>
  <c r="O19" i="10"/>
  <c r="P19" i="10" s="1"/>
  <c r="Q21" i="10" l="1"/>
  <c r="O20" i="10"/>
  <c r="P20" i="10" s="1"/>
  <c r="Q22" i="10" l="1"/>
  <c r="O21" i="10"/>
  <c r="P21" i="10" s="1"/>
  <c r="Q23" i="10" l="1"/>
  <c r="O22" i="10"/>
  <c r="P22" i="10" s="1"/>
  <c r="Q24" i="10" l="1"/>
  <c r="O23" i="10"/>
  <c r="P23" i="10" s="1"/>
  <c r="Q25" i="10" l="1"/>
  <c r="O24" i="10"/>
  <c r="P24" i="10" s="1"/>
  <c r="Q26" i="10" l="1"/>
  <c r="O25" i="10"/>
  <c r="P25" i="10" s="1"/>
  <c r="Q27" i="10" l="1"/>
  <c r="O26" i="10"/>
  <c r="P26" i="10" s="1"/>
  <c r="Q28" i="10" l="1"/>
  <c r="O27" i="10"/>
  <c r="P27" i="10" s="1"/>
  <c r="Q29" i="10" l="1"/>
  <c r="O28" i="10"/>
  <c r="P28" i="10" s="1"/>
  <c r="Q30" i="10" l="1"/>
  <c r="O29" i="10"/>
  <c r="P29" i="10" s="1"/>
  <c r="Q31" i="10" l="1"/>
  <c r="O30" i="10"/>
  <c r="P30" i="10" s="1"/>
  <c r="Q32" i="10" l="1"/>
  <c r="O31" i="10"/>
  <c r="P31" i="10" s="1"/>
  <c r="Q33" i="10" l="1"/>
  <c r="O32" i="10"/>
  <c r="P32" i="10" s="1"/>
  <c r="Q34" i="10" l="1"/>
  <c r="O33" i="10"/>
  <c r="P33" i="10" s="1"/>
  <c r="Q35" i="10" l="1"/>
  <c r="O34" i="10"/>
  <c r="P34" i="10" s="1"/>
  <c r="Q36" i="10" l="1"/>
  <c r="O35" i="10"/>
  <c r="P35" i="10" s="1"/>
  <c r="Q37" i="10" l="1"/>
  <c r="O36" i="10"/>
  <c r="P36" i="10" s="1"/>
  <c r="Q38" i="10" l="1"/>
  <c r="O37" i="10"/>
  <c r="P37" i="10" s="1"/>
  <c r="Q39" i="10" l="1"/>
  <c r="O38" i="10"/>
  <c r="P38" i="10" s="1"/>
  <c r="Q40" i="10" l="1"/>
  <c r="O39" i="10"/>
  <c r="P39" i="10" s="1"/>
  <c r="Q41" i="10" l="1"/>
  <c r="O40" i="10"/>
  <c r="P40" i="10" s="1"/>
  <c r="Q42" i="10" l="1"/>
  <c r="O41" i="10"/>
  <c r="P41" i="10" s="1"/>
  <c r="Q43" i="10" l="1"/>
  <c r="O42" i="10"/>
  <c r="P42" i="10" s="1"/>
  <c r="Q44" i="10" l="1"/>
  <c r="O43" i="10"/>
  <c r="P43" i="10" s="1"/>
  <c r="Q45" i="10" l="1"/>
  <c r="O44" i="10"/>
  <c r="P44" i="10" s="1"/>
  <c r="Q46" i="10" l="1"/>
  <c r="O45" i="10"/>
  <c r="P45" i="10" s="1"/>
  <c r="Q47" i="10" l="1"/>
  <c r="O46" i="10"/>
  <c r="P46" i="10" s="1"/>
  <c r="Q48" i="10" l="1"/>
  <c r="O47" i="10"/>
  <c r="P47" i="10" s="1"/>
  <c r="Q49" i="10" l="1"/>
  <c r="O48" i="10"/>
  <c r="P48" i="10" s="1"/>
  <c r="Q50" i="10" l="1"/>
  <c r="O49" i="10"/>
  <c r="P49" i="10" s="1"/>
  <c r="Q51" i="10" l="1"/>
  <c r="O50" i="10"/>
  <c r="P50" i="10" s="1"/>
  <c r="Q52" i="10" l="1"/>
  <c r="O51" i="10"/>
  <c r="P51" i="10" s="1"/>
  <c r="Q53" i="10" l="1"/>
  <c r="O52" i="10"/>
  <c r="P52" i="10" s="1"/>
  <c r="Q54" i="10" l="1"/>
  <c r="O53" i="10"/>
  <c r="P53" i="10" s="1"/>
  <c r="Q55" i="10" l="1"/>
  <c r="O54" i="10"/>
  <c r="P54" i="10" s="1"/>
  <c r="Q56" i="10" l="1"/>
  <c r="O55" i="10"/>
  <c r="P55" i="10" s="1"/>
  <c r="Q57" i="10" l="1"/>
  <c r="O56" i="10"/>
  <c r="P56" i="10" s="1"/>
  <c r="Q58" i="10" l="1"/>
  <c r="O57" i="10"/>
  <c r="P57" i="10" s="1"/>
  <c r="Q59" i="10" l="1"/>
  <c r="O58" i="10"/>
  <c r="P58" i="10" s="1"/>
  <c r="Q60" i="10" l="1"/>
  <c r="O59" i="10"/>
  <c r="P59" i="10" s="1"/>
  <c r="Q61" i="10" l="1"/>
  <c r="O60" i="10"/>
  <c r="P60" i="10" s="1"/>
  <c r="Q62" i="10" l="1"/>
  <c r="O61" i="10"/>
  <c r="P61" i="10" s="1"/>
  <c r="Q63" i="10" l="1"/>
  <c r="O62" i="10"/>
  <c r="P62" i="10" s="1"/>
  <c r="Q64" i="10" l="1"/>
  <c r="O63" i="10"/>
  <c r="P63" i="10" s="1"/>
  <c r="Q65" i="10" l="1"/>
  <c r="O64" i="10"/>
  <c r="P64" i="10" s="1"/>
  <c r="Q66" i="10" l="1"/>
  <c r="O65" i="10"/>
  <c r="P65" i="10" s="1"/>
  <c r="Q67" i="10" l="1"/>
  <c r="O66" i="10"/>
  <c r="P66" i="10" s="1"/>
  <c r="Q68" i="10" l="1"/>
  <c r="O67" i="10"/>
  <c r="P67" i="10" s="1"/>
  <c r="Q69" i="10" l="1"/>
  <c r="O68" i="10"/>
  <c r="P68" i="10" s="1"/>
  <c r="Q70" i="10" l="1"/>
  <c r="O69" i="10"/>
  <c r="P69" i="10" s="1"/>
  <c r="Q71" i="10" l="1"/>
  <c r="O70" i="10"/>
  <c r="P70" i="10" s="1"/>
  <c r="Q72" i="10" l="1"/>
  <c r="O71" i="10"/>
  <c r="P71" i="10" s="1"/>
  <c r="Q73" i="10" l="1"/>
  <c r="O72" i="10"/>
  <c r="P72" i="10" s="1"/>
  <c r="Q74" i="10" l="1"/>
  <c r="O73" i="10"/>
  <c r="P73" i="10" s="1"/>
  <c r="Q75" i="10" l="1"/>
  <c r="O74" i="10"/>
  <c r="P74" i="10" s="1"/>
  <c r="Q76" i="10" l="1"/>
  <c r="O75" i="10"/>
  <c r="P75" i="10" s="1"/>
  <c r="Q77" i="10" l="1"/>
  <c r="O76" i="10"/>
  <c r="P76" i="10" s="1"/>
  <c r="Q78" i="10" l="1"/>
  <c r="O77" i="10"/>
  <c r="P77" i="10" s="1"/>
  <c r="Q79" i="10" l="1"/>
  <c r="O78" i="10"/>
  <c r="P78" i="10" s="1"/>
  <c r="Q80" i="10" l="1"/>
  <c r="O79" i="10"/>
  <c r="P79" i="10" s="1"/>
  <c r="Q81" i="10" l="1"/>
  <c r="O80" i="10"/>
  <c r="P80" i="10" s="1"/>
  <c r="Q82" i="10" l="1"/>
  <c r="O81" i="10"/>
  <c r="P81" i="10" s="1"/>
  <c r="Q83" i="10" l="1"/>
  <c r="O82" i="10"/>
  <c r="P82" i="10" s="1"/>
  <c r="Q84" i="10" l="1"/>
  <c r="O83" i="10"/>
  <c r="P83" i="10" s="1"/>
  <c r="Q85" i="10" l="1"/>
  <c r="O84" i="10"/>
  <c r="P84" i="10" s="1"/>
  <c r="Q86" i="10" l="1"/>
  <c r="O85" i="10"/>
  <c r="P85" i="10" s="1"/>
  <c r="Q87" i="10" l="1"/>
  <c r="O86" i="10"/>
  <c r="P86" i="10" s="1"/>
  <c r="Q88" i="10" l="1"/>
  <c r="O87" i="10"/>
  <c r="P87" i="10" s="1"/>
  <c r="Q89" i="10" l="1"/>
  <c r="O88" i="10"/>
  <c r="P88" i="10" s="1"/>
  <c r="Q90" i="10" l="1"/>
  <c r="O89" i="10"/>
  <c r="P89" i="10" s="1"/>
  <c r="Q91" i="10" l="1"/>
  <c r="O90" i="10"/>
  <c r="P90" i="10" s="1"/>
  <c r="Q92" i="10" l="1"/>
  <c r="O91" i="10"/>
  <c r="P91" i="10" s="1"/>
  <c r="Q93" i="10" l="1"/>
  <c r="O92" i="10"/>
  <c r="P92" i="10" s="1"/>
  <c r="Q94" i="10" l="1"/>
  <c r="O93" i="10"/>
  <c r="P93" i="10" s="1"/>
  <c r="Q95" i="10" l="1"/>
  <c r="O94" i="10"/>
  <c r="P94" i="10" s="1"/>
  <c r="Q96" i="10" l="1"/>
  <c r="O95" i="10"/>
  <c r="P95" i="10" s="1"/>
  <c r="Q97" i="10" l="1"/>
  <c r="O96" i="10"/>
  <c r="P96" i="10" s="1"/>
  <c r="Q98" i="10" l="1"/>
  <c r="O97" i="10"/>
  <c r="P97" i="10" s="1"/>
  <c r="Q99" i="10" l="1"/>
  <c r="O98" i="10"/>
  <c r="P98" i="10" s="1"/>
  <c r="Q100" i="10" l="1"/>
  <c r="O99" i="10"/>
  <c r="P99" i="10" s="1"/>
  <c r="Q101" i="10" l="1"/>
  <c r="O100" i="10"/>
  <c r="P100" i="10" s="1"/>
  <c r="Q102" i="10" l="1"/>
  <c r="O101" i="10"/>
  <c r="P101" i="10" s="1"/>
  <c r="Q103" i="10" l="1"/>
  <c r="O102" i="10"/>
  <c r="P102" i="10" s="1"/>
  <c r="Q104" i="10" l="1"/>
  <c r="O103" i="10"/>
  <c r="P103" i="10" s="1"/>
  <c r="Q105" i="10" l="1"/>
  <c r="O104" i="10"/>
  <c r="P104" i="10" s="1"/>
  <c r="Q106" i="10" l="1"/>
  <c r="O105" i="10"/>
  <c r="P105" i="10" s="1"/>
  <c r="Q107" i="10" l="1"/>
  <c r="O106" i="10"/>
  <c r="P106" i="10" s="1"/>
  <c r="Q108" i="10" l="1"/>
  <c r="O107" i="10"/>
  <c r="P107" i="10" s="1"/>
  <c r="Q109" i="10" l="1"/>
  <c r="O108" i="10"/>
  <c r="P108" i="10" s="1"/>
  <c r="Q110" i="10" l="1"/>
  <c r="O109" i="10"/>
  <c r="P109" i="10" s="1"/>
  <c r="Q111" i="10" l="1"/>
  <c r="O110" i="10"/>
  <c r="P110" i="10" s="1"/>
  <c r="Q112" i="10" l="1"/>
  <c r="O111" i="10"/>
  <c r="P111" i="10" s="1"/>
  <c r="Q113" i="10" l="1"/>
  <c r="O112" i="10"/>
  <c r="P112" i="10" s="1"/>
  <c r="Q114" i="10" l="1"/>
  <c r="O113" i="10"/>
  <c r="P113" i="10" s="1"/>
  <c r="Q115" i="10" l="1"/>
  <c r="O114" i="10"/>
  <c r="P114" i="10" s="1"/>
  <c r="Q116" i="10" l="1"/>
  <c r="O115" i="10"/>
  <c r="P115" i="10" s="1"/>
  <c r="Q117" i="10" l="1"/>
  <c r="O116" i="10"/>
  <c r="P116" i="10" s="1"/>
  <c r="Q118" i="10" l="1"/>
  <c r="O117" i="10"/>
  <c r="P117" i="10" s="1"/>
  <c r="Q119" i="10" l="1"/>
  <c r="O118" i="10"/>
  <c r="P118" i="10" s="1"/>
  <c r="Q120" i="10" l="1"/>
  <c r="O119" i="10"/>
  <c r="P119" i="10" s="1"/>
  <c r="Q121" i="10" l="1"/>
  <c r="O120" i="10"/>
  <c r="P120" i="10" s="1"/>
  <c r="Q122" i="10" l="1"/>
  <c r="O121" i="10"/>
  <c r="P121" i="10" s="1"/>
  <c r="Q123" i="10" l="1"/>
  <c r="O122" i="10"/>
  <c r="P122" i="10" s="1"/>
  <c r="Q124" i="10" l="1"/>
  <c r="O123" i="10"/>
  <c r="P123" i="10" s="1"/>
  <c r="Q125" i="10" l="1"/>
  <c r="O124" i="10"/>
  <c r="P124" i="10" s="1"/>
  <c r="Q126" i="10" l="1"/>
  <c r="O125" i="10"/>
  <c r="P125" i="10" s="1"/>
  <c r="Q127" i="10" l="1"/>
  <c r="O126" i="10"/>
  <c r="P126" i="10" s="1"/>
  <c r="Q128" i="10" l="1"/>
  <c r="O127" i="10"/>
  <c r="P127" i="10" s="1"/>
  <c r="Q129" i="10" l="1"/>
  <c r="O128" i="10"/>
  <c r="P128" i="10" s="1"/>
  <c r="Q130" i="10" l="1"/>
  <c r="O129" i="10"/>
  <c r="P129" i="10" s="1"/>
  <c r="Q131" i="10" l="1"/>
  <c r="O130" i="10"/>
  <c r="P130" i="10" s="1"/>
  <c r="Q132" i="10" l="1"/>
  <c r="O131" i="10"/>
  <c r="P131" i="10" s="1"/>
  <c r="Q133" i="10" l="1"/>
  <c r="O132" i="10"/>
  <c r="P132" i="10" s="1"/>
  <c r="Q134" i="10" l="1"/>
  <c r="O133" i="10"/>
  <c r="P133" i="10" s="1"/>
  <c r="Q135" i="10" l="1"/>
  <c r="O134" i="10"/>
  <c r="P134" i="10" s="1"/>
  <c r="Q136" i="10" l="1"/>
  <c r="O135" i="10"/>
  <c r="P135" i="10" s="1"/>
  <c r="Q137" i="10" l="1"/>
  <c r="O136" i="10"/>
  <c r="P136" i="10" s="1"/>
  <c r="Q138" i="10" l="1"/>
  <c r="O137" i="10"/>
  <c r="P137" i="10" s="1"/>
  <c r="Q139" i="10" l="1"/>
  <c r="O138" i="10"/>
  <c r="P138" i="10" s="1"/>
  <c r="Q140" i="10" l="1"/>
  <c r="O139" i="10"/>
  <c r="P139" i="10" s="1"/>
  <c r="Q141" i="10" l="1"/>
  <c r="O140" i="10"/>
  <c r="P140" i="10" s="1"/>
  <c r="Q142" i="10" l="1"/>
  <c r="O141" i="10"/>
  <c r="P141" i="10" s="1"/>
  <c r="Q143" i="10" l="1"/>
  <c r="O142" i="10"/>
  <c r="P142" i="10" s="1"/>
  <c r="Q144" i="10" l="1"/>
  <c r="O143" i="10"/>
  <c r="P143" i="10" s="1"/>
  <c r="Q145" i="10" l="1"/>
  <c r="O144" i="10"/>
  <c r="P144" i="10" s="1"/>
  <c r="Q146" i="10" l="1"/>
  <c r="O145" i="10"/>
  <c r="P145" i="10" s="1"/>
  <c r="Q147" i="10" l="1"/>
  <c r="O146" i="10"/>
  <c r="P146" i="10" s="1"/>
  <c r="Q148" i="10" l="1"/>
  <c r="O147" i="10"/>
  <c r="P147" i="10" s="1"/>
  <c r="Q149" i="10" l="1"/>
  <c r="O148" i="10"/>
  <c r="P148" i="10" s="1"/>
  <c r="Q150" i="10" l="1"/>
  <c r="O149" i="10"/>
  <c r="P149" i="10" s="1"/>
  <c r="Q151" i="10" l="1"/>
  <c r="O150" i="10"/>
  <c r="P150" i="10" s="1"/>
  <c r="Q152" i="10" l="1"/>
  <c r="O151" i="10"/>
  <c r="P151" i="10" s="1"/>
  <c r="Q153" i="10" l="1"/>
  <c r="O152" i="10"/>
  <c r="P152" i="10" s="1"/>
  <c r="Q154" i="10" l="1"/>
  <c r="O153" i="10"/>
  <c r="P153" i="10" s="1"/>
  <c r="Q155" i="10" l="1"/>
  <c r="O154" i="10"/>
  <c r="P154" i="10" s="1"/>
  <c r="Q156" i="10" l="1"/>
  <c r="O155" i="10"/>
  <c r="P155" i="10" s="1"/>
  <c r="Q157" i="10" l="1"/>
  <c r="O156" i="10"/>
  <c r="P156" i="10" s="1"/>
  <c r="Q158" i="10" l="1"/>
  <c r="O157" i="10"/>
  <c r="P157" i="10" s="1"/>
  <c r="Q159" i="10" l="1"/>
  <c r="O158" i="10"/>
  <c r="P158" i="10" s="1"/>
  <c r="Q160" i="10" l="1"/>
  <c r="O159" i="10"/>
  <c r="P159" i="10" s="1"/>
  <c r="Q161" i="10" l="1"/>
  <c r="O160" i="10"/>
  <c r="P160" i="10" s="1"/>
  <c r="Q162" i="10" l="1"/>
  <c r="O161" i="10"/>
  <c r="P161" i="10" s="1"/>
  <c r="Q163" i="10" l="1"/>
  <c r="O162" i="10"/>
  <c r="P162" i="10" s="1"/>
  <c r="Q164" i="10" l="1"/>
  <c r="O163" i="10"/>
  <c r="P163" i="10" s="1"/>
  <c r="Q165" i="10" l="1"/>
  <c r="O164" i="10"/>
  <c r="P164" i="10" s="1"/>
  <c r="Q166" i="10" l="1"/>
  <c r="O165" i="10"/>
  <c r="P165" i="10" s="1"/>
  <c r="Q167" i="10" l="1"/>
  <c r="O166" i="10"/>
  <c r="P166" i="10" s="1"/>
  <c r="Q168" i="10" l="1"/>
  <c r="O167" i="10"/>
  <c r="P167" i="10" s="1"/>
  <c r="Q169" i="10" l="1"/>
  <c r="O168" i="10"/>
  <c r="P168" i="10" s="1"/>
  <c r="Q170" i="10" l="1"/>
  <c r="O169" i="10"/>
  <c r="P169" i="10" s="1"/>
  <c r="Q171" i="10" l="1"/>
  <c r="O170" i="10"/>
  <c r="P170" i="10" s="1"/>
  <c r="Q172" i="10" l="1"/>
  <c r="O171" i="10"/>
  <c r="P171" i="10" s="1"/>
  <c r="Q173" i="10" l="1"/>
  <c r="O172" i="10"/>
  <c r="P172" i="10" s="1"/>
  <c r="Q174" i="10" l="1"/>
  <c r="O173" i="10"/>
  <c r="P173" i="10" s="1"/>
  <c r="Q175" i="10" l="1"/>
  <c r="O174" i="10"/>
  <c r="P174" i="10" s="1"/>
  <c r="Q176" i="10" l="1"/>
  <c r="O175" i="10"/>
  <c r="P175" i="10" s="1"/>
  <c r="Q177" i="10" l="1"/>
  <c r="O176" i="10"/>
  <c r="P176" i="10" s="1"/>
  <c r="Q178" i="10" l="1"/>
  <c r="O177" i="10"/>
  <c r="P177" i="10" s="1"/>
  <c r="Q179" i="10" l="1"/>
  <c r="O178" i="10"/>
  <c r="P178" i="10" s="1"/>
  <c r="Q180" i="10" l="1"/>
  <c r="O179" i="10"/>
  <c r="P179" i="10" s="1"/>
  <c r="Q181" i="10" l="1"/>
  <c r="O180" i="10"/>
  <c r="P180" i="10" s="1"/>
  <c r="Q182" i="10" l="1"/>
  <c r="O181" i="10"/>
  <c r="P181" i="10" s="1"/>
  <c r="Q183" i="10" l="1"/>
  <c r="O182" i="10"/>
  <c r="P182" i="10" s="1"/>
  <c r="Q184" i="10" l="1"/>
  <c r="O183" i="10"/>
  <c r="P183" i="10" s="1"/>
  <c r="Q185" i="10" l="1"/>
  <c r="O184" i="10"/>
  <c r="P184" i="10" s="1"/>
  <c r="Q186" i="10" l="1"/>
  <c r="O185" i="10"/>
  <c r="P185" i="10" s="1"/>
  <c r="Q187" i="10" l="1"/>
  <c r="O186" i="10"/>
  <c r="P186" i="10" s="1"/>
  <c r="Q188" i="10" l="1"/>
  <c r="O187" i="10"/>
  <c r="P187" i="10" s="1"/>
  <c r="Q189" i="10" l="1"/>
  <c r="O188" i="10"/>
  <c r="P188" i="10" s="1"/>
  <c r="Q190" i="10" l="1"/>
  <c r="O189" i="10"/>
  <c r="P189" i="10" s="1"/>
  <c r="Q191" i="10" l="1"/>
  <c r="O190" i="10"/>
  <c r="P190" i="10" s="1"/>
  <c r="Q192" i="10" l="1"/>
  <c r="O191" i="10"/>
  <c r="P191" i="10" s="1"/>
  <c r="Q193" i="10" l="1"/>
  <c r="O192" i="10"/>
  <c r="P192" i="10" s="1"/>
  <c r="Q194" i="10" l="1"/>
  <c r="O193" i="10"/>
  <c r="P193" i="10" s="1"/>
  <c r="Q195" i="10" l="1"/>
  <c r="O194" i="10"/>
  <c r="P194" i="10" s="1"/>
  <c r="Q196" i="10" l="1"/>
  <c r="O195" i="10"/>
  <c r="P195" i="10" s="1"/>
  <c r="Q197" i="10" l="1"/>
  <c r="O196" i="10"/>
  <c r="P196" i="10" s="1"/>
  <c r="Q198" i="10" l="1"/>
  <c r="O197" i="10"/>
  <c r="P197" i="10" s="1"/>
  <c r="Q199" i="10" l="1"/>
  <c r="O198" i="10"/>
  <c r="P198" i="10" s="1"/>
  <c r="Q200" i="10" l="1"/>
  <c r="O199" i="10"/>
  <c r="P199" i="10" s="1"/>
  <c r="Q201" i="10" l="1"/>
  <c r="O200" i="10"/>
  <c r="P200" i="10" s="1"/>
  <c r="Q202" i="10" l="1"/>
  <c r="O201" i="10"/>
  <c r="P201" i="10" s="1"/>
  <c r="Q203" i="10" l="1"/>
  <c r="O202" i="10"/>
  <c r="P202" i="10" s="1"/>
  <c r="Q204" i="10" l="1"/>
  <c r="O203" i="10"/>
  <c r="P203" i="10" s="1"/>
  <c r="Q205" i="10" l="1"/>
  <c r="O204" i="10"/>
  <c r="P204" i="10" s="1"/>
  <c r="Q206" i="10" l="1"/>
  <c r="O205" i="10"/>
  <c r="P205" i="10" s="1"/>
  <c r="Q207" i="10" l="1"/>
  <c r="O206" i="10"/>
  <c r="P206" i="10" s="1"/>
  <c r="Q208" i="10" l="1"/>
  <c r="O207" i="10"/>
  <c r="P207" i="10" s="1"/>
  <c r="Q209" i="10" l="1"/>
  <c r="O208" i="10"/>
  <c r="P208" i="10" s="1"/>
  <c r="Q210" i="10" l="1"/>
  <c r="O209" i="10"/>
  <c r="P209" i="10" s="1"/>
  <c r="Q211" i="10" l="1"/>
  <c r="O210" i="10"/>
  <c r="P210" i="10" s="1"/>
  <c r="Q212" i="10" l="1"/>
  <c r="O211" i="10"/>
  <c r="P211" i="10" s="1"/>
  <c r="Q213" i="10" l="1"/>
  <c r="O212" i="10"/>
  <c r="P212" i="10" s="1"/>
  <c r="Q214" i="10" l="1"/>
  <c r="O213" i="10"/>
  <c r="P213" i="10" s="1"/>
  <c r="Q215" i="10" l="1"/>
  <c r="O214" i="10"/>
  <c r="P214" i="10" s="1"/>
  <c r="Q216" i="10" l="1"/>
  <c r="O215" i="10"/>
  <c r="P215" i="10" s="1"/>
  <c r="Q217" i="10" l="1"/>
  <c r="O216" i="10"/>
  <c r="P216" i="10" s="1"/>
  <c r="Q218" i="10" l="1"/>
  <c r="O217" i="10"/>
  <c r="P217" i="10" s="1"/>
  <c r="Q219" i="10" l="1"/>
  <c r="O218" i="10"/>
  <c r="P218" i="10" s="1"/>
  <c r="Q220" i="10" l="1"/>
  <c r="O219" i="10"/>
  <c r="P219" i="10" s="1"/>
  <c r="Q221" i="10" l="1"/>
  <c r="O220" i="10"/>
  <c r="P220" i="10" s="1"/>
  <c r="Q222" i="10" l="1"/>
  <c r="O221" i="10"/>
  <c r="P221" i="10" s="1"/>
  <c r="Q223" i="10" l="1"/>
  <c r="O222" i="10"/>
  <c r="P222" i="10" s="1"/>
  <c r="Q224" i="10" l="1"/>
  <c r="O223" i="10"/>
  <c r="P223" i="10" s="1"/>
  <c r="Q225" i="10" l="1"/>
  <c r="O224" i="10"/>
  <c r="P224" i="10" s="1"/>
  <c r="Q226" i="10" l="1"/>
  <c r="O225" i="10"/>
  <c r="P225" i="10" s="1"/>
  <c r="Q227" i="10" l="1"/>
  <c r="O226" i="10"/>
  <c r="P226" i="10" s="1"/>
  <c r="Q228" i="10" l="1"/>
  <c r="O227" i="10"/>
  <c r="P227" i="10" s="1"/>
  <c r="Q229" i="10" l="1"/>
  <c r="O228" i="10"/>
  <c r="P228" i="10" s="1"/>
  <c r="Q230" i="10" l="1"/>
  <c r="O229" i="10"/>
  <c r="P229" i="10" s="1"/>
  <c r="Q231" i="10" l="1"/>
  <c r="O230" i="10"/>
  <c r="P230" i="10" s="1"/>
  <c r="Q232" i="10" l="1"/>
  <c r="O231" i="10"/>
  <c r="P231" i="10" s="1"/>
  <c r="Q233" i="10" l="1"/>
  <c r="O232" i="10"/>
  <c r="P232" i="10" s="1"/>
  <c r="Q234" i="10" l="1"/>
  <c r="O233" i="10"/>
  <c r="P233" i="10" s="1"/>
  <c r="Q235" i="10" l="1"/>
  <c r="O234" i="10"/>
  <c r="P234" i="10" s="1"/>
  <c r="Q236" i="10" l="1"/>
  <c r="O235" i="10"/>
  <c r="P235" i="10" s="1"/>
  <c r="Q237" i="10" l="1"/>
  <c r="O236" i="10"/>
  <c r="P236" i="10" s="1"/>
  <c r="Q238" i="10" l="1"/>
  <c r="O237" i="10"/>
  <c r="P237" i="10" s="1"/>
  <c r="Q239" i="10" l="1"/>
  <c r="O238" i="10"/>
  <c r="P238" i="10" s="1"/>
  <c r="Q240" i="10" l="1"/>
  <c r="O239" i="10"/>
  <c r="P239" i="10" s="1"/>
  <c r="Q241" i="10" l="1"/>
  <c r="O240" i="10"/>
  <c r="P240" i="10" s="1"/>
  <c r="Q242" i="10" l="1"/>
  <c r="O241" i="10"/>
  <c r="P241" i="10" s="1"/>
  <c r="Q243" i="10" l="1"/>
  <c r="O242" i="10"/>
  <c r="P242" i="10" s="1"/>
  <c r="Q244" i="10" l="1"/>
  <c r="O243" i="10"/>
  <c r="P243" i="10" s="1"/>
  <c r="Q245" i="10" l="1"/>
  <c r="O244" i="10"/>
  <c r="P244" i="10" s="1"/>
  <c r="Q246" i="10" l="1"/>
  <c r="O245" i="10"/>
  <c r="P245" i="10" s="1"/>
  <c r="Q247" i="10" l="1"/>
  <c r="O246" i="10"/>
  <c r="P246" i="10" s="1"/>
  <c r="Q248" i="10" l="1"/>
  <c r="O247" i="10"/>
  <c r="P247" i="10" s="1"/>
  <c r="Q249" i="10" l="1"/>
  <c r="O248" i="10"/>
  <c r="P248" i="10" s="1"/>
  <c r="Q250" i="10" l="1"/>
  <c r="O249" i="10"/>
  <c r="P249" i="10" s="1"/>
  <c r="Q251" i="10" l="1"/>
  <c r="O250" i="10"/>
  <c r="P250" i="10" s="1"/>
  <c r="Q252" i="10" l="1"/>
  <c r="O251" i="10"/>
  <c r="P251" i="10" s="1"/>
  <c r="Q253" i="10" l="1"/>
  <c r="O252" i="10"/>
  <c r="P252" i="10" s="1"/>
  <c r="Q254" i="10" l="1"/>
  <c r="O253" i="10"/>
  <c r="P253" i="10" s="1"/>
  <c r="Q255" i="10" l="1"/>
  <c r="O254" i="10"/>
  <c r="P254" i="10" s="1"/>
  <c r="Q256" i="10" l="1"/>
  <c r="O255" i="10"/>
  <c r="P255" i="10" s="1"/>
  <c r="Q257" i="10" l="1"/>
  <c r="O256" i="10"/>
  <c r="P256" i="10" s="1"/>
  <c r="Q258" i="10" l="1"/>
  <c r="O257" i="10"/>
  <c r="P257" i="10" s="1"/>
  <c r="Q259" i="10" l="1"/>
  <c r="O258" i="10"/>
  <c r="P258" i="10" s="1"/>
  <c r="Q260" i="10" l="1"/>
  <c r="O259" i="10"/>
  <c r="P259" i="10" s="1"/>
  <c r="Q261" i="10" l="1"/>
  <c r="O260" i="10"/>
  <c r="P260" i="10" s="1"/>
  <c r="Q262" i="10" l="1"/>
  <c r="O261" i="10"/>
  <c r="P261" i="10" s="1"/>
  <c r="Q263" i="10" l="1"/>
  <c r="O262" i="10"/>
  <c r="P262" i="10" s="1"/>
  <c r="Q264" i="10" l="1"/>
  <c r="O263" i="10"/>
  <c r="P263" i="10" s="1"/>
  <c r="Q265" i="10" l="1"/>
  <c r="O264" i="10"/>
  <c r="P264" i="10" s="1"/>
  <c r="Q266" i="10" l="1"/>
  <c r="O265" i="10"/>
  <c r="P265" i="10" s="1"/>
  <c r="Q267" i="10" l="1"/>
  <c r="O266" i="10"/>
  <c r="P266" i="10" s="1"/>
  <c r="Q268" i="10" l="1"/>
  <c r="O267" i="10"/>
  <c r="P267" i="10" s="1"/>
  <c r="Q269" i="10" l="1"/>
  <c r="O268" i="10"/>
  <c r="P268" i="10" s="1"/>
  <c r="Q270" i="10" l="1"/>
  <c r="O269" i="10"/>
  <c r="P269" i="10" s="1"/>
  <c r="Q271" i="10" l="1"/>
  <c r="O270" i="10"/>
  <c r="P270" i="10" s="1"/>
  <c r="Q272" i="10" l="1"/>
  <c r="O271" i="10"/>
  <c r="P271" i="10" s="1"/>
  <c r="Q273" i="10" l="1"/>
  <c r="O272" i="10"/>
  <c r="P272" i="10" s="1"/>
  <c r="Q274" i="10" l="1"/>
  <c r="O273" i="10"/>
  <c r="P273" i="10" s="1"/>
  <c r="Q275" i="10" l="1"/>
  <c r="O274" i="10"/>
  <c r="P274" i="10" s="1"/>
  <c r="Q276" i="10" l="1"/>
  <c r="O275" i="10"/>
  <c r="P275" i="10" s="1"/>
  <c r="Q277" i="10" l="1"/>
  <c r="O276" i="10"/>
  <c r="P276" i="10" s="1"/>
  <c r="Q278" i="10" l="1"/>
  <c r="O277" i="10"/>
  <c r="P277" i="10" s="1"/>
  <c r="Q279" i="10" l="1"/>
  <c r="O278" i="10"/>
  <c r="P278" i="10" s="1"/>
  <c r="Q280" i="10" l="1"/>
  <c r="O279" i="10"/>
  <c r="P279" i="10" s="1"/>
  <c r="Q281" i="10" l="1"/>
  <c r="O280" i="10"/>
  <c r="P280" i="10" s="1"/>
  <c r="Q282" i="10" l="1"/>
  <c r="O281" i="10"/>
  <c r="P281" i="10" s="1"/>
  <c r="Q283" i="10" l="1"/>
  <c r="O282" i="10"/>
  <c r="P282" i="10" s="1"/>
  <c r="Q284" i="10" l="1"/>
  <c r="O283" i="10"/>
  <c r="P283" i="10" s="1"/>
  <c r="Q285" i="10" l="1"/>
  <c r="O284" i="10"/>
  <c r="P284" i="10" s="1"/>
  <c r="Q286" i="10" l="1"/>
  <c r="O285" i="10"/>
  <c r="P285" i="10" s="1"/>
  <c r="Q287" i="10" l="1"/>
  <c r="O286" i="10"/>
  <c r="P286" i="10" s="1"/>
  <c r="Q288" i="10" l="1"/>
  <c r="O287" i="10"/>
  <c r="P287" i="10" s="1"/>
  <c r="Q289" i="10" l="1"/>
  <c r="O288" i="10"/>
  <c r="P288" i="10" s="1"/>
  <c r="Q290" i="10" l="1"/>
  <c r="O289" i="10"/>
  <c r="P289" i="10" s="1"/>
  <c r="Q291" i="10" l="1"/>
  <c r="O290" i="10"/>
  <c r="P290" i="10" s="1"/>
  <c r="Q292" i="10" l="1"/>
  <c r="O291" i="10"/>
  <c r="P291" i="10" s="1"/>
  <c r="Q293" i="10" l="1"/>
  <c r="O292" i="10"/>
  <c r="P292" i="10" s="1"/>
  <c r="Q294" i="10" l="1"/>
  <c r="O293" i="10"/>
  <c r="P293" i="10" s="1"/>
  <c r="Q295" i="10" l="1"/>
  <c r="O294" i="10"/>
  <c r="P294" i="10" s="1"/>
  <c r="Q296" i="10" l="1"/>
  <c r="O295" i="10"/>
  <c r="P295" i="10" s="1"/>
  <c r="Q297" i="10" l="1"/>
  <c r="O296" i="10"/>
  <c r="P296" i="10" s="1"/>
  <c r="Q298" i="10" l="1"/>
  <c r="O297" i="10"/>
  <c r="P297" i="10" s="1"/>
  <c r="Q299" i="10" l="1"/>
  <c r="O298" i="10"/>
  <c r="P298" i="10" s="1"/>
  <c r="Q300" i="10" l="1"/>
  <c r="O299" i="10"/>
  <c r="P299" i="10" s="1"/>
  <c r="Q301" i="10" l="1"/>
  <c r="O300" i="10"/>
  <c r="P300" i="10" s="1"/>
  <c r="Q302" i="10" l="1"/>
  <c r="O301" i="10"/>
  <c r="P301" i="10" s="1"/>
  <c r="Q303" i="10" l="1"/>
  <c r="O302" i="10"/>
  <c r="P302" i="10" s="1"/>
  <c r="Q304" i="10" l="1"/>
  <c r="O303" i="10"/>
  <c r="P303" i="10" s="1"/>
  <c r="Q305" i="10" l="1"/>
  <c r="O304" i="10"/>
  <c r="P304" i="10" s="1"/>
  <c r="Q306" i="10" l="1"/>
  <c r="O305" i="10"/>
  <c r="P305" i="10" s="1"/>
  <c r="Q307" i="10" l="1"/>
  <c r="O306" i="10"/>
  <c r="P306" i="10" s="1"/>
  <c r="Q308" i="10" l="1"/>
  <c r="O307" i="10"/>
  <c r="P307" i="10" s="1"/>
  <c r="Q309" i="10" l="1"/>
  <c r="O308" i="10"/>
  <c r="P308" i="10" s="1"/>
  <c r="Q310" i="10" l="1"/>
  <c r="O309" i="10"/>
  <c r="P309" i="10" s="1"/>
  <c r="Q311" i="10" l="1"/>
  <c r="O310" i="10"/>
  <c r="P310" i="10" s="1"/>
  <c r="Q312" i="10" l="1"/>
  <c r="O311" i="10"/>
  <c r="P311" i="10" s="1"/>
  <c r="Q313" i="10" l="1"/>
  <c r="O312" i="10"/>
  <c r="P312" i="10" s="1"/>
  <c r="Q314" i="10" l="1"/>
  <c r="O313" i="10"/>
  <c r="P313" i="10" s="1"/>
  <c r="Q315" i="10" l="1"/>
  <c r="O314" i="10"/>
  <c r="P314" i="10" s="1"/>
  <c r="Q316" i="10" l="1"/>
  <c r="O315" i="10"/>
  <c r="P315" i="10" s="1"/>
  <c r="Q317" i="10" l="1"/>
  <c r="O316" i="10"/>
  <c r="P316" i="10" s="1"/>
  <c r="Q318" i="10" l="1"/>
  <c r="O317" i="10"/>
  <c r="P317" i="10" s="1"/>
  <c r="Q319" i="10" l="1"/>
  <c r="O318" i="10"/>
  <c r="P318" i="10" s="1"/>
  <c r="Q320" i="10" l="1"/>
  <c r="O319" i="10"/>
  <c r="P319" i="10" s="1"/>
  <c r="Q321" i="10" l="1"/>
  <c r="O320" i="10"/>
  <c r="P320" i="10" s="1"/>
  <c r="Q322" i="10" l="1"/>
  <c r="O321" i="10"/>
  <c r="P321" i="10" s="1"/>
  <c r="Q323" i="10" l="1"/>
  <c r="O322" i="10"/>
  <c r="P322" i="10" s="1"/>
  <c r="Q324" i="10" l="1"/>
  <c r="O323" i="10"/>
  <c r="P323" i="10" s="1"/>
  <c r="Q325" i="10" l="1"/>
  <c r="O324" i="10"/>
  <c r="P324" i="10" s="1"/>
  <c r="Q326" i="10" l="1"/>
  <c r="O325" i="10"/>
  <c r="P325" i="10" s="1"/>
  <c r="Q327" i="10" l="1"/>
  <c r="O326" i="10"/>
  <c r="P326" i="10" s="1"/>
  <c r="Q328" i="10" l="1"/>
  <c r="O327" i="10"/>
  <c r="P327" i="10" s="1"/>
  <c r="Q329" i="10" l="1"/>
  <c r="O328" i="10"/>
  <c r="P328" i="10" s="1"/>
  <c r="Q330" i="10" l="1"/>
  <c r="O329" i="10"/>
  <c r="P329" i="10" s="1"/>
  <c r="Q331" i="10" l="1"/>
  <c r="O330" i="10"/>
  <c r="P330" i="10" s="1"/>
  <c r="Q332" i="10" l="1"/>
  <c r="O331" i="10"/>
  <c r="P331" i="10" s="1"/>
  <c r="Q333" i="10" l="1"/>
  <c r="O332" i="10"/>
  <c r="P332" i="10" s="1"/>
  <c r="Q334" i="10" l="1"/>
  <c r="O333" i="10"/>
  <c r="P333" i="10" s="1"/>
  <c r="Q335" i="10" l="1"/>
  <c r="O334" i="10"/>
  <c r="P334" i="10" s="1"/>
  <c r="Q336" i="10" l="1"/>
  <c r="O335" i="10"/>
  <c r="P335" i="10" s="1"/>
  <c r="Q337" i="10" l="1"/>
  <c r="O336" i="10"/>
  <c r="P336" i="10" s="1"/>
  <c r="Q338" i="10" l="1"/>
  <c r="O337" i="10"/>
  <c r="P337" i="10" s="1"/>
  <c r="Q339" i="10" l="1"/>
  <c r="O338" i="10"/>
  <c r="P338" i="10" s="1"/>
  <c r="Q340" i="10" l="1"/>
  <c r="O339" i="10"/>
  <c r="P339" i="10" s="1"/>
  <c r="Q341" i="10" l="1"/>
  <c r="O340" i="10"/>
  <c r="P340" i="10" s="1"/>
  <c r="Q342" i="10" l="1"/>
  <c r="O341" i="10"/>
  <c r="P341" i="10" s="1"/>
  <c r="Q343" i="10" l="1"/>
  <c r="O342" i="10"/>
  <c r="P342" i="10" s="1"/>
  <c r="Q344" i="10" l="1"/>
  <c r="O343" i="10"/>
  <c r="P343" i="10" s="1"/>
  <c r="Q345" i="10" l="1"/>
  <c r="O344" i="10"/>
  <c r="P344" i="10" s="1"/>
  <c r="Q346" i="10" l="1"/>
  <c r="O345" i="10"/>
  <c r="P345" i="10" s="1"/>
  <c r="Q347" i="10" l="1"/>
  <c r="O346" i="10"/>
  <c r="P346" i="10" s="1"/>
  <c r="Q348" i="10" l="1"/>
  <c r="O347" i="10"/>
  <c r="P347" i="10" s="1"/>
  <c r="Q349" i="10" l="1"/>
  <c r="O348" i="10"/>
  <c r="P348" i="10" s="1"/>
  <c r="Q350" i="10" l="1"/>
  <c r="O349" i="10"/>
  <c r="P349" i="10" s="1"/>
  <c r="Q351" i="10" l="1"/>
  <c r="O350" i="10"/>
  <c r="P350" i="10" s="1"/>
  <c r="Q352" i="10" l="1"/>
  <c r="O351" i="10"/>
  <c r="P351" i="10" s="1"/>
  <c r="Q353" i="10" l="1"/>
  <c r="O352" i="10"/>
  <c r="P352" i="10" s="1"/>
  <c r="Q354" i="10" l="1"/>
  <c r="O353" i="10"/>
  <c r="P353" i="10" s="1"/>
  <c r="Q355" i="10" l="1"/>
  <c r="O354" i="10"/>
  <c r="P354" i="10" s="1"/>
  <c r="Q356" i="10" l="1"/>
  <c r="O355" i="10"/>
  <c r="P355" i="10" s="1"/>
  <c r="Q357" i="10" l="1"/>
  <c r="O356" i="10"/>
  <c r="P356" i="10" s="1"/>
  <c r="Q358" i="10" l="1"/>
  <c r="O357" i="10"/>
  <c r="P357" i="10" s="1"/>
  <c r="Q359" i="10" l="1"/>
  <c r="O358" i="10"/>
  <c r="P358" i="10" s="1"/>
  <c r="Q360" i="10" l="1"/>
  <c r="O359" i="10"/>
  <c r="P359" i="10" s="1"/>
  <c r="Q361" i="10" l="1"/>
  <c r="O360" i="10"/>
  <c r="P360" i="10" s="1"/>
  <c r="Q362" i="10" l="1"/>
  <c r="O361" i="10"/>
  <c r="P361" i="10" s="1"/>
  <c r="Q363" i="10" l="1"/>
  <c r="O362" i="10"/>
  <c r="P362" i="10" s="1"/>
  <c r="Q364" i="10" l="1"/>
  <c r="O363" i="10"/>
  <c r="P363" i="10" s="1"/>
  <c r="Q365" i="10" l="1"/>
  <c r="O364" i="10"/>
  <c r="P364" i="10" s="1"/>
  <c r="Q366" i="10" l="1"/>
  <c r="O365" i="10"/>
  <c r="P365" i="10" s="1"/>
  <c r="Q367" i="10" l="1"/>
  <c r="O366" i="10"/>
  <c r="P366" i="10" s="1"/>
  <c r="Q368" i="10" l="1"/>
  <c r="O367" i="10"/>
  <c r="P367" i="10" s="1"/>
  <c r="Q369" i="10" l="1"/>
  <c r="O368" i="10"/>
  <c r="P368" i="10" s="1"/>
  <c r="Q370" i="10" l="1"/>
  <c r="O369" i="10"/>
  <c r="P369" i="10" s="1"/>
  <c r="Q371" i="10" l="1"/>
  <c r="O370" i="10"/>
  <c r="P370" i="10" s="1"/>
  <c r="Q372" i="10" l="1"/>
  <c r="O371" i="10"/>
  <c r="P371" i="10" s="1"/>
  <c r="Q373" i="10" l="1"/>
  <c r="O372" i="10"/>
  <c r="P372" i="10" s="1"/>
  <c r="Q374" i="10" l="1"/>
  <c r="O373" i="10"/>
  <c r="P373" i="10" s="1"/>
  <c r="Q375" i="10" l="1"/>
  <c r="O374" i="10"/>
  <c r="P374" i="10" s="1"/>
  <c r="Q376" i="10" l="1"/>
  <c r="O375" i="10"/>
  <c r="P375" i="10" s="1"/>
  <c r="Q377" i="10" l="1"/>
  <c r="O376" i="10"/>
  <c r="P376" i="10" s="1"/>
  <c r="Q378" i="10" l="1"/>
  <c r="O377" i="10"/>
  <c r="P377" i="10" s="1"/>
  <c r="Q379" i="10" l="1"/>
  <c r="O378" i="10"/>
  <c r="P378" i="10" s="1"/>
  <c r="Q380" i="10" l="1"/>
  <c r="O379" i="10"/>
  <c r="P379" i="10" s="1"/>
  <c r="Q381" i="10" l="1"/>
  <c r="O380" i="10"/>
  <c r="P380" i="10" s="1"/>
  <c r="Q382" i="10" l="1"/>
  <c r="O381" i="10"/>
  <c r="P381" i="10" s="1"/>
  <c r="Q383" i="10" l="1"/>
  <c r="O382" i="10"/>
  <c r="P382" i="10" s="1"/>
  <c r="Q384" i="10" l="1"/>
  <c r="O383" i="10"/>
  <c r="P383" i="10" s="1"/>
  <c r="Q385" i="10" l="1"/>
  <c r="O384" i="10"/>
  <c r="P384" i="10" s="1"/>
  <c r="Q386" i="10" l="1"/>
  <c r="O385" i="10"/>
  <c r="P385" i="10" s="1"/>
  <c r="Q387" i="10" l="1"/>
  <c r="O386" i="10"/>
  <c r="P386" i="10" s="1"/>
  <c r="Q388" i="10" l="1"/>
  <c r="O387" i="10"/>
  <c r="P387" i="10" s="1"/>
  <c r="Q389" i="10" l="1"/>
  <c r="O388" i="10"/>
  <c r="P388" i="10" s="1"/>
  <c r="Q390" i="10" l="1"/>
  <c r="O389" i="10"/>
  <c r="P389" i="10" s="1"/>
  <c r="Q391" i="10" l="1"/>
  <c r="O390" i="10"/>
  <c r="P390" i="10" s="1"/>
  <c r="Q392" i="10" l="1"/>
  <c r="O391" i="10"/>
  <c r="P391" i="10" s="1"/>
  <c r="Q393" i="10" l="1"/>
  <c r="O392" i="10"/>
  <c r="P392" i="10" s="1"/>
  <c r="Q394" i="10" l="1"/>
  <c r="O393" i="10"/>
  <c r="P393" i="10" s="1"/>
  <c r="Q395" i="10" l="1"/>
  <c r="O394" i="10"/>
  <c r="P394" i="10" s="1"/>
  <c r="Q396" i="10" l="1"/>
  <c r="O395" i="10"/>
  <c r="P395" i="10" s="1"/>
  <c r="Q397" i="10" l="1"/>
  <c r="O396" i="10"/>
  <c r="P396" i="10" s="1"/>
  <c r="Q398" i="10" l="1"/>
  <c r="O397" i="10"/>
  <c r="P397" i="10" s="1"/>
  <c r="Q399" i="10" l="1"/>
  <c r="O398" i="10"/>
  <c r="P398" i="10" s="1"/>
  <c r="Q400" i="10" l="1"/>
  <c r="O399" i="10"/>
  <c r="P399" i="10" s="1"/>
  <c r="Q401" i="10" l="1"/>
  <c r="O400" i="10"/>
  <c r="P400" i="10" s="1"/>
  <c r="Q402" i="10" l="1"/>
  <c r="O401" i="10"/>
  <c r="P401" i="10" s="1"/>
  <c r="Q403" i="10" l="1"/>
  <c r="O402" i="10"/>
  <c r="P402" i="10" s="1"/>
  <c r="Q404" i="10" l="1"/>
  <c r="O403" i="10"/>
  <c r="P403" i="10" s="1"/>
  <c r="Q405" i="10" l="1"/>
  <c r="O404" i="10"/>
  <c r="P404" i="10" s="1"/>
  <c r="Q406" i="10" l="1"/>
  <c r="O405" i="10"/>
  <c r="P405" i="10" s="1"/>
  <c r="Q407" i="10" l="1"/>
  <c r="O406" i="10"/>
  <c r="P406" i="10" s="1"/>
  <c r="Q408" i="10" l="1"/>
  <c r="O407" i="10"/>
  <c r="P407" i="10" s="1"/>
  <c r="Q409" i="10" l="1"/>
  <c r="O408" i="10"/>
  <c r="P408" i="10" s="1"/>
  <c r="Q410" i="10" l="1"/>
  <c r="O409" i="10"/>
  <c r="P409" i="10" s="1"/>
  <c r="Q411" i="10" l="1"/>
  <c r="O410" i="10"/>
  <c r="P410" i="10" s="1"/>
  <c r="Q412" i="10" l="1"/>
  <c r="O411" i="10"/>
  <c r="P411" i="10" s="1"/>
  <c r="Q413" i="10" l="1"/>
  <c r="O412" i="10"/>
  <c r="P412" i="10" s="1"/>
  <c r="Q414" i="10" l="1"/>
  <c r="O413" i="10"/>
  <c r="P413" i="10" s="1"/>
  <c r="Q415" i="10" l="1"/>
  <c r="O414" i="10"/>
  <c r="P414" i="10" s="1"/>
  <c r="Q416" i="10" l="1"/>
  <c r="O415" i="10"/>
  <c r="P415" i="10" s="1"/>
  <c r="Q417" i="10" l="1"/>
  <c r="O416" i="10"/>
  <c r="P416" i="10" s="1"/>
  <c r="Q418" i="10" l="1"/>
  <c r="O417" i="10"/>
  <c r="P417" i="10" s="1"/>
  <c r="Q419" i="10" l="1"/>
  <c r="O418" i="10"/>
  <c r="P418" i="10" s="1"/>
  <c r="Q420" i="10" l="1"/>
  <c r="O419" i="10"/>
  <c r="P419" i="10" s="1"/>
  <c r="Q421" i="10" l="1"/>
  <c r="O420" i="10"/>
  <c r="P420" i="10" s="1"/>
  <c r="Q422" i="10" l="1"/>
  <c r="O421" i="10"/>
  <c r="P421" i="10" s="1"/>
  <c r="Q423" i="10" l="1"/>
  <c r="O422" i="10"/>
  <c r="P422" i="10" s="1"/>
  <c r="Q424" i="10" l="1"/>
  <c r="O423" i="10"/>
  <c r="P423" i="10" s="1"/>
  <c r="Q425" i="10" l="1"/>
  <c r="O424" i="10"/>
  <c r="P424" i="10" s="1"/>
  <c r="Q426" i="10" l="1"/>
  <c r="O425" i="10"/>
  <c r="P425" i="10" s="1"/>
  <c r="Q427" i="10" l="1"/>
  <c r="O426" i="10"/>
  <c r="P426" i="10" s="1"/>
  <c r="Q428" i="10" l="1"/>
  <c r="O427" i="10"/>
  <c r="P427" i="10" s="1"/>
  <c r="Q429" i="10" l="1"/>
  <c r="O428" i="10"/>
  <c r="P428" i="10" s="1"/>
  <c r="Q430" i="10" l="1"/>
  <c r="O429" i="10"/>
  <c r="P429" i="10" s="1"/>
  <c r="Q431" i="10" l="1"/>
  <c r="O430" i="10"/>
  <c r="P430" i="10" s="1"/>
  <c r="Q432" i="10" l="1"/>
  <c r="O431" i="10"/>
  <c r="P431" i="10" s="1"/>
  <c r="Q433" i="10" l="1"/>
  <c r="O432" i="10"/>
  <c r="P432" i="10" s="1"/>
  <c r="Q434" i="10" l="1"/>
  <c r="O433" i="10"/>
  <c r="P433" i="10" s="1"/>
  <c r="Q435" i="10" l="1"/>
  <c r="O434" i="10"/>
  <c r="P434" i="10" s="1"/>
  <c r="Q436" i="10" l="1"/>
  <c r="O435" i="10"/>
  <c r="P435" i="10" s="1"/>
  <c r="Q437" i="10" l="1"/>
  <c r="O436" i="10"/>
  <c r="P436" i="10" s="1"/>
  <c r="Q438" i="10" l="1"/>
  <c r="O437" i="10"/>
  <c r="P437" i="10" s="1"/>
  <c r="Q439" i="10" l="1"/>
  <c r="O438" i="10"/>
  <c r="P438" i="10" s="1"/>
  <c r="Q440" i="10" l="1"/>
  <c r="O439" i="10"/>
  <c r="P439" i="10" s="1"/>
  <c r="Q441" i="10" l="1"/>
  <c r="O440" i="10"/>
  <c r="P440" i="10" s="1"/>
  <c r="Q442" i="10" l="1"/>
  <c r="O441" i="10"/>
  <c r="P441" i="10" s="1"/>
  <c r="Q443" i="10" l="1"/>
  <c r="O442" i="10"/>
  <c r="P442" i="10" s="1"/>
  <c r="Q444" i="10" l="1"/>
  <c r="O443" i="10"/>
  <c r="P443" i="10" s="1"/>
  <c r="Q445" i="10" l="1"/>
  <c r="O444" i="10"/>
  <c r="P444" i="10" s="1"/>
  <c r="Q446" i="10" l="1"/>
  <c r="O445" i="10"/>
  <c r="P445" i="10" s="1"/>
  <c r="Q447" i="10" l="1"/>
  <c r="O446" i="10"/>
  <c r="P446" i="10" s="1"/>
  <c r="Q448" i="10" l="1"/>
  <c r="O447" i="10"/>
  <c r="P447" i="10" s="1"/>
  <c r="Q449" i="10" l="1"/>
  <c r="O448" i="10"/>
  <c r="P448" i="10" s="1"/>
  <c r="Q450" i="10" l="1"/>
  <c r="O449" i="10"/>
  <c r="P449" i="10" s="1"/>
  <c r="Q451" i="10" l="1"/>
  <c r="O450" i="10"/>
  <c r="P450" i="10" s="1"/>
  <c r="Q452" i="10" l="1"/>
  <c r="O451" i="10"/>
  <c r="P451" i="10" s="1"/>
  <c r="Q453" i="10" l="1"/>
  <c r="O452" i="10"/>
  <c r="P452" i="10" s="1"/>
  <c r="Q454" i="10" l="1"/>
  <c r="O453" i="10"/>
  <c r="P453" i="10" s="1"/>
  <c r="Q455" i="10" l="1"/>
  <c r="O454" i="10"/>
  <c r="P454" i="10" s="1"/>
  <c r="Q456" i="10" l="1"/>
  <c r="O455" i="10"/>
  <c r="P455" i="10" s="1"/>
  <c r="Q457" i="10" l="1"/>
  <c r="O456" i="10"/>
  <c r="P456" i="10" s="1"/>
  <c r="Q458" i="10" l="1"/>
  <c r="O457" i="10"/>
  <c r="P457" i="10" s="1"/>
  <c r="Q459" i="10" l="1"/>
  <c r="O458" i="10"/>
  <c r="P458" i="10" s="1"/>
  <c r="Q460" i="10" l="1"/>
  <c r="O459" i="10"/>
  <c r="P459" i="10" s="1"/>
  <c r="Q461" i="10" l="1"/>
  <c r="O460" i="10"/>
  <c r="P460" i="10" s="1"/>
  <c r="Q462" i="10" l="1"/>
  <c r="O461" i="10"/>
  <c r="P461" i="10" s="1"/>
  <c r="Q463" i="10" l="1"/>
  <c r="O462" i="10"/>
  <c r="P462" i="10" s="1"/>
  <c r="Q464" i="10" l="1"/>
  <c r="O463" i="10"/>
  <c r="P463" i="10" s="1"/>
  <c r="Q465" i="10" l="1"/>
  <c r="O464" i="10"/>
  <c r="P464" i="10" s="1"/>
  <c r="Q466" i="10" l="1"/>
  <c r="O465" i="10"/>
  <c r="P465" i="10" s="1"/>
  <c r="Q467" i="10" l="1"/>
  <c r="O466" i="10"/>
  <c r="P466" i="10" s="1"/>
  <c r="Q468" i="10" l="1"/>
  <c r="O467" i="10"/>
  <c r="P467" i="10" s="1"/>
  <c r="Q469" i="10" l="1"/>
  <c r="O468" i="10"/>
  <c r="P468" i="10" s="1"/>
  <c r="Q470" i="10" l="1"/>
  <c r="O469" i="10"/>
  <c r="P469" i="10" s="1"/>
  <c r="Q471" i="10" l="1"/>
  <c r="O470" i="10"/>
  <c r="P470" i="10" s="1"/>
  <c r="Q472" i="10" l="1"/>
  <c r="O471" i="10"/>
  <c r="P471" i="10" s="1"/>
  <c r="Q473" i="10" l="1"/>
  <c r="O472" i="10"/>
  <c r="P472" i="10" s="1"/>
  <c r="Q474" i="10" l="1"/>
  <c r="O473" i="10"/>
  <c r="P473" i="10" s="1"/>
  <c r="Q475" i="10" l="1"/>
  <c r="O474" i="10"/>
  <c r="P474" i="10" s="1"/>
  <c r="Q476" i="10" l="1"/>
  <c r="O475" i="10"/>
  <c r="P475" i="10" s="1"/>
  <c r="Q477" i="10" l="1"/>
  <c r="O476" i="10"/>
  <c r="P476" i="10" s="1"/>
  <c r="Q478" i="10" l="1"/>
  <c r="O477" i="10"/>
  <c r="P477" i="10" s="1"/>
  <c r="Q479" i="10" l="1"/>
  <c r="O478" i="10"/>
  <c r="P478" i="10" s="1"/>
  <c r="Q480" i="10" l="1"/>
  <c r="O479" i="10"/>
  <c r="P479" i="10" s="1"/>
  <c r="Q481" i="10" l="1"/>
  <c r="O480" i="10"/>
  <c r="P480" i="10" s="1"/>
  <c r="Q482" i="10" l="1"/>
  <c r="O481" i="10"/>
  <c r="P481" i="10" s="1"/>
  <c r="Q483" i="10" l="1"/>
  <c r="O482" i="10"/>
  <c r="P482" i="10" s="1"/>
  <c r="Q484" i="10" l="1"/>
  <c r="O483" i="10"/>
  <c r="P483" i="10" s="1"/>
  <c r="Q485" i="10" l="1"/>
  <c r="O484" i="10"/>
  <c r="P484" i="10" s="1"/>
  <c r="Q486" i="10" l="1"/>
  <c r="O485" i="10"/>
  <c r="P485" i="10" s="1"/>
  <c r="Q487" i="10" l="1"/>
  <c r="O486" i="10"/>
  <c r="P486" i="10" s="1"/>
  <c r="Q488" i="10" l="1"/>
  <c r="O487" i="10"/>
  <c r="P487" i="10" s="1"/>
  <c r="Q489" i="10" l="1"/>
  <c r="O488" i="10"/>
  <c r="P488" i="10" s="1"/>
  <c r="Q490" i="10" l="1"/>
  <c r="O489" i="10"/>
  <c r="P489" i="10" s="1"/>
  <c r="Q491" i="10" l="1"/>
  <c r="O490" i="10"/>
  <c r="P490" i="10" s="1"/>
  <c r="Q492" i="10" l="1"/>
  <c r="O491" i="10"/>
  <c r="P491" i="10" s="1"/>
  <c r="Q493" i="10" l="1"/>
  <c r="O492" i="10"/>
  <c r="P492" i="10" s="1"/>
  <c r="Q494" i="10" l="1"/>
  <c r="O493" i="10"/>
  <c r="P493" i="10" s="1"/>
  <c r="Q495" i="10" l="1"/>
  <c r="O494" i="10"/>
  <c r="P494" i="10" s="1"/>
  <c r="Q496" i="10" l="1"/>
  <c r="O495" i="10"/>
  <c r="P495" i="10" s="1"/>
  <c r="Q497" i="10" l="1"/>
  <c r="O496" i="10"/>
  <c r="P496" i="10" s="1"/>
  <c r="Q498" i="10" l="1"/>
  <c r="O497" i="10"/>
  <c r="P497" i="10" s="1"/>
  <c r="Q499" i="10" l="1"/>
  <c r="O498" i="10"/>
  <c r="P498" i="10" s="1"/>
  <c r="Q500" i="10" l="1"/>
  <c r="O499" i="10"/>
  <c r="P499" i="10" s="1"/>
  <c r="Q501" i="10" l="1"/>
  <c r="O500" i="10"/>
  <c r="P500" i="10" s="1"/>
  <c r="Q502" i="10" l="1"/>
  <c r="O501" i="10"/>
  <c r="P501" i="10" s="1"/>
  <c r="Q503" i="10" l="1"/>
  <c r="O502" i="10"/>
  <c r="P502" i="10" s="1"/>
  <c r="Q504" i="10" l="1"/>
  <c r="O503" i="10"/>
  <c r="P503" i="10" s="1"/>
  <c r="Q505" i="10" l="1"/>
  <c r="O504" i="10"/>
  <c r="P504" i="10" s="1"/>
  <c r="Q506" i="10" l="1"/>
  <c r="O505" i="10"/>
  <c r="P505" i="10" s="1"/>
  <c r="Q507" i="10" l="1"/>
  <c r="O506" i="10"/>
  <c r="P506" i="10" s="1"/>
  <c r="Q508" i="10" l="1"/>
  <c r="O507" i="10"/>
  <c r="P507" i="10" s="1"/>
  <c r="Q509" i="10" l="1"/>
  <c r="O508" i="10"/>
  <c r="P508" i="10" s="1"/>
  <c r="Q510" i="10" l="1"/>
  <c r="O509" i="10"/>
  <c r="P509" i="10" s="1"/>
  <c r="Q511" i="10" l="1"/>
  <c r="O510" i="10"/>
  <c r="P510" i="10" s="1"/>
  <c r="Q512" i="10" l="1"/>
  <c r="O511" i="10"/>
  <c r="P511" i="10" s="1"/>
  <c r="Q513" i="10" l="1"/>
  <c r="O512" i="10"/>
  <c r="P512" i="10" s="1"/>
  <c r="Q514" i="10" l="1"/>
  <c r="O513" i="10"/>
  <c r="P513" i="10" s="1"/>
  <c r="Q515" i="10" l="1"/>
  <c r="O514" i="10"/>
  <c r="P514" i="10" s="1"/>
  <c r="Q516" i="10" l="1"/>
  <c r="O515" i="10"/>
  <c r="P515" i="10" s="1"/>
  <c r="Q517" i="10" l="1"/>
  <c r="O516" i="10"/>
  <c r="P516" i="10" s="1"/>
  <c r="Q518" i="10" l="1"/>
  <c r="O517" i="10"/>
  <c r="P517" i="10" s="1"/>
  <c r="Q519" i="10" l="1"/>
  <c r="O518" i="10"/>
  <c r="P518" i="10" s="1"/>
  <c r="Q520" i="10" l="1"/>
  <c r="O519" i="10"/>
  <c r="P519" i="10" s="1"/>
  <c r="Q521" i="10" l="1"/>
  <c r="O520" i="10"/>
  <c r="P520" i="10" s="1"/>
  <c r="Q522" i="10" l="1"/>
  <c r="O521" i="10"/>
  <c r="P521" i="10" s="1"/>
  <c r="Q523" i="10" l="1"/>
  <c r="O522" i="10"/>
  <c r="P522" i="10" s="1"/>
  <c r="Q524" i="10" l="1"/>
  <c r="O523" i="10"/>
  <c r="P523" i="10" s="1"/>
  <c r="Q525" i="10" l="1"/>
  <c r="O524" i="10"/>
  <c r="P524" i="10" s="1"/>
  <c r="Q526" i="10" l="1"/>
  <c r="O525" i="10"/>
  <c r="P525" i="10" s="1"/>
  <c r="Q527" i="10" l="1"/>
  <c r="O526" i="10"/>
  <c r="P526" i="10" s="1"/>
  <c r="Q528" i="10" l="1"/>
  <c r="O527" i="10"/>
  <c r="P527" i="10" s="1"/>
  <c r="Q529" i="10" l="1"/>
  <c r="O528" i="10"/>
  <c r="P528" i="10" s="1"/>
  <c r="Q530" i="10" l="1"/>
  <c r="O529" i="10"/>
  <c r="P529" i="10" s="1"/>
  <c r="Q531" i="10" l="1"/>
  <c r="O530" i="10"/>
  <c r="P530" i="10" s="1"/>
  <c r="Q532" i="10" l="1"/>
  <c r="O531" i="10"/>
  <c r="P531" i="10" s="1"/>
  <c r="Q533" i="10" l="1"/>
  <c r="O532" i="10"/>
  <c r="P532" i="10" s="1"/>
  <c r="Q534" i="10" l="1"/>
  <c r="O533" i="10"/>
  <c r="P533" i="10" s="1"/>
  <c r="Q535" i="10" l="1"/>
  <c r="O534" i="10"/>
  <c r="P534" i="10" s="1"/>
  <c r="Q536" i="10" l="1"/>
  <c r="O535" i="10"/>
  <c r="P535" i="10" s="1"/>
  <c r="Q537" i="10" l="1"/>
  <c r="O536" i="10"/>
  <c r="P536" i="10" s="1"/>
  <c r="Q538" i="10" l="1"/>
  <c r="O537" i="10"/>
  <c r="P537" i="10" s="1"/>
  <c r="Q539" i="10" l="1"/>
  <c r="O538" i="10"/>
  <c r="P538" i="10" s="1"/>
  <c r="Q540" i="10" l="1"/>
  <c r="O539" i="10"/>
  <c r="P539" i="10" s="1"/>
  <c r="Q541" i="10" l="1"/>
  <c r="O540" i="10"/>
  <c r="P540" i="10" s="1"/>
  <c r="Q542" i="10" l="1"/>
  <c r="O541" i="10"/>
  <c r="P541" i="10" s="1"/>
  <c r="Q543" i="10" l="1"/>
  <c r="O542" i="10"/>
  <c r="P542" i="10" s="1"/>
  <c r="Q544" i="10" l="1"/>
  <c r="O543" i="10"/>
  <c r="P543" i="10" s="1"/>
  <c r="Q545" i="10" l="1"/>
  <c r="O544" i="10"/>
  <c r="P544" i="10" s="1"/>
  <c r="Q546" i="10" l="1"/>
  <c r="O545" i="10"/>
  <c r="P545" i="10" s="1"/>
  <c r="Q547" i="10" l="1"/>
  <c r="O546" i="10"/>
  <c r="P546" i="10" s="1"/>
  <c r="Q548" i="10" l="1"/>
  <c r="O547" i="10"/>
  <c r="P547" i="10" s="1"/>
  <c r="Q549" i="10" l="1"/>
  <c r="O548" i="10"/>
  <c r="P548" i="10" s="1"/>
  <c r="Q550" i="10" l="1"/>
  <c r="O549" i="10"/>
  <c r="P549" i="10" s="1"/>
  <c r="Q551" i="10" l="1"/>
  <c r="O550" i="10"/>
  <c r="P550" i="10" s="1"/>
  <c r="Q552" i="10" l="1"/>
  <c r="O551" i="10"/>
  <c r="P551" i="10" s="1"/>
  <c r="Q553" i="10" l="1"/>
  <c r="O552" i="10"/>
  <c r="P552" i="10" s="1"/>
  <c r="Q554" i="10" l="1"/>
  <c r="O553" i="10"/>
  <c r="P553" i="10" s="1"/>
  <c r="Q555" i="10" l="1"/>
  <c r="O554" i="10"/>
  <c r="P554" i="10" s="1"/>
  <c r="Q556" i="10" l="1"/>
  <c r="O555" i="10"/>
  <c r="P555" i="10" s="1"/>
  <c r="Q557" i="10" l="1"/>
  <c r="O556" i="10"/>
  <c r="P556" i="10" s="1"/>
  <c r="Q558" i="10" l="1"/>
  <c r="O557" i="10"/>
  <c r="P557" i="10" s="1"/>
  <c r="Q559" i="10" l="1"/>
  <c r="O558" i="10"/>
  <c r="P558" i="10" s="1"/>
  <c r="Q560" i="10" l="1"/>
  <c r="O559" i="10"/>
  <c r="P559" i="10" s="1"/>
  <c r="Q561" i="10" l="1"/>
  <c r="O560" i="10"/>
  <c r="P560" i="10" s="1"/>
  <c r="Q562" i="10" l="1"/>
  <c r="O561" i="10"/>
  <c r="P561" i="10" s="1"/>
  <c r="Q563" i="10" l="1"/>
  <c r="O562" i="10"/>
  <c r="P562" i="10" s="1"/>
  <c r="Q564" i="10" l="1"/>
  <c r="O563" i="10"/>
  <c r="P563" i="10" s="1"/>
  <c r="Q565" i="10" l="1"/>
  <c r="O564" i="10"/>
  <c r="P564" i="10" s="1"/>
  <c r="Q566" i="10" l="1"/>
  <c r="O565" i="10"/>
  <c r="P565" i="10" s="1"/>
  <c r="Q567" i="10" l="1"/>
  <c r="O566" i="10"/>
  <c r="P566" i="10" s="1"/>
  <c r="Q568" i="10" l="1"/>
  <c r="O567" i="10"/>
  <c r="P567" i="10" s="1"/>
  <c r="Q569" i="10" l="1"/>
  <c r="O568" i="10"/>
  <c r="P568" i="10" s="1"/>
  <c r="Q570" i="10" l="1"/>
  <c r="O569" i="10"/>
  <c r="P569" i="10" s="1"/>
  <c r="Q571" i="10" l="1"/>
  <c r="O570" i="10"/>
  <c r="P570" i="10" s="1"/>
  <c r="Q572" i="10" l="1"/>
  <c r="O571" i="10"/>
  <c r="P571" i="10" s="1"/>
  <c r="Q573" i="10" l="1"/>
  <c r="O572" i="10"/>
  <c r="P572" i="10" s="1"/>
  <c r="Q574" i="10" l="1"/>
  <c r="O573" i="10"/>
  <c r="P573" i="10" s="1"/>
  <c r="Q575" i="10" l="1"/>
  <c r="O574" i="10"/>
  <c r="P574" i="10" s="1"/>
  <c r="Q576" i="10" l="1"/>
  <c r="O575" i="10"/>
  <c r="P575" i="10" s="1"/>
  <c r="Q577" i="10" l="1"/>
  <c r="O576" i="10"/>
  <c r="P576" i="10" s="1"/>
  <c r="Q578" i="10" l="1"/>
  <c r="O577" i="10"/>
  <c r="P577" i="10" s="1"/>
  <c r="Q579" i="10" l="1"/>
  <c r="O578" i="10"/>
  <c r="P578" i="10" s="1"/>
  <c r="Q580" i="10" l="1"/>
  <c r="O579" i="10"/>
  <c r="P579" i="10" s="1"/>
  <c r="Q581" i="10" l="1"/>
  <c r="O580" i="10"/>
  <c r="P580" i="10" s="1"/>
  <c r="Q582" i="10" l="1"/>
  <c r="O581" i="10"/>
  <c r="P581" i="10" s="1"/>
  <c r="Q583" i="10" l="1"/>
  <c r="O582" i="10"/>
  <c r="P582" i="10" s="1"/>
  <c r="Q584" i="10" l="1"/>
  <c r="O583" i="10"/>
  <c r="P583" i="10" s="1"/>
  <c r="Q585" i="10" l="1"/>
  <c r="O584" i="10"/>
  <c r="P584" i="10" s="1"/>
  <c r="Q586" i="10" l="1"/>
  <c r="O585" i="10"/>
  <c r="P585" i="10" s="1"/>
  <c r="Q587" i="10" l="1"/>
  <c r="O586" i="10"/>
  <c r="P586" i="10" s="1"/>
  <c r="Q588" i="10" l="1"/>
  <c r="O587" i="10"/>
  <c r="P587" i="10" s="1"/>
  <c r="Q589" i="10" l="1"/>
  <c r="O588" i="10"/>
  <c r="P588" i="10" s="1"/>
  <c r="Q590" i="10" l="1"/>
  <c r="O589" i="10"/>
  <c r="P589" i="10" s="1"/>
  <c r="Q591" i="10" l="1"/>
  <c r="O590" i="10"/>
  <c r="P590" i="10" s="1"/>
  <c r="Q592" i="10" l="1"/>
  <c r="O591" i="10"/>
  <c r="P591" i="10" s="1"/>
  <c r="Q593" i="10" l="1"/>
  <c r="O592" i="10"/>
  <c r="P592" i="10" s="1"/>
  <c r="Q594" i="10" l="1"/>
  <c r="O593" i="10"/>
  <c r="P593" i="10" s="1"/>
  <c r="Q595" i="10" l="1"/>
  <c r="O594" i="10"/>
  <c r="P594" i="10" s="1"/>
  <c r="Q596" i="10" l="1"/>
  <c r="O595" i="10"/>
  <c r="P595" i="10" s="1"/>
  <c r="Q597" i="10" l="1"/>
  <c r="O596" i="10"/>
  <c r="P596" i="10" s="1"/>
  <c r="Q598" i="10" l="1"/>
  <c r="O597" i="10"/>
  <c r="P597" i="10" s="1"/>
  <c r="Q599" i="10" l="1"/>
  <c r="O598" i="10"/>
  <c r="P598" i="10" s="1"/>
  <c r="Q600" i="10" l="1"/>
  <c r="O599" i="10"/>
  <c r="P599" i="10" s="1"/>
  <c r="Q601" i="10" l="1"/>
  <c r="O600" i="10"/>
  <c r="P600" i="10" s="1"/>
  <c r="Q602" i="10" l="1"/>
  <c r="O601" i="10"/>
  <c r="P601" i="10" s="1"/>
  <c r="Q603" i="10" l="1"/>
  <c r="O602" i="10"/>
  <c r="P602" i="10" s="1"/>
  <c r="Q604" i="10" l="1"/>
  <c r="O603" i="10"/>
  <c r="P603" i="10" s="1"/>
  <c r="Q605" i="10" l="1"/>
  <c r="O604" i="10"/>
  <c r="P604" i="10" s="1"/>
  <c r="Q606" i="10" l="1"/>
  <c r="O605" i="10"/>
  <c r="P605" i="10" s="1"/>
  <c r="Q607" i="10" l="1"/>
  <c r="O606" i="10"/>
  <c r="P606" i="10" s="1"/>
  <c r="Q608" i="10" l="1"/>
  <c r="O607" i="10"/>
  <c r="P607" i="10" s="1"/>
  <c r="Q609" i="10" l="1"/>
  <c r="O608" i="10"/>
  <c r="P608" i="10" s="1"/>
  <c r="Q610" i="10" l="1"/>
  <c r="O609" i="10"/>
  <c r="P609" i="10" s="1"/>
  <c r="Q611" i="10" l="1"/>
  <c r="O610" i="10"/>
  <c r="P610" i="10" s="1"/>
  <c r="Q612" i="10" l="1"/>
  <c r="O611" i="10"/>
  <c r="P611" i="10" s="1"/>
  <c r="Q613" i="10" l="1"/>
  <c r="O612" i="10"/>
  <c r="P612" i="10" s="1"/>
  <c r="Q614" i="10" l="1"/>
  <c r="O613" i="10"/>
  <c r="P613" i="10" s="1"/>
  <c r="Q615" i="10" l="1"/>
  <c r="O614" i="10"/>
  <c r="P614" i="10" s="1"/>
  <c r="Q616" i="10" l="1"/>
  <c r="O615" i="10"/>
  <c r="P615" i="10" s="1"/>
  <c r="Q617" i="10" l="1"/>
  <c r="O616" i="10"/>
  <c r="P616" i="10" s="1"/>
  <c r="Q618" i="10" l="1"/>
  <c r="O617" i="10"/>
  <c r="P617" i="10" s="1"/>
  <c r="Q619" i="10" l="1"/>
  <c r="O618" i="10"/>
  <c r="P618" i="10" s="1"/>
  <c r="Q620" i="10" l="1"/>
  <c r="O619" i="10"/>
  <c r="P619" i="10" s="1"/>
  <c r="Q621" i="10" l="1"/>
  <c r="O620" i="10"/>
  <c r="P620" i="10" s="1"/>
  <c r="Q622" i="10" l="1"/>
  <c r="O621" i="10"/>
  <c r="P621" i="10" s="1"/>
  <c r="Q623" i="10" l="1"/>
  <c r="O622" i="10"/>
  <c r="P622" i="10" s="1"/>
  <c r="Q624" i="10" l="1"/>
  <c r="O623" i="10"/>
  <c r="P623" i="10" s="1"/>
  <c r="Q625" i="10" l="1"/>
  <c r="O624" i="10"/>
  <c r="P624" i="10" s="1"/>
  <c r="Q626" i="10" l="1"/>
  <c r="O625" i="10"/>
  <c r="P625" i="10" s="1"/>
  <c r="Q627" i="10" l="1"/>
  <c r="O626" i="10"/>
  <c r="P626" i="10" s="1"/>
  <c r="Q628" i="10" l="1"/>
  <c r="O627" i="10"/>
  <c r="P627" i="10" s="1"/>
  <c r="Q629" i="10" l="1"/>
  <c r="O628" i="10"/>
  <c r="P628" i="10" s="1"/>
  <c r="Q630" i="10" l="1"/>
  <c r="O629" i="10"/>
  <c r="P629" i="10" s="1"/>
  <c r="Q631" i="10" l="1"/>
  <c r="O630" i="10"/>
  <c r="P630" i="10" s="1"/>
  <c r="Q632" i="10" l="1"/>
  <c r="O631" i="10"/>
  <c r="P631" i="10" s="1"/>
  <c r="Q633" i="10" l="1"/>
  <c r="O632" i="10"/>
  <c r="P632" i="10" s="1"/>
  <c r="Q634" i="10" l="1"/>
  <c r="O633" i="10"/>
  <c r="P633" i="10" s="1"/>
  <c r="Q635" i="10" l="1"/>
  <c r="O634" i="10"/>
  <c r="P634" i="10" s="1"/>
  <c r="Q636" i="10" l="1"/>
  <c r="O635" i="10"/>
  <c r="P635" i="10" s="1"/>
  <c r="Q637" i="10" l="1"/>
  <c r="O636" i="10"/>
  <c r="P636" i="10" s="1"/>
  <c r="Q638" i="10" l="1"/>
  <c r="O637" i="10"/>
  <c r="P637" i="10" s="1"/>
  <c r="Q639" i="10" l="1"/>
  <c r="O638" i="10"/>
  <c r="P638" i="10" s="1"/>
  <c r="Q640" i="10" l="1"/>
  <c r="O639" i="10"/>
  <c r="P639" i="10" s="1"/>
  <c r="Q641" i="10" l="1"/>
  <c r="O640" i="10"/>
  <c r="P640" i="10" s="1"/>
  <c r="Q642" i="10" l="1"/>
  <c r="O641" i="10"/>
  <c r="P641" i="10" s="1"/>
  <c r="Q643" i="10" l="1"/>
  <c r="O642" i="10"/>
  <c r="P642" i="10" s="1"/>
  <c r="Q644" i="10" l="1"/>
  <c r="O643" i="10"/>
  <c r="P643" i="10" s="1"/>
  <c r="Q645" i="10" l="1"/>
  <c r="O644" i="10"/>
  <c r="P644" i="10" s="1"/>
  <c r="Q646" i="10" l="1"/>
  <c r="O645" i="10"/>
  <c r="P645" i="10" s="1"/>
  <c r="Q647" i="10" l="1"/>
  <c r="O646" i="10"/>
  <c r="P646" i="10" s="1"/>
  <c r="Q648" i="10" l="1"/>
  <c r="O647" i="10"/>
  <c r="P647" i="10" s="1"/>
  <c r="Q649" i="10" l="1"/>
  <c r="O648" i="10"/>
  <c r="P648" i="10" s="1"/>
  <c r="Q650" i="10" l="1"/>
  <c r="O649" i="10"/>
  <c r="P649" i="10" s="1"/>
  <c r="Q651" i="10" l="1"/>
  <c r="O650" i="10"/>
  <c r="P650" i="10" s="1"/>
  <c r="Q652" i="10" l="1"/>
  <c r="O651" i="10"/>
  <c r="P651" i="10" s="1"/>
  <c r="Q653" i="10" l="1"/>
  <c r="O652" i="10"/>
  <c r="P652" i="10" s="1"/>
  <c r="Q654" i="10" l="1"/>
  <c r="O653" i="10"/>
  <c r="P653" i="10" s="1"/>
  <c r="Q655" i="10" l="1"/>
  <c r="O654" i="10"/>
  <c r="P654" i="10" s="1"/>
  <c r="Q656" i="10" l="1"/>
  <c r="O655" i="10"/>
  <c r="P655" i="10" s="1"/>
  <c r="Q657" i="10" l="1"/>
  <c r="O656" i="10"/>
  <c r="P656" i="10" s="1"/>
  <c r="Q658" i="10" l="1"/>
  <c r="O657" i="10"/>
  <c r="P657" i="10" s="1"/>
  <c r="Q659" i="10" l="1"/>
  <c r="O658" i="10"/>
  <c r="P658" i="10" s="1"/>
  <c r="Q660" i="10" l="1"/>
  <c r="O659" i="10"/>
  <c r="P659" i="10" s="1"/>
  <c r="Q661" i="10" l="1"/>
  <c r="O660" i="10"/>
  <c r="P660" i="10" s="1"/>
  <c r="Q662" i="10" l="1"/>
  <c r="O661" i="10"/>
  <c r="P661" i="10" s="1"/>
  <c r="Q663" i="10" l="1"/>
  <c r="O662" i="10"/>
  <c r="P662" i="10" s="1"/>
  <c r="Q664" i="10" l="1"/>
  <c r="O663" i="10"/>
  <c r="P663" i="10" s="1"/>
  <c r="Q665" i="10" l="1"/>
  <c r="O664" i="10"/>
  <c r="P664" i="10" s="1"/>
  <c r="Q666" i="10" l="1"/>
  <c r="O665" i="10"/>
  <c r="P665" i="10" s="1"/>
  <c r="Q667" i="10" l="1"/>
  <c r="O666" i="10"/>
  <c r="P666" i="10" s="1"/>
  <c r="Q668" i="10" l="1"/>
  <c r="O667" i="10"/>
  <c r="P667" i="10" s="1"/>
  <c r="Q669" i="10" l="1"/>
  <c r="O668" i="10"/>
  <c r="P668" i="10" s="1"/>
  <c r="Q670" i="10" l="1"/>
  <c r="O669" i="10"/>
  <c r="P669" i="10" s="1"/>
  <c r="Q671" i="10" l="1"/>
  <c r="O670" i="10"/>
  <c r="P670" i="10" s="1"/>
  <c r="Q672" i="10" l="1"/>
  <c r="O671" i="10"/>
  <c r="P671" i="10" s="1"/>
  <c r="Q673" i="10" l="1"/>
  <c r="O672" i="10"/>
  <c r="P672" i="10" s="1"/>
  <c r="Q674" i="10" l="1"/>
  <c r="O673" i="10"/>
  <c r="P673" i="10" s="1"/>
  <c r="Q675" i="10" l="1"/>
  <c r="O674" i="10"/>
  <c r="P674" i="10" s="1"/>
  <c r="Q676" i="10" l="1"/>
  <c r="O675" i="10"/>
  <c r="P675" i="10" s="1"/>
  <c r="Q677" i="10" l="1"/>
  <c r="O676" i="10"/>
  <c r="P676" i="10" s="1"/>
  <c r="Q678" i="10" l="1"/>
  <c r="O677" i="10"/>
  <c r="P677" i="10" s="1"/>
  <c r="Q679" i="10" l="1"/>
  <c r="O678" i="10"/>
  <c r="P678" i="10" s="1"/>
  <c r="Q680" i="10" l="1"/>
  <c r="O679" i="10"/>
  <c r="P679" i="10" s="1"/>
  <c r="Q681" i="10" l="1"/>
  <c r="O680" i="10"/>
  <c r="P680" i="10" s="1"/>
  <c r="Q682" i="10" l="1"/>
  <c r="O681" i="10"/>
  <c r="P681" i="10" s="1"/>
  <c r="Q683" i="10" l="1"/>
  <c r="O682" i="10"/>
  <c r="P682" i="10" s="1"/>
  <c r="Q684" i="10" l="1"/>
  <c r="O683" i="10"/>
  <c r="P683" i="10" s="1"/>
  <c r="Q685" i="10" l="1"/>
  <c r="O684" i="10"/>
  <c r="P684" i="10" s="1"/>
  <c r="Q686" i="10" l="1"/>
  <c r="O685" i="10"/>
  <c r="P685" i="10" s="1"/>
  <c r="Q687" i="10" l="1"/>
  <c r="O686" i="10"/>
  <c r="P686" i="10" s="1"/>
  <c r="Q688" i="10" l="1"/>
  <c r="O687" i="10"/>
  <c r="P687" i="10" s="1"/>
  <c r="Q689" i="10" l="1"/>
  <c r="O688" i="10"/>
  <c r="P688" i="10" s="1"/>
  <c r="Q690" i="10" l="1"/>
  <c r="O689" i="10"/>
  <c r="P689" i="10" s="1"/>
  <c r="Q691" i="10" l="1"/>
  <c r="O690" i="10"/>
  <c r="P690" i="10" s="1"/>
  <c r="Q692" i="10" l="1"/>
  <c r="O691" i="10"/>
  <c r="P691" i="10" s="1"/>
  <c r="Q693" i="10" l="1"/>
  <c r="O692" i="10"/>
  <c r="P692" i="10" s="1"/>
  <c r="Q694" i="10" l="1"/>
  <c r="O693" i="10"/>
  <c r="P693" i="10" s="1"/>
  <c r="Q695" i="10" l="1"/>
  <c r="O694" i="10"/>
  <c r="P694" i="10" s="1"/>
  <c r="Q696" i="10" l="1"/>
  <c r="O695" i="10"/>
  <c r="P695" i="10" s="1"/>
  <c r="Q697" i="10" l="1"/>
  <c r="O696" i="10"/>
  <c r="P696" i="10" s="1"/>
  <c r="Q698" i="10" l="1"/>
  <c r="O697" i="10"/>
  <c r="P697" i="10" s="1"/>
  <c r="Q699" i="10" l="1"/>
  <c r="O698" i="10"/>
  <c r="P698" i="10" s="1"/>
  <c r="Q700" i="10" l="1"/>
  <c r="O699" i="10"/>
  <c r="P699" i="10" s="1"/>
  <c r="Q701" i="10" l="1"/>
  <c r="O700" i="10"/>
  <c r="P700" i="10" s="1"/>
  <c r="Q702" i="10" l="1"/>
  <c r="O701" i="10"/>
  <c r="P701" i="10" s="1"/>
  <c r="Q703" i="10" l="1"/>
  <c r="O702" i="10"/>
  <c r="P702" i="10" s="1"/>
  <c r="Q704" i="10" l="1"/>
  <c r="O703" i="10"/>
  <c r="P703" i="10" s="1"/>
  <c r="Q705" i="10" l="1"/>
  <c r="O704" i="10"/>
  <c r="P704" i="10" s="1"/>
  <c r="Q706" i="10" l="1"/>
  <c r="O705" i="10"/>
  <c r="P705" i="10" s="1"/>
  <c r="Q707" i="10" l="1"/>
  <c r="O706" i="10"/>
  <c r="P706" i="10" s="1"/>
  <c r="Q708" i="10" l="1"/>
  <c r="O707" i="10"/>
  <c r="P707" i="10" s="1"/>
  <c r="Q709" i="10" l="1"/>
  <c r="O708" i="10"/>
  <c r="P708" i="10" s="1"/>
  <c r="Q710" i="10" l="1"/>
  <c r="O709" i="10"/>
  <c r="P709" i="10" s="1"/>
  <c r="Q711" i="10" l="1"/>
  <c r="O710" i="10"/>
  <c r="P710" i="10" s="1"/>
  <c r="Q712" i="10" l="1"/>
  <c r="O711" i="10"/>
  <c r="P711" i="10" s="1"/>
  <c r="Q713" i="10" l="1"/>
  <c r="O712" i="10"/>
  <c r="P712" i="10" s="1"/>
  <c r="Q714" i="10" l="1"/>
  <c r="O713" i="10"/>
  <c r="P713" i="10" s="1"/>
  <c r="Q715" i="10" l="1"/>
  <c r="O714" i="10"/>
  <c r="P714" i="10" s="1"/>
  <c r="Q716" i="10" l="1"/>
  <c r="O715" i="10"/>
  <c r="P715" i="10" s="1"/>
  <c r="Q717" i="10" l="1"/>
  <c r="O716" i="10"/>
  <c r="P716" i="10" s="1"/>
  <c r="Q718" i="10" l="1"/>
  <c r="O717" i="10"/>
  <c r="P717" i="10" s="1"/>
  <c r="Q719" i="10" l="1"/>
  <c r="O718" i="10"/>
  <c r="P718" i="10" s="1"/>
  <c r="Q720" i="10" l="1"/>
  <c r="O719" i="10"/>
  <c r="P719" i="10" s="1"/>
  <c r="Q721" i="10" l="1"/>
  <c r="O720" i="10"/>
  <c r="P720" i="10" s="1"/>
  <c r="Q722" i="10" l="1"/>
  <c r="O721" i="10"/>
  <c r="P721" i="10" s="1"/>
  <c r="Q723" i="10" l="1"/>
  <c r="O722" i="10"/>
  <c r="P722" i="10" s="1"/>
  <c r="Q724" i="10" l="1"/>
  <c r="O723" i="10"/>
  <c r="P723" i="10" s="1"/>
  <c r="Q725" i="10" l="1"/>
  <c r="O724" i="10"/>
  <c r="P724" i="10" s="1"/>
  <c r="Q726" i="10" l="1"/>
  <c r="O725" i="10"/>
  <c r="P725" i="10" s="1"/>
  <c r="Q727" i="10" l="1"/>
  <c r="O726" i="10"/>
  <c r="P726" i="10" s="1"/>
  <c r="Q728" i="10" l="1"/>
  <c r="O727" i="10"/>
  <c r="P727" i="10" s="1"/>
  <c r="Q729" i="10" l="1"/>
  <c r="O728" i="10"/>
  <c r="P728" i="10" s="1"/>
  <c r="Q730" i="10" l="1"/>
  <c r="O729" i="10"/>
  <c r="P729" i="10" s="1"/>
  <c r="Q731" i="10" l="1"/>
  <c r="O730" i="10"/>
  <c r="P730" i="10" s="1"/>
  <c r="Q732" i="10" l="1"/>
  <c r="O731" i="10"/>
  <c r="P731" i="10" s="1"/>
  <c r="Q733" i="10" l="1"/>
  <c r="O732" i="10"/>
  <c r="P732" i="10" s="1"/>
  <c r="Q734" i="10" l="1"/>
  <c r="O733" i="10"/>
  <c r="P733" i="10" s="1"/>
  <c r="Q735" i="10" l="1"/>
  <c r="O734" i="10"/>
  <c r="P734" i="10" s="1"/>
  <c r="Q736" i="10" l="1"/>
  <c r="O735" i="10"/>
  <c r="P735" i="10" s="1"/>
  <c r="Q737" i="10" l="1"/>
  <c r="O736" i="10"/>
  <c r="P736" i="10" s="1"/>
  <c r="Q738" i="10" l="1"/>
  <c r="O737" i="10"/>
  <c r="P737" i="10" s="1"/>
  <c r="Q739" i="10" l="1"/>
  <c r="O738" i="10"/>
  <c r="P738" i="10" s="1"/>
  <c r="Q740" i="10" l="1"/>
  <c r="O739" i="10"/>
  <c r="P739" i="10" s="1"/>
  <c r="Q741" i="10" l="1"/>
  <c r="O740" i="10"/>
  <c r="P740" i="10" s="1"/>
  <c r="Q742" i="10" l="1"/>
  <c r="O741" i="10"/>
  <c r="P741" i="10" s="1"/>
  <c r="Q743" i="10" l="1"/>
  <c r="O742" i="10"/>
  <c r="P742" i="10" s="1"/>
  <c r="Q744" i="10" l="1"/>
  <c r="O743" i="10"/>
  <c r="P743" i="10" s="1"/>
  <c r="Q745" i="10" l="1"/>
  <c r="O744" i="10"/>
  <c r="P744" i="10" s="1"/>
  <c r="Q746" i="10" l="1"/>
  <c r="O745" i="10"/>
  <c r="P745" i="10" s="1"/>
  <c r="Q747" i="10" l="1"/>
  <c r="O746" i="10"/>
  <c r="P746" i="10" s="1"/>
  <c r="Q748" i="10" l="1"/>
  <c r="O747" i="10"/>
  <c r="P747" i="10" s="1"/>
  <c r="Q749" i="10" l="1"/>
  <c r="O748" i="10"/>
  <c r="P748" i="10" s="1"/>
  <c r="Q750" i="10" l="1"/>
  <c r="O749" i="10"/>
  <c r="P749" i="10" s="1"/>
  <c r="Q751" i="10" l="1"/>
  <c r="O750" i="10"/>
  <c r="P750" i="10" s="1"/>
  <c r="Q752" i="10" l="1"/>
  <c r="O751" i="10"/>
  <c r="P751" i="10" s="1"/>
  <c r="Q753" i="10" l="1"/>
  <c r="O752" i="10"/>
  <c r="P752" i="10" s="1"/>
  <c r="Q754" i="10" l="1"/>
  <c r="O753" i="10"/>
  <c r="P753" i="10" s="1"/>
  <c r="Q755" i="10" l="1"/>
  <c r="O754" i="10"/>
  <c r="P754" i="10" s="1"/>
  <c r="Q756" i="10" l="1"/>
  <c r="O755" i="10"/>
  <c r="P755" i="10" s="1"/>
  <c r="Q757" i="10" l="1"/>
  <c r="O756" i="10"/>
  <c r="P756" i="10" s="1"/>
  <c r="Q758" i="10" l="1"/>
  <c r="O757" i="10"/>
  <c r="P757" i="10" s="1"/>
  <c r="Q759" i="10" l="1"/>
  <c r="O758" i="10"/>
  <c r="P758" i="10" s="1"/>
  <c r="Q760" i="10" l="1"/>
  <c r="O759" i="10"/>
  <c r="P759" i="10" s="1"/>
  <c r="Q761" i="10" l="1"/>
  <c r="O760" i="10"/>
  <c r="P760" i="10" s="1"/>
  <c r="Q762" i="10" l="1"/>
  <c r="O761" i="10"/>
  <c r="P761" i="10" s="1"/>
  <c r="Q763" i="10" l="1"/>
  <c r="O762" i="10"/>
  <c r="P762" i="10" s="1"/>
  <c r="Q764" i="10" l="1"/>
  <c r="O763" i="10"/>
  <c r="P763" i="10" s="1"/>
  <c r="Q765" i="10" l="1"/>
  <c r="O764" i="10"/>
  <c r="P764" i="10" s="1"/>
  <c r="Q766" i="10" l="1"/>
  <c r="O765" i="10"/>
  <c r="P765" i="10" s="1"/>
  <c r="Q767" i="10" l="1"/>
  <c r="O766" i="10"/>
  <c r="P766" i="10" s="1"/>
  <c r="Q768" i="10" l="1"/>
  <c r="O767" i="10"/>
  <c r="P767" i="10" s="1"/>
  <c r="Q769" i="10" l="1"/>
  <c r="O768" i="10"/>
  <c r="P768" i="10" s="1"/>
  <c r="Q770" i="10" l="1"/>
  <c r="O769" i="10"/>
  <c r="P769" i="10" s="1"/>
  <c r="Q771" i="10" l="1"/>
  <c r="O770" i="10"/>
  <c r="P770" i="10" s="1"/>
  <c r="Q772" i="10" l="1"/>
  <c r="O771" i="10"/>
  <c r="P771" i="10" s="1"/>
  <c r="Q773" i="10" l="1"/>
  <c r="O772" i="10"/>
  <c r="P772" i="10" s="1"/>
  <c r="Q774" i="10" l="1"/>
  <c r="O773" i="10"/>
  <c r="P773" i="10" s="1"/>
  <c r="Q775" i="10" l="1"/>
  <c r="O774" i="10"/>
  <c r="P774" i="10" s="1"/>
  <c r="Q776" i="10" l="1"/>
  <c r="O775" i="10"/>
  <c r="P775" i="10" s="1"/>
  <c r="Q777" i="10" l="1"/>
  <c r="O776" i="10"/>
  <c r="P776" i="10" s="1"/>
  <c r="Q778" i="10" l="1"/>
  <c r="O777" i="10"/>
  <c r="P777" i="10" s="1"/>
  <c r="Q779" i="10" l="1"/>
  <c r="O778" i="10"/>
  <c r="P778" i="10" s="1"/>
  <c r="Q780" i="10" l="1"/>
  <c r="O779" i="10"/>
  <c r="P779" i="10" s="1"/>
  <c r="Q781" i="10" l="1"/>
  <c r="O780" i="10"/>
  <c r="P780" i="10" s="1"/>
  <c r="Q782" i="10" l="1"/>
  <c r="O781" i="10"/>
  <c r="P781" i="10" s="1"/>
  <c r="Q783" i="10" l="1"/>
  <c r="O782" i="10"/>
  <c r="P782" i="10" s="1"/>
  <c r="Q784" i="10" l="1"/>
  <c r="O783" i="10"/>
  <c r="P783" i="10" s="1"/>
  <c r="Q785" i="10" l="1"/>
  <c r="O784" i="10"/>
  <c r="P784" i="10" s="1"/>
  <c r="Q786" i="10" l="1"/>
  <c r="O785" i="10"/>
  <c r="P785" i="10" s="1"/>
  <c r="Q787" i="10" l="1"/>
  <c r="O786" i="10"/>
  <c r="P786" i="10" s="1"/>
  <c r="Q788" i="10" l="1"/>
  <c r="O787" i="10"/>
  <c r="P787" i="10" s="1"/>
  <c r="Q789" i="10" l="1"/>
  <c r="O788" i="10"/>
  <c r="P788" i="10" s="1"/>
  <c r="Q790" i="10" l="1"/>
  <c r="O789" i="10"/>
  <c r="P789" i="10" s="1"/>
  <c r="Q791" i="10" l="1"/>
  <c r="O790" i="10"/>
  <c r="P790" i="10" s="1"/>
  <c r="Q792" i="10" l="1"/>
  <c r="O791" i="10"/>
  <c r="P791" i="10" s="1"/>
  <c r="Q793" i="10" l="1"/>
  <c r="O792" i="10"/>
  <c r="P792" i="10" s="1"/>
  <c r="Q794" i="10" l="1"/>
  <c r="O793" i="10"/>
  <c r="P793" i="10" s="1"/>
  <c r="Q795" i="10" l="1"/>
  <c r="O794" i="10"/>
  <c r="P794" i="10" s="1"/>
  <c r="Q796" i="10" l="1"/>
  <c r="O795" i="10"/>
  <c r="P795" i="10" s="1"/>
  <c r="Q797" i="10" l="1"/>
  <c r="O796" i="10"/>
  <c r="P796" i="10" s="1"/>
  <c r="Q798" i="10" l="1"/>
  <c r="O797" i="10"/>
  <c r="P797" i="10" s="1"/>
  <c r="Q799" i="10" l="1"/>
  <c r="O798" i="10"/>
  <c r="P798" i="10" s="1"/>
  <c r="Q800" i="10" l="1"/>
  <c r="O799" i="10"/>
  <c r="P799" i="10" s="1"/>
  <c r="Q801" i="10" l="1"/>
  <c r="O800" i="10"/>
  <c r="P800" i="10" s="1"/>
  <c r="Q802" i="10" l="1"/>
  <c r="O801" i="10"/>
  <c r="P801" i="10" s="1"/>
  <c r="Q803" i="10" l="1"/>
  <c r="O802" i="10"/>
  <c r="P802" i="10" s="1"/>
  <c r="Q804" i="10" l="1"/>
  <c r="O803" i="10"/>
  <c r="P803" i="10" s="1"/>
  <c r="Q805" i="10" l="1"/>
  <c r="O804" i="10"/>
  <c r="P804" i="10" s="1"/>
  <c r="Q806" i="10" l="1"/>
  <c r="O805" i="10"/>
  <c r="P805" i="10" s="1"/>
  <c r="Q807" i="10" l="1"/>
  <c r="O806" i="10"/>
  <c r="P806" i="10" s="1"/>
  <c r="Q808" i="10" l="1"/>
  <c r="O807" i="10"/>
  <c r="P807" i="10" s="1"/>
  <c r="Q809" i="10" l="1"/>
  <c r="O808" i="10"/>
  <c r="P808" i="10" s="1"/>
  <c r="Q810" i="10" l="1"/>
  <c r="O809" i="10"/>
  <c r="P809" i="10" s="1"/>
  <c r="Q811" i="10" l="1"/>
  <c r="O810" i="10"/>
  <c r="P810" i="10" s="1"/>
  <c r="Q812" i="10" l="1"/>
  <c r="O811" i="10"/>
  <c r="P811" i="10" s="1"/>
  <c r="Q813" i="10" l="1"/>
  <c r="O812" i="10"/>
  <c r="P812" i="10" s="1"/>
  <c r="Q814" i="10" l="1"/>
  <c r="O813" i="10"/>
  <c r="P813" i="10" s="1"/>
  <c r="Q815" i="10" l="1"/>
  <c r="O814" i="10"/>
  <c r="P814" i="10" s="1"/>
  <c r="Q816" i="10" l="1"/>
  <c r="O815" i="10"/>
  <c r="P815" i="10" s="1"/>
  <c r="Q817" i="10" l="1"/>
  <c r="O816" i="10"/>
  <c r="P816" i="10" s="1"/>
  <c r="Q818" i="10" l="1"/>
  <c r="O817" i="10"/>
  <c r="P817" i="10" s="1"/>
  <c r="Q819" i="10" l="1"/>
  <c r="O818" i="10"/>
  <c r="P818" i="10" s="1"/>
  <c r="Q820" i="10" l="1"/>
  <c r="O819" i="10"/>
  <c r="P819" i="10" s="1"/>
  <c r="Q821" i="10" l="1"/>
  <c r="O820" i="10"/>
  <c r="P820" i="10" s="1"/>
  <c r="Q822" i="10" l="1"/>
  <c r="O821" i="10"/>
  <c r="P821" i="10" s="1"/>
  <c r="Q823" i="10" l="1"/>
  <c r="O822" i="10"/>
  <c r="P822" i="10" s="1"/>
  <c r="Q824" i="10" l="1"/>
  <c r="O823" i="10"/>
  <c r="P823" i="10" s="1"/>
  <c r="Q825" i="10" l="1"/>
  <c r="O824" i="10"/>
  <c r="P824" i="10" s="1"/>
  <c r="Q826" i="10" l="1"/>
  <c r="O825" i="10"/>
  <c r="P825" i="10" s="1"/>
  <c r="Q827" i="10" l="1"/>
  <c r="O826" i="10"/>
  <c r="P826" i="10" s="1"/>
  <c r="Q828" i="10" l="1"/>
  <c r="O827" i="10"/>
  <c r="P827" i="10" s="1"/>
  <c r="Q829" i="10" l="1"/>
  <c r="O828" i="10"/>
  <c r="P828" i="10" s="1"/>
  <c r="Q830" i="10" l="1"/>
  <c r="O829" i="10"/>
  <c r="P829" i="10" s="1"/>
  <c r="Q831" i="10" l="1"/>
  <c r="O830" i="10"/>
  <c r="P830" i="10" s="1"/>
  <c r="Q832" i="10" l="1"/>
  <c r="O831" i="10"/>
  <c r="P831" i="10" s="1"/>
  <c r="Q833" i="10" l="1"/>
  <c r="O832" i="10"/>
  <c r="P832" i="10" s="1"/>
  <c r="Q834" i="10" l="1"/>
  <c r="O833" i="10"/>
  <c r="P833" i="10" s="1"/>
  <c r="Q835" i="10" l="1"/>
  <c r="O834" i="10"/>
  <c r="P834" i="10" s="1"/>
  <c r="Q836" i="10" l="1"/>
  <c r="O835" i="10"/>
  <c r="P835" i="10" s="1"/>
  <c r="Q837" i="10" l="1"/>
  <c r="O836" i="10"/>
  <c r="P836" i="10" s="1"/>
  <c r="Q838" i="10" l="1"/>
  <c r="O837" i="10"/>
  <c r="P837" i="10" s="1"/>
  <c r="Q839" i="10" l="1"/>
  <c r="O838" i="10"/>
  <c r="P838" i="10" s="1"/>
  <c r="Q840" i="10" l="1"/>
  <c r="O839" i="10"/>
  <c r="P839" i="10" s="1"/>
  <c r="Q841" i="10" l="1"/>
  <c r="O840" i="10"/>
  <c r="P840" i="10" s="1"/>
  <c r="Q842" i="10" l="1"/>
  <c r="O841" i="10"/>
  <c r="P841" i="10" s="1"/>
  <c r="Q843" i="10" l="1"/>
  <c r="O842" i="10"/>
  <c r="P842" i="10" s="1"/>
  <c r="Q844" i="10" l="1"/>
  <c r="O843" i="10"/>
  <c r="P843" i="10" s="1"/>
  <c r="Q845" i="10" l="1"/>
  <c r="O844" i="10"/>
  <c r="P844" i="10" s="1"/>
  <c r="Q846" i="10" l="1"/>
  <c r="O845" i="10"/>
  <c r="P845" i="10" s="1"/>
  <c r="Q847" i="10" l="1"/>
  <c r="O846" i="10"/>
  <c r="P846" i="10" s="1"/>
  <c r="Q848" i="10" l="1"/>
  <c r="O847" i="10"/>
  <c r="P847" i="10" s="1"/>
  <c r="Q849" i="10" l="1"/>
  <c r="O848" i="10"/>
  <c r="P848" i="10" s="1"/>
  <c r="Q850" i="10" l="1"/>
  <c r="O849" i="10"/>
  <c r="P849" i="10" s="1"/>
  <c r="Q851" i="10" l="1"/>
  <c r="O850" i="10"/>
  <c r="P850" i="10" s="1"/>
  <c r="Q852" i="10" l="1"/>
  <c r="O851" i="10"/>
  <c r="P851" i="10" s="1"/>
  <c r="Q853" i="10" l="1"/>
  <c r="O852" i="10"/>
  <c r="P852" i="10" s="1"/>
  <c r="Q854" i="10" l="1"/>
  <c r="O853" i="10"/>
  <c r="P853" i="10" s="1"/>
  <c r="Q855" i="10" l="1"/>
  <c r="O854" i="10"/>
  <c r="P854" i="10" s="1"/>
  <c r="Q856" i="10" l="1"/>
  <c r="O855" i="10"/>
  <c r="P855" i="10" s="1"/>
  <c r="Q857" i="10" l="1"/>
  <c r="O856" i="10"/>
  <c r="P856" i="10" s="1"/>
  <c r="Q858" i="10" l="1"/>
  <c r="O857" i="10"/>
  <c r="P857" i="10" s="1"/>
  <c r="Q859" i="10" l="1"/>
  <c r="O858" i="10"/>
  <c r="P858" i="10" s="1"/>
  <c r="Q860" i="10" l="1"/>
  <c r="O859" i="10"/>
  <c r="P859" i="10" s="1"/>
  <c r="Q861" i="10" l="1"/>
  <c r="O860" i="10"/>
  <c r="P860" i="10" s="1"/>
  <c r="Q862" i="10" l="1"/>
  <c r="O861" i="10"/>
  <c r="P861" i="10" s="1"/>
  <c r="Q863" i="10" l="1"/>
  <c r="O862" i="10"/>
  <c r="P862" i="10" s="1"/>
  <c r="Q864" i="10" l="1"/>
  <c r="O863" i="10"/>
  <c r="P863" i="10" s="1"/>
  <c r="Q865" i="10" l="1"/>
  <c r="O864" i="10"/>
  <c r="P864" i="10" s="1"/>
  <c r="Q866" i="10" l="1"/>
  <c r="O865" i="10"/>
  <c r="P865" i="10" s="1"/>
  <c r="Q867" i="10" l="1"/>
  <c r="O866" i="10"/>
  <c r="P866" i="10" s="1"/>
  <c r="Q868" i="10" l="1"/>
  <c r="O867" i="10"/>
  <c r="P867" i="10" s="1"/>
  <c r="Q869" i="10" l="1"/>
  <c r="O868" i="10"/>
  <c r="P868" i="10" s="1"/>
  <c r="Q870" i="10" l="1"/>
  <c r="O869" i="10"/>
  <c r="P869" i="10" s="1"/>
  <c r="Q871" i="10" l="1"/>
  <c r="O870" i="10"/>
  <c r="P870" i="10" s="1"/>
  <c r="Q872" i="10" l="1"/>
  <c r="O871" i="10"/>
  <c r="P871" i="10" s="1"/>
  <c r="Q873" i="10" l="1"/>
  <c r="O872" i="10"/>
  <c r="P872" i="10" s="1"/>
  <c r="Q874" i="10" l="1"/>
  <c r="O873" i="10"/>
  <c r="P873" i="10" s="1"/>
  <c r="Q875" i="10" l="1"/>
  <c r="O874" i="10"/>
  <c r="P874" i="10" s="1"/>
  <c r="Q876" i="10" l="1"/>
  <c r="O875" i="10"/>
  <c r="P875" i="10" s="1"/>
  <c r="Q877" i="10" l="1"/>
  <c r="O876" i="10"/>
  <c r="P876" i="10" s="1"/>
  <c r="Q878" i="10" l="1"/>
  <c r="O877" i="10"/>
  <c r="P877" i="10" s="1"/>
  <c r="Q879" i="10" l="1"/>
  <c r="O878" i="10"/>
  <c r="P878" i="10" s="1"/>
  <c r="Q880" i="10" l="1"/>
  <c r="O879" i="10"/>
  <c r="P879" i="10" s="1"/>
  <c r="Q881" i="10" l="1"/>
  <c r="O880" i="10"/>
  <c r="P880" i="10" s="1"/>
  <c r="Q882" i="10" l="1"/>
  <c r="O881" i="10"/>
  <c r="P881" i="10" s="1"/>
  <c r="Q883" i="10" l="1"/>
  <c r="O882" i="10"/>
  <c r="P882" i="10" s="1"/>
  <c r="Q884" i="10" l="1"/>
  <c r="O883" i="10"/>
  <c r="P883" i="10" s="1"/>
  <c r="Q885" i="10" l="1"/>
  <c r="O884" i="10"/>
  <c r="P884" i="10" s="1"/>
  <c r="Q886" i="10" l="1"/>
  <c r="O885" i="10"/>
  <c r="P885" i="10" s="1"/>
  <c r="Q887" i="10" l="1"/>
  <c r="O886" i="10"/>
  <c r="P886" i="10" s="1"/>
  <c r="Q888" i="10" l="1"/>
  <c r="O887" i="10"/>
  <c r="P887" i="10" s="1"/>
  <c r="Q889" i="10" l="1"/>
  <c r="O888" i="10"/>
  <c r="P888" i="10" s="1"/>
  <c r="Q890" i="10" l="1"/>
  <c r="O889" i="10"/>
  <c r="P889" i="10" s="1"/>
  <c r="Q891" i="10" l="1"/>
  <c r="O890" i="10"/>
  <c r="P890" i="10" s="1"/>
  <c r="Q892" i="10" l="1"/>
  <c r="O891" i="10"/>
  <c r="P891" i="10" s="1"/>
  <c r="Q893" i="10" l="1"/>
  <c r="O892" i="10"/>
  <c r="P892" i="10" s="1"/>
  <c r="Q894" i="10" l="1"/>
  <c r="O893" i="10"/>
  <c r="P893" i="10" s="1"/>
  <c r="Q895" i="10" l="1"/>
  <c r="O894" i="10"/>
  <c r="P894" i="10" s="1"/>
  <c r="Q896" i="10" l="1"/>
  <c r="O895" i="10"/>
  <c r="P895" i="10" s="1"/>
  <c r="Q897" i="10" l="1"/>
  <c r="O896" i="10"/>
  <c r="P896" i="10" s="1"/>
  <c r="Q898" i="10" l="1"/>
  <c r="O897" i="10"/>
  <c r="P897" i="10" s="1"/>
  <c r="Q899" i="10" l="1"/>
  <c r="O898" i="10"/>
  <c r="P898" i="10" s="1"/>
  <c r="Q900" i="10" l="1"/>
  <c r="O899" i="10"/>
  <c r="P899" i="10" s="1"/>
  <c r="Q901" i="10" l="1"/>
  <c r="O900" i="10"/>
  <c r="P900" i="10" s="1"/>
  <c r="Q902" i="10" l="1"/>
  <c r="O901" i="10"/>
  <c r="P901" i="10" s="1"/>
  <c r="Q903" i="10" l="1"/>
  <c r="O902" i="10"/>
  <c r="P902" i="10" s="1"/>
  <c r="Q904" i="10" l="1"/>
  <c r="O903" i="10"/>
  <c r="P903" i="10" s="1"/>
  <c r="Q905" i="10" l="1"/>
  <c r="O904" i="10"/>
  <c r="P904" i="10" s="1"/>
  <c r="Q906" i="10" l="1"/>
  <c r="O905" i="10"/>
  <c r="P905" i="10" s="1"/>
  <c r="Q907" i="10" l="1"/>
  <c r="O906" i="10"/>
  <c r="P906" i="10" s="1"/>
  <c r="Q908" i="10" l="1"/>
  <c r="O907" i="10"/>
  <c r="P907" i="10" s="1"/>
  <c r="Q909" i="10" l="1"/>
  <c r="O908" i="10"/>
  <c r="P908" i="10" s="1"/>
  <c r="Q910" i="10" l="1"/>
  <c r="O909" i="10"/>
  <c r="P909" i="10" s="1"/>
  <c r="Q911" i="10" l="1"/>
  <c r="O910" i="10"/>
  <c r="P910" i="10" s="1"/>
  <c r="Q912" i="10" l="1"/>
  <c r="O911" i="10"/>
  <c r="P911" i="10" s="1"/>
  <c r="Q913" i="10" l="1"/>
  <c r="O912" i="10"/>
  <c r="P912" i="10" s="1"/>
  <c r="Q914" i="10" l="1"/>
  <c r="O913" i="10"/>
  <c r="P913" i="10" s="1"/>
  <c r="Q915" i="10" l="1"/>
  <c r="O914" i="10"/>
  <c r="P914" i="10" s="1"/>
  <c r="Q916" i="10" l="1"/>
  <c r="O915" i="10"/>
  <c r="P915" i="10" s="1"/>
  <c r="Q917" i="10" l="1"/>
  <c r="O916" i="10"/>
  <c r="P916" i="10" s="1"/>
  <c r="Q918" i="10" l="1"/>
  <c r="O917" i="10"/>
  <c r="P917" i="10" s="1"/>
  <c r="Q919" i="10" l="1"/>
  <c r="O918" i="10"/>
  <c r="P918" i="10" s="1"/>
  <c r="Q920" i="10" l="1"/>
  <c r="O919" i="10"/>
  <c r="P919" i="10" s="1"/>
  <c r="Q921" i="10" l="1"/>
  <c r="O920" i="10"/>
  <c r="P920" i="10" s="1"/>
  <c r="Q922" i="10" l="1"/>
  <c r="O921" i="10"/>
  <c r="P921" i="10" s="1"/>
  <c r="Q923" i="10" l="1"/>
  <c r="O922" i="10"/>
  <c r="P922" i="10" s="1"/>
  <c r="Q924" i="10" l="1"/>
  <c r="O923" i="10"/>
  <c r="P923" i="10" s="1"/>
  <c r="Q925" i="10" l="1"/>
  <c r="O924" i="10"/>
  <c r="P924" i="10" s="1"/>
  <c r="Q926" i="10" l="1"/>
  <c r="O925" i="10"/>
  <c r="P925" i="10" s="1"/>
  <c r="Q927" i="10" l="1"/>
  <c r="O926" i="10"/>
  <c r="P926" i="10" s="1"/>
  <c r="Q928" i="10" l="1"/>
  <c r="O927" i="10"/>
  <c r="P927" i="10" s="1"/>
  <c r="Q929" i="10" l="1"/>
  <c r="O928" i="10"/>
  <c r="P928" i="10" s="1"/>
  <c r="Q930" i="10" l="1"/>
  <c r="O929" i="10"/>
  <c r="P929" i="10" s="1"/>
  <c r="Q931" i="10" l="1"/>
  <c r="O930" i="10"/>
  <c r="P930" i="10" s="1"/>
  <c r="Q932" i="10" l="1"/>
  <c r="O931" i="10"/>
  <c r="P931" i="10" s="1"/>
  <c r="Q933" i="10" l="1"/>
  <c r="O932" i="10"/>
  <c r="P932" i="10" s="1"/>
  <c r="Q934" i="10" l="1"/>
  <c r="O933" i="10"/>
  <c r="P933" i="10" s="1"/>
  <c r="Q935" i="10" l="1"/>
  <c r="O934" i="10"/>
  <c r="P934" i="10" s="1"/>
  <c r="Q936" i="10" l="1"/>
  <c r="O935" i="10"/>
  <c r="P935" i="10" s="1"/>
  <c r="Q937" i="10" l="1"/>
  <c r="O936" i="10"/>
  <c r="P936" i="10" s="1"/>
  <c r="Q938" i="10" l="1"/>
  <c r="O937" i="10"/>
  <c r="P937" i="10" s="1"/>
  <c r="Q939" i="10" l="1"/>
  <c r="O938" i="10"/>
  <c r="P938" i="10" s="1"/>
  <c r="Q940" i="10" l="1"/>
  <c r="O939" i="10"/>
  <c r="P939" i="10" s="1"/>
  <c r="Q941" i="10" l="1"/>
  <c r="O940" i="10"/>
  <c r="P940" i="10" s="1"/>
  <c r="Q942" i="10" l="1"/>
  <c r="O941" i="10"/>
  <c r="P941" i="10" s="1"/>
  <c r="Q943" i="10" l="1"/>
  <c r="O942" i="10"/>
  <c r="P942" i="10" s="1"/>
  <c r="Q944" i="10" l="1"/>
  <c r="O943" i="10"/>
  <c r="P943" i="10" s="1"/>
  <c r="Q945" i="10" l="1"/>
  <c r="O944" i="10"/>
  <c r="P944" i="10" s="1"/>
  <c r="Q946" i="10" l="1"/>
  <c r="O945" i="10"/>
  <c r="P945" i="10" s="1"/>
  <c r="Q947" i="10" l="1"/>
  <c r="O946" i="10"/>
  <c r="P946" i="10" s="1"/>
  <c r="Q948" i="10" l="1"/>
  <c r="O947" i="10"/>
  <c r="P947" i="10" s="1"/>
  <c r="Q949" i="10" l="1"/>
  <c r="O948" i="10"/>
  <c r="P948" i="10" s="1"/>
  <c r="Q950" i="10" l="1"/>
  <c r="O949" i="10"/>
  <c r="P949" i="10" s="1"/>
  <c r="Q951" i="10" l="1"/>
  <c r="O950" i="10"/>
  <c r="P950" i="10" s="1"/>
  <c r="Q952" i="10" l="1"/>
  <c r="O951" i="10"/>
  <c r="P951" i="10" s="1"/>
  <c r="Q953" i="10" l="1"/>
  <c r="O952" i="10"/>
  <c r="P952" i="10" s="1"/>
  <c r="Q954" i="10" l="1"/>
  <c r="O953" i="10"/>
  <c r="P953" i="10" s="1"/>
  <c r="Q955" i="10" l="1"/>
  <c r="O954" i="10"/>
  <c r="P954" i="10" s="1"/>
  <c r="Q956" i="10" l="1"/>
  <c r="O955" i="10"/>
  <c r="P955" i="10" s="1"/>
  <c r="Q957" i="10" l="1"/>
  <c r="O956" i="10"/>
  <c r="P956" i="10" s="1"/>
  <c r="Q958" i="10" l="1"/>
  <c r="O957" i="10"/>
  <c r="P957" i="10" s="1"/>
  <c r="Q959" i="10" l="1"/>
  <c r="O958" i="10"/>
  <c r="P958" i="10" s="1"/>
  <c r="Q960" i="10" l="1"/>
  <c r="O959" i="10"/>
  <c r="P959" i="10" s="1"/>
  <c r="Q961" i="10" l="1"/>
  <c r="O960" i="10"/>
  <c r="P960" i="10" s="1"/>
  <c r="Q962" i="10" l="1"/>
  <c r="O961" i="10"/>
  <c r="P961" i="10" s="1"/>
  <c r="Q963" i="10" l="1"/>
  <c r="O962" i="10"/>
  <c r="P962" i="10" s="1"/>
  <c r="Q964" i="10" l="1"/>
  <c r="O963" i="10"/>
  <c r="P963" i="10" s="1"/>
  <c r="Q965" i="10" l="1"/>
  <c r="O964" i="10"/>
  <c r="P964" i="10" s="1"/>
  <c r="Q966" i="10" l="1"/>
  <c r="O965" i="10"/>
  <c r="P965" i="10" s="1"/>
  <c r="Q967" i="10" l="1"/>
  <c r="O966" i="10"/>
  <c r="P966" i="10" s="1"/>
  <c r="Q968" i="10" l="1"/>
  <c r="O967" i="10"/>
  <c r="P967" i="10" s="1"/>
  <c r="Q969" i="10" l="1"/>
  <c r="O968" i="10"/>
  <c r="P968" i="10" s="1"/>
  <c r="Q970" i="10" l="1"/>
  <c r="O969" i="10"/>
  <c r="P969" i="10" s="1"/>
  <c r="Q971" i="10" l="1"/>
  <c r="O970" i="10"/>
  <c r="P970" i="10" s="1"/>
  <c r="Q972" i="10" l="1"/>
  <c r="O971" i="10"/>
  <c r="P971" i="10" s="1"/>
  <c r="Q973" i="10" l="1"/>
  <c r="O972" i="10"/>
  <c r="P972" i="10" s="1"/>
  <c r="Q974" i="10" l="1"/>
  <c r="O973" i="10"/>
  <c r="P973" i="10" s="1"/>
  <c r="Q975" i="10" l="1"/>
  <c r="O974" i="10"/>
  <c r="P974" i="10" s="1"/>
  <c r="Q976" i="10" l="1"/>
  <c r="O975" i="10"/>
  <c r="P975" i="10" s="1"/>
  <c r="Q977" i="10" l="1"/>
  <c r="O976" i="10"/>
  <c r="P976" i="10" s="1"/>
  <c r="Q978" i="10" l="1"/>
  <c r="O977" i="10"/>
  <c r="P977" i="10" s="1"/>
  <c r="Q979" i="10" l="1"/>
  <c r="O978" i="10"/>
  <c r="P978" i="10" s="1"/>
  <c r="Q980" i="10" l="1"/>
  <c r="O979" i="10"/>
  <c r="P979" i="10" s="1"/>
  <c r="Q981" i="10" l="1"/>
  <c r="O980" i="10"/>
  <c r="P980" i="10" s="1"/>
  <c r="Q982" i="10" l="1"/>
  <c r="O981" i="10"/>
  <c r="P981" i="10" s="1"/>
  <c r="Q983" i="10" l="1"/>
  <c r="O982" i="10"/>
  <c r="P982" i="10" s="1"/>
  <c r="Q984" i="10" l="1"/>
  <c r="O983" i="10"/>
  <c r="P983" i="10" s="1"/>
  <c r="Q985" i="10" l="1"/>
  <c r="O984" i="10"/>
  <c r="P984" i="10" s="1"/>
  <c r="Q986" i="10" l="1"/>
  <c r="O985" i="10"/>
  <c r="P985" i="10" s="1"/>
  <c r="Q987" i="10" l="1"/>
  <c r="O986" i="10"/>
  <c r="P986" i="10" s="1"/>
  <c r="Q988" i="10" l="1"/>
  <c r="O987" i="10"/>
  <c r="P987" i="10" s="1"/>
  <c r="Q989" i="10" l="1"/>
  <c r="O988" i="10"/>
  <c r="P988" i="10" s="1"/>
  <c r="Q990" i="10" l="1"/>
  <c r="O989" i="10"/>
  <c r="P989" i="10" s="1"/>
  <c r="Q991" i="10" l="1"/>
  <c r="O990" i="10"/>
  <c r="P990" i="10" s="1"/>
  <c r="Q992" i="10" l="1"/>
  <c r="O991" i="10"/>
  <c r="P991" i="10" s="1"/>
  <c r="Q993" i="10" l="1"/>
  <c r="O992" i="10"/>
  <c r="P992" i="10" s="1"/>
  <c r="Q994" i="10" l="1"/>
  <c r="O993" i="10"/>
  <c r="P993" i="10" s="1"/>
  <c r="Q995" i="10" l="1"/>
  <c r="O994" i="10"/>
  <c r="P994" i="10" s="1"/>
  <c r="Q996" i="10" l="1"/>
  <c r="O995" i="10"/>
  <c r="P995" i="10" s="1"/>
  <c r="Q997" i="10" l="1"/>
  <c r="O996" i="10"/>
  <c r="P996" i="10" s="1"/>
  <c r="Q998" i="10" l="1"/>
  <c r="O997" i="10"/>
  <c r="P997" i="10" s="1"/>
  <c r="Q999" i="10" l="1"/>
  <c r="O998" i="10"/>
  <c r="P998" i="10" s="1"/>
  <c r="Q1000" i="10" l="1"/>
  <c r="O999" i="10"/>
  <c r="P999" i="10" s="1"/>
  <c r="Q1001" i="10" l="1"/>
  <c r="O1000" i="10"/>
  <c r="P1000" i="10" s="1"/>
  <c r="Q1002" i="10" l="1"/>
  <c r="O1001" i="10"/>
  <c r="P1001" i="10" s="1"/>
  <c r="Q1003" i="10" l="1"/>
  <c r="O1002" i="10"/>
  <c r="P1002" i="10" s="1"/>
  <c r="Q1004" i="10" l="1"/>
  <c r="O1003" i="10"/>
  <c r="P1003" i="10" s="1"/>
  <c r="Q1005" i="10" l="1"/>
  <c r="O1004" i="10"/>
  <c r="P1004" i="10" s="1"/>
  <c r="Q1006" i="10" l="1"/>
  <c r="O1005" i="10"/>
  <c r="P1005" i="10" s="1"/>
  <c r="Q1007" i="10" l="1"/>
  <c r="O1006" i="10"/>
  <c r="P1006" i="10" s="1"/>
  <c r="Q1008" i="10" l="1"/>
  <c r="O1007" i="10"/>
  <c r="P1007" i="10" s="1"/>
  <c r="Q1009" i="10" l="1"/>
  <c r="O1008" i="10"/>
  <c r="P1008" i="10" s="1"/>
  <c r="Q1010" i="10" l="1"/>
  <c r="O1009" i="10"/>
  <c r="P1009" i="10" s="1"/>
  <c r="Q1011" i="10" l="1"/>
  <c r="O1010" i="10"/>
  <c r="P1010" i="10" s="1"/>
  <c r="Q1012" i="10" l="1"/>
  <c r="O1011" i="10"/>
  <c r="P1011" i="10" s="1"/>
  <c r="Q1013" i="10" l="1"/>
  <c r="O1012" i="10"/>
  <c r="P1012" i="10" s="1"/>
  <c r="Q1014" i="10" l="1"/>
  <c r="O1013" i="10"/>
  <c r="P1013" i="10" s="1"/>
  <c r="Q1015" i="10" l="1"/>
  <c r="O1014" i="10"/>
  <c r="P1014" i="10" s="1"/>
  <c r="Q1016" i="10" l="1"/>
  <c r="O1015" i="10"/>
  <c r="P1015" i="10" s="1"/>
  <c r="Q1017" i="10" l="1"/>
  <c r="O1016" i="10"/>
  <c r="P1016" i="10" s="1"/>
  <c r="Q1018" i="10" l="1"/>
  <c r="O1017" i="10"/>
  <c r="P1017" i="10" s="1"/>
  <c r="Q1019" i="10" l="1"/>
  <c r="O1018" i="10"/>
  <c r="P1018" i="10" s="1"/>
  <c r="Q1020" i="10" l="1"/>
  <c r="O1019" i="10"/>
  <c r="P1019" i="10" s="1"/>
  <c r="Q1021" i="10" l="1"/>
  <c r="O1020" i="10"/>
  <c r="P1020" i="10" s="1"/>
  <c r="Q1022" i="10" l="1"/>
  <c r="O1021" i="10"/>
  <c r="P1021" i="10" s="1"/>
  <c r="Q1023" i="10" l="1"/>
  <c r="O1022" i="10"/>
  <c r="P1022" i="10" s="1"/>
  <c r="Q1024" i="10" l="1"/>
  <c r="O1023" i="10"/>
  <c r="P1023" i="10" s="1"/>
  <c r="Q1025" i="10" l="1"/>
  <c r="O1024" i="10"/>
  <c r="P1024" i="10" s="1"/>
  <c r="Q1026" i="10" l="1"/>
  <c r="O1025" i="10"/>
  <c r="P1025" i="10" s="1"/>
  <c r="Q1027" i="10" l="1"/>
  <c r="O1026" i="10"/>
  <c r="P1026" i="10" s="1"/>
  <c r="Q1028" i="10" l="1"/>
  <c r="O1027" i="10"/>
  <c r="P1027" i="10" s="1"/>
  <c r="Q1029" i="10" l="1"/>
  <c r="O1028" i="10"/>
  <c r="P1028" i="10" s="1"/>
  <c r="Q1030" i="10" l="1"/>
  <c r="O1029" i="10"/>
  <c r="P1029" i="10" s="1"/>
  <c r="Q1031" i="10" l="1"/>
  <c r="O1030" i="10"/>
  <c r="P1030" i="10" s="1"/>
  <c r="Q1032" i="10" l="1"/>
  <c r="O1031" i="10"/>
  <c r="P1031" i="10" s="1"/>
  <c r="Q1033" i="10" l="1"/>
  <c r="O1032" i="10"/>
  <c r="P1032" i="10" s="1"/>
  <c r="Q1034" i="10" l="1"/>
  <c r="O1033" i="10"/>
  <c r="P1033" i="10" s="1"/>
  <c r="Q1035" i="10" l="1"/>
  <c r="O1034" i="10"/>
  <c r="P1034" i="10" s="1"/>
  <c r="Q1036" i="10" l="1"/>
  <c r="O1035" i="10"/>
  <c r="P1035" i="10" s="1"/>
  <c r="Q1037" i="10" l="1"/>
  <c r="O1036" i="10"/>
  <c r="P1036" i="10" s="1"/>
  <c r="Q1038" i="10" l="1"/>
  <c r="O1037" i="10"/>
  <c r="P1037" i="10" s="1"/>
  <c r="Q1039" i="10" l="1"/>
  <c r="O1038" i="10"/>
  <c r="P1038" i="10" s="1"/>
  <c r="Q1040" i="10" l="1"/>
  <c r="O1039" i="10"/>
  <c r="P1039" i="10" s="1"/>
  <c r="Q1041" i="10" l="1"/>
  <c r="O1040" i="10"/>
  <c r="P1040" i="10" s="1"/>
  <c r="Q1042" i="10" l="1"/>
  <c r="O1041" i="10"/>
  <c r="P1041" i="10" s="1"/>
  <c r="Q1043" i="10" l="1"/>
  <c r="O1042" i="10"/>
  <c r="P1042" i="10" s="1"/>
  <c r="Q1044" i="10" l="1"/>
  <c r="O1043" i="10"/>
  <c r="P1043" i="10" s="1"/>
  <c r="Q1045" i="10" l="1"/>
  <c r="O1044" i="10"/>
  <c r="P1044" i="10" s="1"/>
  <c r="Q1046" i="10" l="1"/>
  <c r="O1045" i="10"/>
  <c r="P1045" i="10" s="1"/>
  <c r="Q1047" i="10" l="1"/>
  <c r="O1046" i="10"/>
  <c r="P1046" i="10" s="1"/>
  <c r="Q1048" i="10" l="1"/>
  <c r="O1047" i="10"/>
  <c r="P1047" i="10" s="1"/>
  <c r="Q1049" i="10" l="1"/>
  <c r="O1048" i="10"/>
  <c r="P1048" i="10" s="1"/>
  <c r="Q1050" i="10" l="1"/>
  <c r="O1049" i="10"/>
  <c r="P1049" i="10" s="1"/>
  <c r="Q1051" i="10" l="1"/>
  <c r="O1050" i="10"/>
  <c r="P1050" i="10" s="1"/>
  <c r="Q1052" i="10" l="1"/>
  <c r="O1051" i="10"/>
  <c r="P1051" i="10" s="1"/>
  <c r="Q1053" i="10" l="1"/>
  <c r="O1052" i="10"/>
  <c r="P1052" i="10" s="1"/>
  <c r="Q1054" i="10" l="1"/>
  <c r="O1053" i="10"/>
  <c r="P1053" i="10" s="1"/>
  <c r="Q1055" i="10" l="1"/>
  <c r="O1054" i="10"/>
  <c r="P1054" i="10" s="1"/>
  <c r="Q1056" i="10" l="1"/>
  <c r="O1055" i="10"/>
  <c r="P1055" i="10" s="1"/>
  <c r="Q1057" i="10" l="1"/>
  <c r="O1056" i="10"/>
  <c r="P1056" i="10" s="1"/>
  <c r="Q1058" i="10" l="1"/>
  <c r="O1057" i="10"/>
  <c r="P1057" i="10" s="1"/>
  <c r="Q1059" i="10" l="1"/>
  <c r="O1058" i="10"/>
  <c r="P1058" i="10" s="1"/>
  <c r="Q1060" i="10" l="1"/>
  <c r="O1059" i="10"/>
  <c r="P1059" i="10" s="1"/>
  <c r="Q1061" i="10" l="1"/>
  <c r="O1060" i="10"/>
  <c r="P1060" i="10" s="1"/>
  <c r="Q1062" i="10" l="1"/>
  <c r="O1061" i="10"/>
  <c r="P1061" i="10" s="1"/>
  <c r="Q1063" i="10" l="1"/>
  <c r="O1062" i="10"/>
  <c r="P1062" i="10" s="1"/>
  <c r="Q1064" i="10" l="1"/>
  <c r="O1063" i="10"/>
  <c r="P1063" i="10" s="1"/>
  <c r="Q1065" i="10" l="1"/>
  <c r="O1064" i="10"/>
  <c r="P1064" i="10" s="1"/>
  <c r="Q1066" i="10" l="1"/>
  <c r="O1065" i="10"/>
  <c r="P1065" i="10" s="1"/>
  <c r="Q1067" i="10" l="1"/>
  <c r="O1066" i="10"/>
  <c r="P1066" i="10" s="1"/>
  <c r="Q1068" i="10" l="1"/>
  <c r="O1067" i="10"/>
  <c r="P1067" i="10" s="1"/>
  <c r="Q1069" i="10" l="1"/>
  <c r="O1068" i="10"/>
  <c r="P1068" i="10" s="1"/>
  <c r="Q1070" i="10" l="1"/>
  <c r="O1069" i="10"/>
  <c r="P1069" i="10" s="1"/>
  <c r="Q1071" i="10" l="1"/>
  <c r="O1070" i="10"/>
  <c r="P1070" i="10" s="1"/>
  <c r="Q1072" i="10" l="1"/>
  <c r="O1071" i="10"/>
  <c r="P1071" i="10" s="1"/>
  <c r="Q1073" i="10" l="1"/>
  <c r="O1072" i="10"/>
  <c r="P1072" i="10" s="1"/>
  <c r="Q1074" i="10" l="1"/>
  <c r="O1073" i="10"/>
  <c r="P1073" i="10" s="1"/>
  <c r="Q1075" i="10" l="1"/>
  <c r="O1074" i="10"/>
  <c r="P1074" i="10" s="1"/>
  <c r="Q1076" i="10" l="1"/>
  <c r="O1075" i="10"/>
  <c r="P1075" i="10" s="1"/>
  <c r="Q1077" i="10" l="1"/>
  <c r="O1076" i="10"/>
  <c r="P1076" i="10" s="1"/>
  <c r="Q1078" i="10" l="1"/>
  <c r="O1077" i="10"/>
  <c r="P1077" i="10" s="1"/>
  <c r="Q1079" i="10" l="1"/>
  <c r="O1078" i="10"/>
  <c r="P1078" i="10" s="1"/>
  <c r="Q1080" i="10" l="1"/>
  <c r="O1079" i="10"/>
  <c r="P1079" i="10" s="1"/>
  <c r="Q1081" i="10" l="1"/>
  <c r="O1080" i="10"/>
  <c r="P1080" i="10" s="1"/>
  <c r="Q1082" i="10" l="1"/>
  <c r="O1081" i="10"/>
  <c r="P1081" i="10" s="1"/>
  <c r="Q1083" i="10" l="1"/>
  <c r="O1082" i="10"/>
  <c r="P1082" i="10" s="1"/>
  <c r="Q1084" i="10" l="1"/>
  <c r="O1083" i="10"/>
  <c r="P1083" i="10" s="1"/>
  <c r="Q1085" i="10" l="1"/>
  <c r="O1084" i="10"/>
  <c r="P1084" i="10" s="1"/>
  <c r="Q1086" i="10" l="1"/>
  <c r="O1085" i="10"/>
  <c r="P1085" i="10" s="1"/>
  <c r="Q1087" i="10" l="1"/>
  <c r="O1086" i="10"/>
  <c r="P1086" i="10" s="1"/>
  <c r="Q1088" i="10" l="1"/>
  <c r="O1087" i="10"/>
  <c r="P1087" i="10" s="1"/>
  <c r="Q1089" i="10" l="1"/>
  <c r="O1088" i="10"/>
  <c r="P1088" i="10" s="1"/>
  <c r="Q1090" i="10" l="1"/>
  <c r="O1089" i="10"/>
  <c r="P1089" i="10" s="1"/>
  <c r="Q1091" i="10" l="1"/>
  <c r="O1090" i="10"/>
  <c r="P1090" i="10" s="1"/>
  <c r="Q1092" i="10" l="1"/>
  <c r="O1091" i="10"/>
  <c r="P1091" i="10" s="1"/>
  <c r="Q1093" i="10" l="1"/>
  <c r="O1092" i="10"/>
  <c r="P1092" i="10" s="1"/>
  <c r="Q1094" i="10" l="1"/>
  <c r="O1093" i="10"/>
  <c r="P1093" i="10" s="1"/>
  <c r="Q1095" i="10" l="1"/>
  <c r="O1094" i="10"/>
  <c r="P1094" i="10" s="1"/>
  <c r="Q1096" i="10" l="1"/>
  <c r="O1095" i="10"/>
  <c r="P1095" i="10" s="1"/>
  <c r="Q1097" i="10" l="1"/>
  <c r="O1096" i="10"/>
  <c r="P1096" i="10" s="1"/>
  <c r="Q1098" i="10" l="1"/>
  <c r="O1097" i="10"/>
  <c r="P1097" i="10" s="1"/>
  <c r="Q1099" i="10" l="1"/>
  <c r="O1098" i="10"/>
  <c r="P1098" i="10" s="1"/>
  <c r="Q1100" i="10" l="1"/>
  <c r="O1099" i="10"/>
  <c r="P1099" i="10" s="1"/>
  <c r="Q1101" i="10" l="1"/>
  <c r="O1100" i="10"/>
  <c r="P1100" i="10" s="1"/>
  <c r="Q1102" i="10" l="1"/>
  <c r="O1101" i="10"/>
  <c r="P1101" i="10" s="1"/>
  <c r="Q1103" i="10" l="1"/>
  <c r="O1102" i="10"/>
  <c r="P1102" i="10" s="1"/>
  <c r="Q1104" i="10" l="1"/>
  <c r="O1103" i="10"/>
  <c r="P1103" i="10" s="1"/>
  <c r="Q1105" i="10" l="1"/>
  <c r="O1104" i="10"/>
  <c r="P1104" i="10" s="1"/>
  <c r="Q1106" i="10" l="1"/>
  <c r="O1105" i="10"/>
  <c r="P1105" i="10" s="1"/>
  <c r="Q1107" i="10" l="1"/>
  <c r="O1106" i="10"/>
  <c r="P1106" i="10" s="1"/>
  <c r="Q1108" i="10" l="1"/>
  <c r="O1107" i="10"/>
  <c r="P1107" i="10" s="1"/>
  <c r="Q1109" i="10" l="1"/>
  <c r="O1108" i="10"/>
  <c r="P1108" i="10" s="1"/>
  <c r="Q1110" i="10" l="1"/>
  <c r="O1109" i="10"/>
  <c r="P1109" i="10" s="1"/>
  <c r="Q1111" i="10" l="1"/>
  <c r="O1110" i="10"/>
  <c r="P1110" i="10" s="1"/>
  <c r="Q1112" i="10" l="1"/>
  <c r="O1111" i="10"/>
  <c r="P1111" i="10" s="1"/>
  <c r="Q1113" i="10" l="1"/>
  <c r="O1112" i="10"/>
  <c r="P1112" i="10" s="1"/>
  <c r="Q1114" i="10" l="1"/>
  <c r="O1113" i="10"/>
  <c r="P1113" i="10" s="1"/>
  <c r="Q1115" i="10" l="1"/>
  <c r="O1114" i="10"/>
  <c r="P1114" i="10" s="1"/>
  <c r="Q1116" i="10" l="1"/>
  <c r="O1115" i="10"/>
  <c r="P1115" i="10" s="1"/>
  <c r="Q1117" i="10" l="1"/>
  <c r="O1116" i="10"/>
  <c r="P1116" i="10" s="1"/>
  <c r="Q1118" i="10" l="1"/>
  <c r="O1117" i="10"/>
  <c r="P1117" i="10" s="1"/>
  <c r="Q1119" i="10" l="1"/>
  <c r="O1118" i="10"/>
  <c r="P1118" i="10" s="1"/>
  <c r="Q1120" i="10" l="1"/>
  <c r="O1119" i="10"/>
  <c r="P1119" i="10" s="1"/>
  <c r="Q1121" i="10" l="1"/>
  <c r="O1120" i="10"/>
  <c r="P1120" i="10" s="1"/>
  <c r="Q1122" i="10" l="1"/>
  <c r="O1121" i="10"/>
  <c r="P1121" i="10" s="1"/>
  <c r="Q1123" i="10" l="1"/>
  <c r="O1122" i="10"/>
  <c r="P1122" i="10" s="1"/>
  <c r="Q1124" i="10" l="1"/>
  <c r="O1123" i="10"/>
  <c r="P1123" i="10" s="1"/>
  <c r="Q1125" i="10" l="1"/>
  <c r="O1124" i="10"/>
  <c r="P1124" i="10" s="1"/>
  <c r="Q1126" i="10" l="1"/>
  <c r="O1125" i="10"/>
  <c r="P1125" i="10" s="1"/>
  <c r="Q1127" i="10" l="1"/>
  <c r="O1126" i="10"/>
  <c r="P1126" i="10" s="1"/>
  <c r="Q1128" i="10" l="1"/>
  <c r="O1127" i="10"/>
  <c r="P1127" i="10" s="1"/>
  <c r="Q1129" i="10" l="1"/>
  <c r="O1128" i="10"/>
  <c r="P1128" i="10" s="1"/>
  <c r="Q1130" i="10" l="1"/>
  <c r="O1129" i="10"/>
  <c r="P1129" i="10" s="1"/>
  <c r="Q1131" i="10" l="1"/>
  <c r="O1130" i="10"/>
  <c r="P1130" i="10" s="1"/>
  <c r="Q1132" i="10" l="1"/>
  <c r="O1131" i="10"/>
  <c r="P1131" i="10" s="1"/>
  <c r="Q1133" i="10" l="1"/>
  <c r="O1132" i="10"/>
  <c r="P1132" i="10" s="1"/>
  <c r="Q1134" i="10" l="1"/>
  <c r="O1133" i="10"/>
  <c r="P1133" i="10" s="1"/>
  <c r="Q1135" i="10" l="1"/>
  <c r="O1134" i="10"/>
  <c r="P1134" i="10" s="1"/>
  <c r="Q1136" i="10" l="1"/>
  <c r="O1135" i="10"/>
  <c r="P1135" i="10" s="1"/>
  <c r="Q1137" i="10" l="1"/>
  <c r="O1136" i="10"/>
  <c r="P1136" i="10" s="1"/>
  <c r="Q1138" i="10" l="1"/>
  <c r="O1137" i="10"/>
  <c r="P1137" i="10" s="1"/>
  <c r="Q1139" i="10" l="1"/>
  <c r="O1138" i="10"/>
  <c r="P1138" i="10" s="1"/>
  <c r="Q1140" i="10" l="1"/>
  <c r="O1139" i="10"/>
  <c r="P1139" i="10" s="1"/>
  <c r="Q1141" i="10" l="1"/>
  <c r="O1140" i="10"/>
  <c r="P1140" i="10" s="1"/>
  <c r="Q1142" i="10" l="1"/>
  <c r="O1141" i="10"/>
  <c r="P1141" i="10" s="1"/>
  <c r="Q1143" i="10" l="1"/>
  <c r="O1142" i="10"/>
  <c r="P1142" i="10" s="1"/>
  <c r="Q1144" i="10" l="1"/>
  <c r="O1143" i="10"/>
  <c r="P1143" i="10" s="1"/>
  <c r="Q1145" i="10" l="1"/>
  <c r="O1144" i="10"/>
  <c r="P1144" i="10" s="1"/>
  <c r="Q1146" i="10" l="1"/>
  <c r="O1145" i="10"/>
  <c r="P1145" i="10" s="1"/>
  <c r="Q1147" i="10" l="1"/>
  <c r="O1146" i="10"/>
  <c r="P1146" i="10" s="1"/>
  <c r="Q1148" i="10" l="1"/>
  <c r="O1147" i="10"/>
  <c r="P1147" i="10" s="1"/>
  <c r="Q1149" i="10" l="1"/>
  <c r="O1148" i="10"/>
  <c r="P1148" i="10" s="1"/>
  <c r="Q1150" i="10" l="1"/>
  <c r="O1149" i="10"/>
  <c r="P1149" i="10" s="1"/>
  <c r="Q1151" i="10" l="1"/>
  <c r="O1150" i="10"/>
  <c r="P1150" i="10" s="1"/>
  <c r="Q1152" i="10" l="1"/>
  <c r="O1151" i="10"/>
  <c r="P1151" i="10" s="1"/>
  <c r="Q1153" i="10" l="1"/>
  <c r="O1152" i="10"/>
  <c r="P1152" i="10" s="1"/>
  <c r="Q1154" i="10" l="1"/>
  <c r="O1153" i="10"/>
  <c r="P1153" i="10" s="1"/>
  <c r="Q1155" i="10" l="1"/>
  <c r="O1154" i="10"/>
  <c r="P1154" i="10" s="1"/>
  <c r="Q1156" i="10" l="1"/>
  <c r="O1155" i="10"/>
  <c r="P1155" i="10" s="1"/>
  <c r="Q1157" i="10" l="1"/>
  <c r="O1156" i="10"/>
  <c r="P1156" i="10" s="1"/>
  <c r="Q1158" i="10" l="1"/>
  <c r="O1157" i="10"/>
  <c r="P1157" i="10" s="1"/>
  <c r="Q1159" i="10" l="1"/>
  <c r="O1158" i="10"/>
  <c r="P1158" i="10" s="1"/>
  <c r="Q1160" i="10" l="1"/>
  <c r="O1159" i="10"/>
  <c r="P1159" i="10" s="1"/>
  <c r="Q1161" i="10" l="1"/>
  <c r="O1160" i="10"/>
  <c r="P1160" i="10" s="1"/>
  <c r="Q1162" i="10" l="1"/>
  <c r="O1161" i="10"/>
  <c r="P1161" i="10" s="1"/>
  <c r="Q1163" i="10" l="1"/>
  <c r="O1162" i="10"/>
  <c r="P1162" i="10" s="1"/>
  <c r="Q1164" i="10" l="1"/>
  <c r="O1163" i="10"/>
  <c r="P1163" i="10" s="1"/>
  <c r="Q1165" i="10" l="1"/>
  <c r="O1164" i="10"/>
  <c r="P1164" i="10" s="1"/>
  <c r="Q1166" i="10" l="1"/>
  <c r="O1165" i="10"/>
  <c r="P1165" i="10" s="1"/>
  <c r="Q1167" i="10" l="1"/>
  <c r="O1166" i="10"/>
  <c r="P1166" i="10" s="1"/>
  <c r="Q1168" i="10" l="1"/>
  <c r="O1167" i="10"/>
  <c r="P1167" i="10" s="1"/>
  <c r="Q1169" i="10" l="1"/>
  <c r="O1168" i="10"/>
  <c r="P1168" i="10" s="1"/>
  <c r="Q1170" i="10" l="1"/>
  <c r="O1169" i="10"/>
  <c r="P1169" i="10" s="1"/>
  <c r="Q1171" i="10" l="1"/>
  <c r="O1170" i="10"/>
  <c r="P1170" i="10" s="1"/>
  <c r="Q1172" i="10" l="1"/>
  <c r="O1171" i="10"/>
  <c r="P1171" i="10" s="1"/>
  <c r="Q1173" i="10" l="1"/>
  <c r="O1172" i="10"/>
  <c r="P1172" i="10" s="1"/>
  <c r="Q1174" i="10" l="1"/>
  <c r="O1173" i="10"/>
  <c r="P1173" i="10" s="1"/>
  <c r="Q1175" i="10" l="1"/>
  <c r="O1174" i="10"/>
  <c r="P1174" i="10" s="1"/>
  <c r="Q1176" i="10" l="1"/>
  <c r="O1175" i="10"/>
  <c r="P1175" i="10" s="1"/>
  <c r="Q1177" i="10" l="1"/>
  <c r="O1176" i="10"/>
  <c r="P1176" i="10" s="1"/>
  <c r="Q1178" i="10" l="1"/>
  <c r="O1177" i="10"/>
  <c r="P1177" i="10" s="1"/>
  <c r="Q1179" i="10" l="1"/>
  <c r="O1178" i="10"/>
  <c r="P1178" i="10" s="1"/>
  <c r="Q1180" i="10" l="1"/>
  <c r="O1179" i="10"/>
  <c r="P1179" i="10" s="1"/>
  <c r="Q1181" i="10" l="1"/>
  <c r="O1180" i="10"/>
  <c r="P1180" i="10" s="1"/>
  <c r="Q1182" i="10" l="1"/>
  <c r="O1181" i="10"/>
  <c r="P1181" i="10" s="1"/>
  <c r="Q1183" i="10" l="1"/>
  <c r="O1182" i="10"/>
  <c r="P1182" i="10" s="1"/>
  <c r="Q1184" i="10" l="1"/>
  <c r="O1183" i="10"/>
  <c r="P1183" i="10" s="1"/>
  <c r="Q1185" i="10" l="1"/>
  <c r="O1184" i="10"/>
  <c r="P1184" i="10" s="1"/>
  <c r="Q1186" i="10" l="1"/>
  <c r="O1185" i="10"/>
  <c r="P1185" i="10" s="1"/>
  <c r="Q1187" i="10" l="1"/>
  <c r="O1186" i="10"/>
  <c r="P1186" i="10" s="1"/>
  <c r="Q1188" i="10" l="1"/>
  <c r="O1187" i="10"/>
  <c r="P1187" i="10" s="1"/>
  <c r="Q1189" i="10" l="1"/>
  <c r="O1188" i="10"/>
  <c r="P1188" i="10" s="1"/>
  <c r="Q1190" i="10" l="1"/>
  <c r="O1189" i="10"/>
  <c r="P1189" i="10" s="1"/>
  <c r="Q1191" i="10" l="1"/>
  <c r="O1190" i="10"/>
  <c r="P1190" i="10" s="1"/>
  <c r="Q1192" i="10" l="1"/>
  <c r="O1191" i="10"/>
  <c r="P1191" i="10" s="1"/>
  <c r="Q1193" i="10" l="1"/>
  <c r="O1192" i="10"/>
  <c r="P1192" i="10" s="1"/>
  <c r="Q1194" i="10" l="1"/>
  <c r="O1193" i="10"/>
  <c r="P1193" i="10" s="1"/>
  <c r="Q1195" i="10" l="1"/>
  <c r="O1194" i="10"/>
  <c r="P1194" i="10" s="1"/>
  <c r="Q1196" i="10" l="1"/>
  <c r="O1195" i="10"/>
  <c r="P1195" i="10" s="1"/>
  <c r="Q1197" i="10" l="1"/>
  <c r="O1196" i="10"/>
  <c r="P1196" i="10" s="1"/>
  <c r="Q1198" i="10" l="1"/>
  <c r="O1197" i="10"/>
  <c r="P1197" i="10" s="1"/>
  <c r="Q1199" i="10" l="1"/>
  <c r="O1198" i="10"/>
  <c r="P1198" i="10" s="1"/>
  <c r="Q1200" i="10" l="1"/>
  <c r="O1199" i="10"/>
  <c r="P1199" i="10" s="1"/>
  <c r="Q1201" i="10" l="1"/>
  <c r="O1200" i="10"/>
  <c r="P1200" i="10" s="1"/>
  <c r="Q1202" i="10" l="1"/>
  <c r="O1201" i="10"/>
  <c r="P1201" i="10" s="1"/>
  <c r="Q1203" i="10" l="1"/>
  <c r="O1202" i="10"/>
  <c r="P1202" i="10" s="1"/>
  <c r="Q1204" i="10" l="1"/>
  <c r="O1203" i="10"/>
  <c r="P1203" i="10" s="1"/>
  <c r="Q1205" i="10" l="1"/>
  <c r="O1204" i="10"/>
  <c r="P1204" i="10" s="1"/>
  <c r="Q1206" i="10" l="1"/>
  <c r="O1205" i="10"/>
  <c r="P1205" i="10" s="1"/>
  <c r="Q1207" i="10" l="1"/>
  <c r="O1206" i="10"/>
  <c r="P1206" i="10" s="1"/>
  <c r="Q1208" i="10" l="1"/>
  <c r="O1207" i="10"/>
  <c r="P1207" i="10" s="1"/>
  <c r="Q1209" i="10" l="1"/>
  <c r="O1208" i="10"/>
  <c r="P1208" i="10" s="1"/>
  <c r="Q1210" i="10" l="1"/>
  <c r="O1209" i="10"/>
  <c r="P1209" i="10" s="1"/>
  <c r="Q1211" i="10" l="1"/>
  <c r="O1210" i="10"/>
  <c r="P1210" i="10" s="1"/>
  <c r="Q1212" i="10" l="1"/>
  <c r="O1211" i="10"/>
  <c r="P1211" i="10" s="1"/>
  <c r="Q1213" i="10" l="1"/>
  <c r="O1212" i="10"/>
  <c r="P1212" i="10" s="1"/>
  <c r="Q1214" i="10" l="1"/>
  <c r="O1213" i="10"/>
  <c r="P1213" i="10" s="1"/>
  <c r="Q1215" i="10" l="1"/>
  <c r="O1214" i="10"/>
  <c r="P1214" i="10" s="1"/>
  <c r="Q1216" i="10" l="1"/>
  <c r="O1215" i="10"/>
  <c r="P1215" i="10" s="1"/>
  <c r="Q1217" i="10" l="1"/>
  <c r="O1216" i="10"/>
  <c r="P1216" i="10" s="1"/>
  <c r="Q1218" i="10" l="1"/>
  <c r="O1217" i="10"/>
  <c r="P1217" i="10" s="1"/>
  <c r="Q1219" i="10" l="1"/>
  <c r="O1218" i="10"/>
  <c r="P1218" i="10" s="1"/>
  <c r="Q1220" i="10" l="1"/>
  <c r="O1219" i="10"/>
  <c r="P1219" i="10" s="1"/>
  <c r="Q1221" i="10" l="1"/>
  <c r="O1220" i="10"/>
  <c r="P1220" i="10" s="1"/>
  <c r="Q1222" i="10" l="1"/>
  <c r="O1221" i="10"/>
  <c r="P1221" i="10" s="1"/>
  <c r="Q1223" i="10" l="1"/>
  <c r="O1222" i="10"/>
  <c r="P1222" i="10" s="1"/>
  <c r="Q1224" i="10" l="1"/>
  <c r="O1223" i="10"/>
  <c r="P1223" i="10" s="1"/>
  <c r="Q1225" i="10" l="1"/>
  <c r="O1224" i="10"/>
  <c r="P1224" i="10" s="1"/>
  <c r="Q1226" i="10" l="1"/>
  <c r="O1225" i="10"/>
  <c r="P1225" i="10" s="1"/>
  <c r="Q1227" i="10" l="1"/>
  <c r="O1226" i="10"/>
  <c r="P1226" i="10" s="1"/>
  <c r="Q1228" i="10" l="1"/>
  <c r="O1227" i="10"/>
  <c r="P1227" i="10" s="1"/>
  <c r="Q1229" i="10" l="1"/>
  <c r="O1228" i="10"/>
  <c r="P1228" i="10" s="1"/>
  <c r="Q1230" i="10" l="1"/>
  <c r="O1229" i="10"/>
  <c r="P1229" i="10" s="1"/>
  <c r="Q1231" i="10" l="1"/>
  <c r="O1230" i="10"/>
  <c r="P1230" i="10" s="1"/>
  <c r="Q1232" i="10" l="1"/>
  <c r="O1231" i="10"/>
  <c r="P1231" i="10" s="1"/>
  <c r="Q1233" i="10" l="1"/>
  <c r="O1232" i="10"/>
  <c r="P1232" i="10" s="1"/>
  <c r="Q1234" i="10" l="1"/>
  <c r="O1233" i="10"/>
  <c r="P1233" i="10" s="1"/>
  <c r="Q1235" i="10" l="1"/>
  <c r="O1234" i="10"/>
  <c r="P1234" i="10" s="1"/>
  <c r="Q1236" i="10" l="1"/>
  <c r="O1235" i="10"/>
  <c r="P1235" i="10" s="1"/>
  <c r="Q1237" i="10" l="1"/>
  <c r="O1236" i="10"/>
  <c r="P1236" i="10" s="1"/>
  <c r="Q1238" i="10" l="1"/>
  <c r="O1237" i="10"/>
  <c r="P1237" i="10" s="1"/>
  <c r="Q1239" i="10" l="1"/>
  <c r="O1238" i="10"/>
  <c r="P1238" i="10" s="1"/>
  <c r="Q1240" i="10" l="1"/>
  <c r="O1239" i="10"/>
  <c r="P1239" i="10" s="1"/>
  <c r="Q1241" i="10" l="1"/>
  <c r="O1240" i="10"/>
  <c r="P1240" i="10" s="1"/>
  <c r="Q1242" i="10" l="1"/>
  <c r="O1241" i="10"/>
  <c r="P1241" i="10" s="1"/>
  <c r="Q1243" i="10" l="1"/>
  <c r="O1242" i="10"/>
  <c r="P1242" i="10" s="1"/>
  <c r="Q1244" i="10" l="1"/>
  <c r="O1243" i="10"/>
  <c r="P1243" i="10" s="1"/>
  <c r="Q1245" i="10" l="1"/>
  <c r="O1244" i="10"/>
  <c r="P1244" i="10" s="1"/>
  <c r="Q1246" i="10" l="1"/>
  <c r="O1245" i="10"/>
  <c r="P1245" i="10" s="1"/>
  <c r="Q1247" i="10" l="1"/>
  <c r="O1246" i="10"/>
  <c r="P1246" i="10" s="1"/>
  <c r="Q1248" i="10" l="1"/>
  <c r="O1247" i="10"/>
  <c r="P1247" i="10" s="1"/>
  <c r="Q1249" i="10" l="1"/>
  <c r="O1248" i="10"/>
  <c r="P1248" i="10" s="1"/>
  <c r="Q1250" i="10" l="1"/>
  <c r="O1249" i="10"/>
  <c r="P1249" i="10" s="1"/>
  <c r="Q1251" i="10" l="1"/>
  <c r="O1250" i="10"/>
  <c r="P1250" i="10" s="1"/>
  <c r="Q1252" i="10" l="1"/>
  <c r="O1251" i="10"/>
  <c r="P1251" i="10" s="1"/>
  <c r="Q1253" i="10" l="1"/>
  <c r="O1252" i="10"/>
  <c r="P1252" i="10" s="1"/>
  <c r="Q1254" i="10" l="1"/>
  <c r="O1253" i="10"/>
  <c r="P1253" i="10" s="1"/>
  <c r="Q1255" i="10" l="1"/>
  <c r="O1254" i="10"/>
  <c r="P1254" i="10" s="1"/>
  <c r="Q1256" i="10" l="1"/>
  <c r="O1255" i="10"/>
  <c r="P1255" i="10" s="1"/>
  <c r="Q1257" i="10" l="1"/>
  <c r="O1256" i="10"/>
  <c r="P1256" i="10" s="1"/>
  <c r="Q1258" i="10" l="1"/>
  <c r="O1257" i="10"/>
  <c r="P1257" i="10" s="1"/>
  <c r="Q1259" i="10" l="1"/>
  <c r="O1258" i="10"/>
  <c r="P1258" i="10" s="1"/>
  <c r="Q1260" i="10" l="1"/>
  <c r="O1259" i="10"/>
  <c r="P1259" i="10" s="1"/>
  <c r="Q1261" i="10" l="1"/>
  <c r="O1260" i="10"/>
  <c r="P1260" i="10" s="1"/>
  <c r="Q1262" i="10" l="1"/>
  <c r="O1261" i="10"/>
  <c r="P1261" i="10" s="1"/>
  <c r="Q1263" i="10" l="1"/>
  <c r="O1262" i="10"/>
  <c r="P1262" i="10" s="1"/>
  <c r="Q1264" i="10" l="1"/>
  <c r="O1263" i="10"/>
  <c r="P1263" i="10" s="1"/>
  <c r="Q1265" i="10" l="1"/>
  <c r="O1264" i="10"/>
  <c r="P1264" i="10" s="1"/>
  <c r="Q1266" i="10" l="1"/>
  <c r="O1265" i="10"/>
  <c r="P1265" i="10" s="1"/>
  <c r="Q1267" i="10" l="1"/>
  <c r="O1266" i="10"/>
  <c r="P1266" i="10" s="1"/>
  <c r="Q1268" i="10" l="1"/>
  <c r="O1267" i="10"/>
  <c r="P1267" i="10" s="1"/>
  <c r="Q1269" i="10" l="1"/>
  <c r="O1268" i="10"/>
  <c r="P1268" i="10" s="1"/>
  <c r="Q1270" i="10" l="1"/>
  <c r="O1269" i="10"/>
  <c r="P1269" i="10" s="1"/>
  <c r="Q1271" i="10" l="1"/>
  <c r="O1270" i="10"/>
  <c r="P1270" i="10" s="1"/>
  <c r="Q1272" i="10" l="1"/>
  <c r="O1271" i="10"/>
  <c r="P1271" i="10" s="1"/>
  <c r="Q1273" i="10" l="1"/>
  <c r="O1272" i="10"/>
  <c r="P1272" i="10" s="1"/>
  <c r="Q1274" i="10" l="1"/>
  <c r="O1273" i="10"/>
  <c r="P1273" i="10" s="1"/>
  <c r="Q1275" i="10" l="1"/>
  <c r="O1274" i="10"/>
  <c r="P1274" i="10" s="1"/>
  <c r="Q1276" i="10" l="1"/>
  <c r="O1275" i="10"/>
  <c r="P1275" i="10" s="1"/>
  <c r="Q1277" i="10" l="1"/>
  <c r="O1276" i="10"/>
  <c r="P1276" i="10" s="1"/>
  <c r="Q1278" i="10" l="1"/>
  <c r="O1277" i="10"/>
  <c r="P1277" i="10" s="1"/>
  <c r="Q1279" i="10" l="1"/>
  <c r="O1278" i="10"/>
  <c r="P1278" i="10" s="1"/>
  <c r="Q1280" i="10" l="1"/>
  <c r="O1279" i="10"/>
  <c r="P1279" i="10" s="1"/>
  <c r="Q1281" i="10" l="1"/>
  <c r="O1280" i="10"/>
  <c r="P1280" i="10" s="1"/>
  <c r="Q1282" i="10" l="1"/>
  <c r="O1281" i="10"/>
  <c r="P1281" i="10" s="1"/>
  <c r="Q1283" i="10" l="1"/>
  <c r="O1282" i="10"/>
  <c r="P1282" i="10" s="1"/>
  <c r="Q1284" i="10" l="1"/>
  <c r="O1283" i="10"/>
  <c r="P1283" i="10" s="1"/>
  <c r="Q1285" i="10" l="1"/>
  <c r="O1284" i="10"/>
  <c r="P1284" i="10" s="1"/>
  <c r="Q1286" i="10" l="1"/>
  <c r="O1285" i="10"/>
  <c r="P1285" i="10" s="1"/>
  <c r="Q1287" i="10" l="1"/>
  <c r="O1286" i="10"/>
  <c r="P1286" i="10" s="1"/>
  <c r="Q1288" i="10" l="1"/>
  <c r="O1287" i="10"/>
  <c r="P1287" i="10" s="1"/>
  <c r="Q1289" i="10" l="1"/>
  <c r="O1288" i="10"/>
  <c r="P1288" i="10" s="1"/>
  <c r="Q1290" i="10" l="1"/>
  <c r="O1289" i="10"/>
  <c r="P1289" i="10" s="1"/>
  <c r="Q1291" i="10" l="1"/>
  <c r="O1290" i="10"/>
  <c r="P1290" i="10" s="1"/>
  <c r="Q1292" i="10" l="1"/>
  <c r="O1291" i="10"/>
  <c r="P1291" i="10" s="1"/>
  <c r="Q1293" i="10" l="1"/>
  <c r="O1292" i="10"/>
  <c r="P1292" i="10" s="1"/>
  <c r="Q1294" i="10" l="1"/>
  <c r="O1293" i="10"/>
  <c r="P1293" i="10" s="1"/>
  <c r="Q1295" i="10" l="1"/>
  <c r="O1294" i="10"/>
  <c r="P1294" i="10" s="1"/>
  <c r="Q1296" i="10" l="1"/>
  <c r="O1295" i="10"/>
  <c r="P1295" i="10" s="1"/>
  <c r="Q1297" i="10" l="1"/>
  <c r="O1296" i="10"/>
  <c r="P1296" i="10" s="1"/>
  <c r="Q1298" i="10" l="1"/>
  <c r="O1297" i="10"/>
  <c r="P1297" i="10" s="1"/>
  <c r="Q1299" i="10" l="1"/>
  <c r="O1298" i="10"/>
  <c r="P1298" i="10" s="1"/>
  <c r="Q1300" i="10" l="1"/>
  <c r="O1299" i="10"/>
  <c r="P1299" i="10" s="1"/>
  <c r="Q1301" i="10" l="1"/>
  <c r="O1300" i="10"/>
  <c r="P1300" i="10" s="1"/>
  <c r="Q1302" i="10" l="1"/>
  <c r="O1301" i="10"/>
  <c r="P1301" i="10" s="1"/>
  <c r="Q1303" i="10" l="1"/>
  <c r="O1302" i="10"/>
  <c r="P1302" i="10" s="1"/>
  <c r="Q1304" i="10" l="1"/>
  <c r="O1303" i="10"/>
  <c r="P1303" i="10" s="1"/>
  <c r="Q1305" i="10" l="1"/>
  <c r="O1304" i="10"/>
  <c r="P1304" i="10" s="1"/>
  <c r="Q1306" i="10" l="1"/>
  <c r="O1305" i="10"/>
  <c r="P1305" i="10" s="1"/>
  <c r="Q1307" i="10" l="1"/>
  <c r="O1306" i="10"/>
  <c r="P1306" i="10" s="1"/>
  <c r="Q1308" i="10" l="1"/>
  <c r="O1307" i="10"/>
  <c r="P1307" i="10" s="1"/>
  <c r="Q1309" i="10" l="1"/>
  <c r="O1308" i="10"/>
  <c r="P1308" i="10" s="1"/>
  <c r="Q1310" i="10" l="1"/>
  <c r="O1309" i="10"/>
  <c r="P1309" i="10" s="1"/>
  <c r="Q1311" i="10" l="1"/>
  <c r="O1310" i="10"/>
  <c r="P1310" i="10" s="1"/>
  <c r="Q1312" i="10" l="1"/>
  <c r="O1311" i="10"/>
  <c r="P1311" i="10" s="1"/>
  <c r="Q1313" i="10" l="1"/>
  <c r="O1312" i="10"/>
  <c r="P1312" i="10" s="1"/>
  <c r="Q1314" i="10" l="1"/>
  <c r="O1313" i="10"/>
  <c r="P1313" i="10" s="1"/>
  <c r="Q1315" i="10" l="1"/>
  <c r="O1314" i="10"/>
  <c r="P1314" i="10" s="1"/>
  <c r="Q1316" i="10" l="1"/>
  <c r="O1315" i="10"/>
  <c r="P1315" i="10" s="1"/>
  <c r="Q1317" i="10" l="1"/>
  <c r="O1316" i="10"/>
  <c r="P1316" i="10" s="1"/>
  <c r="Q1318" i="10" l="1"/>
  <c r="O1317" i="10"/>
  <c r="P1317" i="10" s="1"/>
  <c r="Q1319" i="10" l="1"/>
  <c r="O1318" i="10"/>
  <c r="P1318" i="10" s="1"/>
  <c r="Q1320" i="10" l="1"/>
  <c r="O1319" i="10"/>
  <c r="P1319" i="10" s="1"/>
  <c r="Q1321" i="10" l="1"/>
  <c r="O1320" i="10"/>
  <c r="P1320" i="10" s="1"/>
  <c r="Q1322" i="10" l="1"/>
  <c r="O1321" i="10"/>
  <c r="P1321" i="10" s="1"/>
  <c r="Q1323" i="10" l="1"/>
  <c r="O1322" i="10"/>
  <c r="P1322" i="10" s="1"/>
  <c r="Q1324" i="10" l="1"/>
  <c r="O1323" i="10"/>
  <c r="P1323" i="10" s="1"/>
  <c r="Q1325" i="10" l="1"/>
  <c r="O1324" i="10"/>
  <c r="P1324" i="10" s="1"/>
  <c r="Q1326" i="10" l="1"/>
  <c r="O1325" i="10"/>
  <c r="P1325" i="10" s="1"/>
  <c r="Q1327" i="10" l="1"/>
  <c r="O1326" i="10"/>
  <c r="P1326" i="10" s="1"/>
  <c r="Q1328" i="10" l="1"/>
  <c r="O1327" i="10"/>
  <c r="P1327" i="10" s="1"/>
  <c r="Q1329" i="10" l="1"/>
  <c r="O1328" i="10"/>
  <c r="P1328" i="10" s="1"/>
  <c r="Q1330" i="10" l="1"/>
  <c r="O1329" i="10"/>
  <c r="P1329" i="10" s="1"/>
  <c r="Q1331" i="10" l="1"/>
  <c r="O1330" i="10"/>
  <c r="P1330" i="10" s="1"/>
  <c r="Q1332" i="10" l="1"/>
  <c r="O1331" i="10"/>
  <c r="P1331" i="10" s="1"/>
  <c r="Q1333" i="10" l="1"/>
  <c r="O1332" i="10"/>
  <c r="P1332" i="10" s="1"/>
  <c r="Q1334" i="10" l="1"/>
  <c r="O1333" i="10"/>
  <c r="P1333" i="10" s="1"/>
  <c r="Q1335" i="10" l="1"/>
  <c r="O1334" i="10"/>
  <c r="P1334" i="10" s="1"/>
  <c r="Q1336" i="10" l="1"/>
  <c r="O1335" i="10"/>
  <c r="P1335" i="10" s="1"/>
  <c r="Q1337" i="10" l="1"/>
  <c r="O1336" i="10"/>
  <c r="P1336" i="10" s="1"/>
  <c r="Q1338" i="10" l="1"/>
  <c r="O1337" i="10"/>
  <c r="P1337" i="10" s="1"/>
  <c r="Q1339" i="10" l="1"/>
  <c r="O1338" i="10"/>
  <c r="P1338" i="10" s="1"/>
  <c r="Q1340" i="10" l="1"/>
  <c r="O1339" i="10"/>
  <c r="P1339" i="10" s="1"/>
  <c r="Q1341" i="10" l="1"/>
  <c r="O1340" i="10"/>
  <c r="P1340" i="10" s="1"/>
  <c r="Q1342" i="10" l="1"/>
  <c r="O1341" i="10"/>
  <c r="P1341" i="10" s="1"/>
  <c r="Q1343" i="10" l="1"/>
  <c r="O1342" i="10"/>
  <c r="P1342" i="10" s="1"/>
  <c r="Q1344" i="10" l="1"/>
  <c r="O1343" i="10"/>
  <c r="P1343" i="10" s="1"/>
  <c r="Q1345" i="10" l="1"/>
  <c r="O1344" i="10"/>
  <c r="P1344" i="10" s="1"/>
  <c r="Q1346" i="10" l="1"/>
  <c r="O1345" i="10"/>
  <c r="P1345" i="10" s="1"/>
  <c r="Q1347" i="10" l="1"/>
  <c r="O1346" i="10"/>
  <c r="P1346" i="10" s="1"/>
  <c r="Q1348" i="10" l="1"/>
  <c r="O1347" i="10"/>
  <c r="P1347" i="10" s="1"/>
  <c r="Q1349" i="10" l="1"/>
  <c r="O1348" i="10"/>
  <c r="P1348" i="10" s="1"/>
  <c r="Q1350" i="10" l="1"/>
  <c r="O1349" i="10"/>
  <c r="P1349" i="10" s="1"/>
  <c r="Q1351" i="10" l="1"/>
  <c r="O1350" i="10"/>
  <c r="P1350" i="10" s="1"/>
  <c r="Q1352" i="10" l="1"/>
  <c r="O1351" i="10"/>
  <c r="P1351" i="10" s="1"/>
  <c r="Q1353" i="10" l="1"/>
  <c r="O1352" i="10"/>
  <c r="P1352" i="10" s="1"/>
  <c r="Q1354" i="10" l="1"/>
  <c r="O1353" i="10"/>
  <c r="P1353" i="10" s="1"/>
  <c r="Q1355" i="10" l="1"/>
  <c r="O1354" i="10"/>
  <c r="P1354" i="10" s="1"/>
  <c r="Q1356" i="10" l="1"/>
  <c r="O1355" i="10"/>
  <c r="P1355" i="10" s="1"/>
  <c r="Q1357" i="10" l="1"/>
  <c r="O1356" i="10"/>
  <c r="P1356" i="10" s="1"/>
  <c r="Q1358" i="10" l="1"/>
  <c r="O1357" i="10"/>
  <c r="P1357" i="10" s="1"/>
  <c r="Q1359" i="10" l="1"/>
  <c r="O1358" i="10"/>
  <c r="P1358" i="10" s="1"/>
  <c r="Q1360" i="10" l="1"/>
  <c r="O1359" i="10"/>
  <c r="P1359" i="10" s="1"/>
  <c r="Q1361" i="10" l="1"/>
  <c r="O1360" i="10"/>
  <c r="P1360" i="10" s="1"/>
  <c r="Q1362" i="10" l="1"/>
  <c r="O1361" i="10"/>
  <c r="P1361" i="10" s="1"/>
  <c r="Q1363" i="10" l="1"/>
  <c r="O1362" i="10"/>
  <c r="P1362" i="10" s="1"/>
  <c r="Q1364" i="10" l="1"/>
  <c r="O1363" i="10"/>
  <c r="P1363" i="10" s="1"/>
  <c r="Q1365" i="10" l="1"/>
  <c r="O1364" i="10"/>
  <c r="P1364" i="10" s="1"/>
  <c r="Q1366" i="10" l="1"/>
  <c r="O1365" i="10"/>
  <c r="P1365" i="10" s="1"/>
  <c r="Q1367" i="10" l="1"/>
  <c r="O1366" i="10"/>
  <c r="P1366" i="10" s="1"/>
  <c r="Q1368" i="10" l="1"/>
  <c r="O1367" i="10"/>
  <c r="P1367" i="10" s="1"/>
  <c r="Q1369" i="10" l="1"/>
  <c r="O1368" i="10"/>
  <c r="P1368" i="10" s="1"/>
  <c r="Q1370" i="10" l="1"/>
  <c r="O1369" i="10"/>
  <c r="P1369" i="10" s="1"/>
  <c r="Q1371" i="10" l="1"/>
  <c r="O1370" i="10"/>
  <c r="P1370" i="10" s="1"/>
  <c r="Q1372" i="10" l="1"/>
  <c r="O1371" i="10"/>
  <c r="P1371" i="10" s="1"/>
  <c r="Q1373" i="10" l="1"/>
  <c r="O1372" i="10"/>
  <c r="P1372" i="10" s="1"/>
  <c r="Q1374" i="10" l="1"/>
  <c r="O1373" i="10"/>
  <c r="P1373" i="10" s="1"/>
  <c r="Q1375" i="10" l="1"/>
  <c r="O1374" i="10"/>
  <c r="P1374" i="10" s="1"/>
  <c r="Q1376" i="10" l="1"/>
  <c r="O1375" i="10"/>
  <c r="P1375" i="10" s="1"/>
  <c r="Q1377" i="10" l="1"/>
  <c r="O1376" i="10"/>
  <c r="P1376" i="10" s="1"/>
  <c r="Q1378" i="10" l="1"/>
  <c r="O1377" i="10"/>
  <c r="P1377" i="10" s="1"/>
  <c r="Q1379" i="10" l="1"/>
  <c r="O1378" i="10"/>
  <c r="P1378" i="10" s="1"/>
  <c r="Q1380" i="10" l="1"/>
  <c r="O1379" i="10"/>
  <c r="P1379" i="10" s="1"/>
  <c r="Q1381" i="10" l="1"/>
  <c r="O1380" i="10"/>
  <c r="P1380" i="10" s="1"/>
  <c r="Q1382" i="10" l="1"/>
  <c r="O1381" i="10"/>
  <c r="P1381" i="10" s="1"/>
  <c r="Q1383" i="10" l="1"/>
  <c r="O1382" i="10"/>
  <c r="P1382" i="10" s="1"/>
  <c r="Q1384" i="10" l="1"/>
  <c r="O1383" i="10"/>
  <c r="P1383" i="10" s="1"/>
  <c r="Q1385" i="10" l="1"/>
  <c r="O1384" i="10"/>
  <c r="P1384" i="10" s="1"/>
  <c r="Q1386" i="10" l="1"/>
  <c r="O1385" i="10"/>
  <c r="P1385" i="10" s="1"/>
  <c r="Q1387" i="10" l="1"/>
  <c r="O1386" i="10"/>
  <c r="P1386" i="10" s="1"/>
  <c r="Q1388" i="10" l="1"/>
  <c r="O1387" i="10"/>
  <c r="P1387" i="10" s="1"/>
  <c r="Q1389" i="10" l="1"/>
  <c r="O1388" i="10"/>
  <c r="P1388" i="10" s="1"/>
  <c r="Q1390" i="10" l="1"/>
  <c r="O1389" i="10"/>
  <c r="P1389" i="10" s="1"/>
  <c r="Q1391" i="10" l="1"/>
  <c r="O1390" i="10"/>
  <c r="P1390" i="10" s="1"/>
  <c r="Q1392" i="10" l="1"/>
  <c r="O1391" i="10"/>
  <c r="P1391" i="10" s="1"/>
  <c r="Q1393" i="10" l="1"/>
  <c r="O1392" i="10"/>
  <c r="P1392" i="10" s="1"/>
  <c r="Q1394" i="10" l="1"/>
  <c r="O1393" i="10"/>
  <c r="P1393" i="10" s="1"/>
  <c r="Q1395" i="10" l="1"/>
  <c r="O1394" i="10"/>
  <c r="P1394" i="10" s="1"/>
  <c r="Q1396" i="10" l="1"/>
  <c r="O1395" i="10"/>
  <c r="P1395" i="10" s="1"/>
  <c r="Q1397" i="10" l="1"/>
  <c r="O1396" i="10"/>
  <c r="P1396" i="10" s="1"/>
  <c r="Q1398" i="10" l="1"/>
  <c r="O1397" i="10"/>
  <c r="P1397" i="10" s="1"/>
  <c r="Q1399" i="10" l="1"/>
  <c r="O1398" i="10"/>
  <c r="P1398" i="10" s="1"/>
  <c r="Q1400" i="10" l="1"/>
  <c r="O1399" i="10"/>
  <c r="P1399" i="10" s="1"/>
  <c r="Q1401" i="10" l="1"/>
  <c r="O1400" i="10"/>
  <c r="P1400" i="10" s="1"/>
  <c r="Q1402" i="10" l="1"/>
  <c r="O1401" i="10"/>
  <c r="P1401" i="10" s="1"/>
  <c r="Q1403" i="10" l="1"/>
  <c r="O1402" i="10"/>
  <c r="P1402" i="10" s="1"/>
  <c r="Q1404" i="10" l="1"/>
  <c r="O1403" i="10"/>
  <c r="P1403" i="10" s="1"/>
  <c r="Q1405" i="10" l="1"/>
  <c r="O1404" i="10"/>
  <c r="P1404" i="10" s="1"/>
  <c r="Q1406" i="10" l="1"/>
  <c r="O1405" i="10"/>
  <c r="P1405" i="10" s="1"/>
  <c r="Q1407" i="10" l="1"/>
  <c r="O1406" i="10"/>
  <c r="P1406" i="10" s="1"/>
  <c r="Q1408" i="10" l="1"/>
  <c r="O1407" i="10"/>
  <c r="P1407" i="10" s="1"/>
  <c r="Q1409" i="10" l="1"/>
  <c r="O1408" i="10"/>
  <c r="P1408" i="10" s="1"/>
  <c r="Q1410" i="10" l="1"/>
  <c r="O1409" i="10"/>
  <c r="P1409" i="10" s="1"/>
  <c r="Q1411" i="10" l="1"/>
  <c r="O1410" i="10"/>
  <c r="P1410" i="10" s="1"/>
  <c r="Q1412" i="10" l="1"/>
  <c r="O1411" i="10"/>
  <c r="P1411" i="10" s="1"/>
  <c r="Q1413" i="10" l="1"/>
  <c r="O1412" i="10"/>
  <c r="P1412" i="10" s="1"/>
  <c r="Q1414" i="10" l="1"/>
  <c r="O1413" i="10"/>
  <c r="P1413" i="10" s="1"/>
  <c r="Q1415" i="10" l="1"/>
  <c r="O1414" i="10"/>
  <c r="P1414" i="10" s="1"/>
  <c r="Q1416" i="10" l="1"/>
  <c r="O1415" i="10"/>
  <c r="P1415" i="10" s="1"/>
  <c r="Q1417" i="10" l="1"/>
  <c r="O1416" i="10"/>
  <c r="P1416" i="10" s="1"/>
  <c r="Q1418" i="10" l="1"/>
  <c r="O1417" i="10"/>
  <c r="P1417" i="10" s="1"/>
  <c r="Q1419" i="10" l="1"/>
  <c r="O1418" i="10"/>
  <c r="P1418" i="10" s="1"/>
  <c r="Q1420" i="10" l="1"/>
  <c r="O1419" i="10"/>
  <c r="P1419" i="10" s="1"/>
  <c r="Q1421" i="10" l="1"/>
  <c r="O1420" i="10"/>
  <c r="P1420" i="10" s="1"/>
  <c r="Q1422" i="10" l="1"/>
  <c r="O1421" i="10"/>
  <c r="P1421" i="10" s="1"/>
  <c r="Q1423" i="10" l="1"/>
  <c r="O1422" i="10"/>
  <c r="P1422" i="10" s="1"/>
  <c r="Q1424" i="10" l="1"/>
  <c r="O1423" i="10"/>
  <c r="P1423" i="10" s="1"/>
  <c r="Q1425" i="10" l="1"/>
  <c r="O1424" i="10"/>
  <c r="P1424" i="10" s="1"/>
  <c r="Q1426" i="10" l="1"/>
  <c r="O1425" i="10"/>
  <c r="P1425" i="10" s="1"/>
  <c r="Q1427" i="10" l="1"/>
  <c r="O1426" i="10"/>
  <c r="P1426" i="10" s="1"/>
  <c r="Q1428" i="10" l="1"/>
  <c r="O1427" i="10"/>
  <c r="P1427" i="10" s="1"/>
  <c r="Q1429" i="10" l="1"/>
  <c r="O1428" i="10"/>
  <c r="P1428" i="10" s="1"/>
  <c r="Q1430" i="10" l="1"/>
  <c r="O1429" i="10"/>
  <c r="P1429" i="10" s="1"/>
  <c r="Q1431" i="10" l="1"/>
  <c r="O1430" i="10"/>
  <c r="P1430" i="10" s="1"/>
  <c r="Q1432" i="10" l="1"/>
  <c r="O1431" i="10"/>
  <c r="P1431" i="10" s="1"/>
  <c r="Q1433" i="10" l="1"/>
  <c r="O1432" i="10"/>
  <c r="P1432" i="10" s="1"/>
  <c r="Q1434" i="10" l="1"/>
  <c r="O1433" i="10"/>
  <c r="P1433" i="10" s="1"/>
  <c r="Q1435" i="10" l="1"/>
  <c r="O1434" i="10"/>
  <c r="P1434" i="10" s="1"/>
  <c r="Q1436" i="10" l="1"/>
  <c r="O1435" i="10"/>
  <c r="P1435" i="10" s="1"/>
  <c r="Q1437" i="10" l="1"/>
  <c r="O1436" i="10"/>
  <c r="P1436" i="10" s="1"/>
  <c r="Q1438" i="10" l="1"/>
  <c r="O1437" i="10"/>
  <c r="P1437" i="10" s="1"/>
  <c r="Q1439" i="10" l="1"/>
  <c r="O1438" i="10"/>
  <c r="P1438" i="10" s="1"/>
  <c r="Q1440" i="10" l="1"/>
  <c r="O1439" i="10"/>
  <c r="P1439" i="10" s="1"/>
  <c r="Q1441" i="10" l="1"/>
  <c r="O1440" i="10"/>
  <c r="P1440" i="10" s="1"/>
  <c r="Q1442" i="10" l="1"/>
  <c r="O1441" i="10"/>
  <c r="P1441" i="10" s="1"/>
  <c r="Q1443" i="10" l="1"/>
  <c r="O1442" i="10"/>
  <c r="P1442" i="10" s="1"/>
  <c r="Q1444" i="10" l="1"/>
  <c r="O1443" i="10"/>
  <c r="P1443" i="10" s="1"/>
  <c r="Q1445" i="10" l="1"/>
  <c r="O1444" i="10"/>
  <c r="P1444" i="10" s="1"/>
  <c r="Q1446" i="10" l="1"/>
  <c r="O1445" i="10"/>
  <c r="P1445" i="10" s="1"/>
  <c r="Q1447" i="10" l="1"/>
  <c r="O1446" i="10"/>
  <c r="P1446" i="10" s="1"/>
  <c r="Q1448" i="10" l="1"/>
  <c r="O1447" i="10"/>
  <c r="P1447" i="10" s="1"/>
  <c r="Q1449" i="10" l="1"/>
  <c r="O1448" i="10"/>
  <c r="P1448" i="10" s="1"/>
  <c r="Q1450" i="10" l="1"/>
  <c r="O1449" i="10"/>
  <c r="P1449" i="10" s="1"/>
  <c r="Q1451" i="10" l="1"/>
  <c r="O1450" i="10"/>
  <c r="P1450" i="10" s="1"/>
  <c r="Q1452" i="10" l="1"/>
  <c r="O1451" i="10"/>
  <c r="P1451" i="10" s="1"/>
  <c r="Q1453" i="10" l="1"/>
  <c r="O1452" i="10"/>
  <c r="P1452" i="10" s="1"/>
  <c r="Q1454" i="10" l="1"/>
  <c r="O1453" i="10"/>
  <c r="P1453" i="10" s="1"/>
  <c r="Q1455" i="10" l="1"/>
  <c r="O1454" i="10"/>
  <c r="P1454" i="10" s="1"/>
  <c r="Q1456" i="10" l="1"/>
  <c r="O1455" i="10"/>
  <c r="P1455" i="10" s="1"/>
  <c r="Q1457" i="10" l="1"/>
  <c r="O1456" i="10"/>
  <c r="P1456" i="10" s="1"/>
  <c r="Q1458" i="10" l="1"/>
  <c r="O1457" i="10"/>
  <c r="P1457" i="10" s="1"/>
  <c r="Q1459" i="10" l="1"/>
  <c r="O1458" i="10"/>
  <c r="P1458" i="10" s="1"/>
  <c r="Q1460" i="10" l="1"/>
  <c r="O1459" i="10"/>
  <c r="P1459" i="10" s="1"/>
  <c r="Q1461" i="10" l="1"/>
  <c r="O1460" i="10"/>
  <c r="P1460" i="10" s="1"/>
  <c r="Q1462" i="10" l="1"/>
  <c r="O1461" i="10"/>
  <c r="P1461" i="10" s="1"/>
  <c r="Q1463" i="10" l="1"/>
  <c r="O1462" i="10"/>
  <c r="P1462" i="10" s="1"/>
  <c r="Q1464" i="10" l="1"/>
  <c r="O1463" i="10"/>
  <c r="P1463" i="10" s="1"/>
  <c r="Q1465" i="10" l="1"/>
  <c r="O1464" i="10"/>
  <c r="P1464" i="10" s="1"/>
  <c r="Q1466" i="10" l="1"/>
  <c r="O1465" i="10"/>
  <c r="P1465" i="10" s="1"/>
  <c r="Q1467" i="10" l="1"/>
  <c r="O1466" i="10"/>
  <c r="P1466" i="10" s="1"/>
  <c r="Q1468" i="10" l="1"/>
  <c r="O1467" i="10"/>
  <c r="P1467" i="10" s="1"/>
  <c r="Q1469" i="10" l="1"/>
  <c r="O1468" i="10"/>
  <c r="P1468" i="10" s="1"/>
  <c r="Q1470" i="10" l="1"/>
  <c r="O1469" i="10"/>
  <c r="P1469" i="10" s="1"/>
  <c r="Q1471" i="10" l="1"/>
  <c r="O1470" i="10"/>
  <c r="P1470" i="10" s="1"/>
  <c r="Q1472" i="10" l="1"/>
  <c r="O1471" i="10"/>
  <c r="P1471" i="10" s="1"/>
  <c r="Q1473" i="10" l="1"/>
  <c r="O1472" i="10"/>
  <c r="P1472" i="10" s="1"/>
  <c r="Q1474" i="10" l="1"/>
  <c r="O1473" i="10"/>
  <c r="P1473" i="10" s="1"/>
  <c r="Q1475" i="10" l="1"/>
  <c r="O1474" i="10"/>
  <c r="P1474" i="10" s="1"/>
  <c r="Q1476" i="10" l="1"/>
  <c r="O1475" i="10"/>
  <c r="P1475" i="10" s="1"/>
  <c r="Q1477" i="10" l="1"/>
  <c r="O1476" i="10"/>
  <c r="P1476" i="10" s="1"/>
  <c r="Q1478" i="10" l="1"/>
  <c r="O1477" i="10"/>
  <c r="P1477" i="10" s="1"/>
  <c r="Q1479" i="10" l="1"/>
  <c r="O1478" i="10"/>
  <c r="P1478" i="10" s="1"/>
  <c r="Q1480" i="10" l="1"/>
  <c r="O1479" i="10"/>
  <c r="P1479" i="10" s="1"/>
  <c r="Q1481" i="10" l="1"/>
  <c r="O1480" i="10"/>
  <c r="P1480" i="10" s="1"/>
  <c r="Q1482" i="10" l="1"/>
  <c r="O1481" i="10"/>
  <c r="P1481" i="10" s="1"/>
  <c r="Q1483" i="10" l="1"/>
  <c r="O1482" i="10"/>
  <c r="P1482" i="10" s="1"/>
  <c r="Q1484" i="10" l="1"/>
  <c r="O1483" i="10"/>
  <c r="P1483" i="10" s="1"/>
  <c r="Q1485" i="10" l="1"/>
  <c r="O1484" i="10"/>
  <c r="P1484" i="10" s="1"/>
  <c r="Q1486" i="10" l="1"/>
  <c r="O1485" i="10"/>
  <c r="P1485" i="10" s="1"/>
  <c r="Q1487" i="10" l="1"/>
  <c r="O1486" i="10"/>
  <c r="P1486" i="10" s="1"/>
  <c r="Q1488" i="10" l="1"/>
  <c r="O1487" i="10"/>
  <c r="P1487" i="10" s="1"/>
  <c r="Q1489" i="10" l="1"/>
  <c r="O1488" i="10"/>
  <c r="P1488" i="10" s="1"/>
  <c r="Q1490" i="10" l="1"/>
  <c r="O1489" i="10"/>
  <c r="P1489" i="10" s="1"/>
  <c r="Q1491" i="10" l="1"/>
  <c r="O1490" i="10"/>
  <c r="P1490" i="10" s="1"/>
  <c r="Q1492" i="10" l="1"/>
  <c r="O1491" i="10"/>
  <c r="P1491" i="10" s="1"/>
  <c r="Q1493" i="10" l="1"/>
  <c r="O1492" i="10"/>
  <c r="P1492" i="10" s="1"/>
  <c r="Q1494" i="10" l="1"/>
  <c r="O1493" i="10"/>
  <c r="P1493" i="10" s="1"/>
  <c r="Q1495" i="10" l="1"/>
  <c r="O1494" i="10"/>
  <c r="P1494" i="10" s="1"/>
  <c r="Q1496" i="10" l="1"/>
  <c r="O1495" i="10"/>
  <c r="P1495" i="10" s="1"/>
  <c r="Q1497" i="10" l="1"/>
  <c r="O1496" i="10"/>
  <c r="P1496" i="10" s="1"/>
  <c r="Q1498" i="10" l="1"/>
  <c r="O1497" i="10"/>
  <c r="P1497" i="10" s="1"/>
  <c r="Q1499" i="10" l="1"/>
  <c r="O1498" i="10"/>
  <c r="P1498" i="10" s="1"/>
  <c r="Q1500" i="10" l="1"/>
  <c r="O1499" i="10"/>
  <c r="P1499" i="10" s="1"/>
  <c r="Q1501" i="10" l="1"/>
  <c r="O1500" i="10"/>
  <c r="P1500" i="10" s="1"/>
  <c r="Q1502" i="10" l="1"/>
  <c r="O1501" i="10"/>
  <c r="P1501" i="10" s="1"/>
  <c r="Q1503" i="10" l="1"/>
  <c r="O1502" i="10"/>
  <c r="P1502" i="10" s="1"/>
  <c r="Q1504" i="10" l="1"/>
  <c r="O1503" i="10"/>
  <c r="P1503" i="10" s="1"/>
  <c r="Q1505" i="10" l="1"/>
  <c r="O1504" i="10"/>
  <c r="P1504" i="10" s="1"/>
  <c r="Q1506" i="10" l="1"/>
  <c r="O1505" i="10"/>
  <c r="P1505" i="10" s="1"/>
  <c r="Q1507" i="10" l="1"/>
  <c r="O1506" i="10"/>
  <c r="P1506" i="10" s="1"/>
  <c r="Q1508" i="10" l="1"/>
  <c r="O1507" i="10"/>
  <c r="P1507" i="10" s="1"/>
  <c r="Q1509" i="10" l="1"/>
  <c r="O1508" i="10"/>
  <c r="P1508" i="10" s="1"/>
  <c r="Q1510" i="10" l="1"/>
  <c r="O1509" i="10"/>
  <c r="P1509" i="10" s="1"/>
  <c r="Q1511" i="10" l="1"/>
  <c r="O1510" i="10"/>
  <c r="P1510" i="10" s="1"/>
  <c r="Q1512" i="10" l="1"/>
  <c r="O1511" i="10"/>
  <c r="P1511" i="10" s="1"/>
  <c r="Q1513" i="10" l="1"/>
  <c r="O1512" i="10"/>
  <c r="P1512" i="10" s="1"/>
  <c r="Q1514" i="10" l="1"/>
  <c r="O1513" i="10"/>
  <c r="P1513" i="10" s="1"/>
  <c r="Q1515" i="10" l="1"/>
  <c r="O1514" i="10"/>
  <c r="P1514" i="10" s="1"/>
  <c r="Q1516" i="10" l="1"/>
  <c r="O1515" i="10"/>
  <c r="P1515" i="10" s="1"/>
  <c r="Q1517" i="10" l="1"/>
  <c r="O1516" i="10"/>
  <c r="P1516" i="10" s="1"/>
  <c r="Q1518" i="10" l="1"/>
  <c r="O1517" i="10"/>
  <c r="P1517" i="10" s="1"/>
  <c r="Q1519" i="10" l="1"/>
  <c r="O1518" i="10"/>
  <c r="P1518" i="10" s="1"/>
  <c r="Q1520" i="10" l="1"/>
  <c r="O1519" i="10"/>
  <c r="P1519" i="10" s="1"/>
  <c r="Q1521" i="10" l="1"/>
  <c r="O1520" i="10"/>
  <c r="P1520" i="10" s="1"/>
  <c r="Q1522" i="10" l="1"/>
  <c r="O1521" i="10"/>
  <c r="P1521" i="10" s="1"/>
  <c r="Q1523" i="10" l="1"/>
  <c r="O1522" i="10"/>
  <c r="P1522" i="10" s="1"/>
  <c r="Q1524" i="10" l="1"/>
  <c r="O1523" i="10"/>
  <c r="P1523" i="10" s="1"/>
  <c r="Q1525" i="10" l="1"/>
  <c r="O1524" i="10"/>
  <c r="P1524" i="10" s="1"/>
  <c r="Q1526" i="10" l="1"/>
  <c r="O1525" i="10"/>
  <c r="P1525" i="10" s="1"/>
  <c r="Q1527" i="10" l="1"/>
  <c r="O1526" i="10"/>
  <c r="P1526" i="10" s="1"/>
  <c r="Q1528" i="10" l="1"/>
  <c r="O1527" i="10"/>
  <c r="P1527" i="10" s="1"/>
  <c r="Q1529" i="10" l="1"/>
  <c r="O1528" i="10"/>
  <c r="P1528" i="10" s="1"/>
  <c r="Q1530" i="10" l="1"/>
  <c r="O1529" i="10"/>
  <c r="P1529" i="10" s="1"/>
  <c r="Q1531" i="10" l="1"/>
  <c r="O1530" i="10"/>
  <c r="P1530" i="10" s="1"/>
  <c r="Q1532" i="10" l="1"/>
  <c r="O1531" i="10"/>
  <c r="P1531" i="10" s="1"/>
  <c r="Q1533" i="10" l="1"/>
  <c r="O1532" i="10"/>
  <c r="P1532" i="10" s="1"/>
  <c r="Q1534" i="10" l="1"/>
  <c r="O1533" i="10"/>
  <c r="P1533" i="10" s="1"/>
  <c r="Q1535" i="10" l="1"/>
  <c r="O1534" i="10"/>
  <c r="P1534" i="10" s="1"/>
  <c r="Q1536" i="10" l="1"/>
  <c r="O1535" i="10"/>
  <c r="P1535" i="10" s="1"/>
  <c r="Q1537" i="10" l="1"/>
  <c r="O1536" i="10"/>
  <c r="P1536" i="10" s="1"/>
  <c r="Q1538" i="10" l="1"/>
  <c r="O1537" i="10"/>
  <c r="P1537" i="10" s="1"/>
  <c r="Q1539" i="10" l="1"/>
  <c r="O1538" i="10"/>
  <c r="P1538" i="10" s="1"/>
  <c r="Q1540" i="10" l="1"/>
  <c r="O1539" i="10"/>
  <c r="P1539" i="10" s="1"/>
  <c r="Q1541" i="10" l="1"/>
  <c r="O1540" i="10"/>
  <c r="P1540" i="10" s="1"/>
  <c r="Q1542" i="10" l="1"/>
  <c r="O1541" i="10"/>
  <c r="P1541" i="10" s="1"/>
  <c r="Q1543" i="10" l="1"/>
  <c r="O1542" i="10"/>
  <c r="P1542" i="10" s="1"/>
  <c r="Q1544" i="10" l="1"/>
  <c r="O1543" i="10"/>
  <c r="P1543" i="10" s="1"/>
  <c r="Q1545" i="10" l="1"/>
  <c r="O1544" i="10"/>
  <c r="P1544" i="10" s="1"/>
  <c r="Q1546" i="10" l="1"/>
  <c r="O1545" i="10"/>
  <c r="P1545" i="10" s="1"/>
  <c r="Q1547" i="10" l="1"/>
  <c r="O1546" i="10"/>
  <c r="P1546" i="10" s="1"/>
  <c r="Q1548" i="10" l="1"/>
  <c r="O1547" i="10"/>
  <c r="P1547" i="10" s="1"/>
  <c r="Q1549" i="10" l="1"/>
  <c r="O1548" i="10"/>
  <c r="P1548" i="10" s="1"/>
  <c r="Q1550" i="10" l="1"/>
  <c r="O1549" i="10"/>
  <c r="P1549" i="10" s="1"/>
  <c r="Q1551" i="10" l="1"/>
  <c r="O1550" i="10"/>
  <c r="P1550" i="10" s="1"/>
  <c r="Q1552" i="10" l="1"/>
  <c r="O1551" i="10"/>
  <c r="P1551" i="10" s="1"/>
  <c r="Q1553" i="10" l="1"/>
  <c r="O1552" i="10"/>
  <c r="P1552" i="10" s="1"/>
  <c r="Q1554" i="10" l="1"/>
  <c r="O1553" i="10"/>
  <c r="P1553" i="10" s="1"/>
  <c r="Q1555" i="10" l="1"/>
  <c r="O1554" i="10"/>
  <c r="P1554" i="10" s="1"/>
  <c r="Q1556" i="10" l="1"/>
  <c r="O1555" i="10"/>
  <c r="P1555" i="10" s="1"/>
  <c r="Q1557" i="10" l="1"/>
  <c r="O1556" i="10"/>
  <c r="P1556" i="10" s="1"/>
  <c r="Q1558" i="10" l="1"/>
  <c r="O1557" i="10"/>
  <c r="P1557" i="10" s="1"/>
  <c r="Q1559" i="10" l="1"/>
  <c r="O1558" i="10"/>
  <c r="P1558" i="10" s="1"/>
  <c r="Q1560" i="10" l="1"/>
  <c r="O1559" i="10"/>
  <c r="P1559" i="10" s="1"/>
  <c r="Q1561" i="10" l="1"/>
  <c r="O1560" i="10"/>
  <c r="P1560" i="10" s="1"/>
  <c r="Q1562" i="10" l="1"/>
  <c r="O1561" i="10"/>
  <c r="P1561" i="10" s="1"/>
  <c r="Q1563" i="10" l="1"/>
  <c r="O1562" i="10"/>
  <c r="P1562" i="10" s="1"/>
  <c r="Q1564" i="10" l="1"/>
  <c r="O1563" i="10"/>
  <c r="P1563" i="10" s="1"/>
  <c r="Q1565" i="10" l="1"/>
  <c r="O1564" i="10"/>
  <c r="P1564" i="10" s="1"/>
  <c r="Q1566" i="10" l="1"/>
  <c r="O1565" i="10"/>
  <c r="P1565" i="10" s="1"/>
  <c r="Q1567" i="10" l="1"/>
  <c r="O1566" i="10"/>
  <c r="P1566" i="10" s="1"/>
  <c r="Q1568" i="10" l="1"/>
  <c r="O1567" i="10"/>
  <c r="P1567" i="10" s="1"/>
  <c r="Q1569" i="10" l="1"/>
  <c r="O1568" i="10"/>
  <c r="P1568" i="10" s="1"/>
  <c r="Q1570" i="10" l="1"/>
  <c r="O1569" i="10"/>
  <c r="P1569" i="10" s="1"/>
  <c r="Q1571" i="10" l="1"/>
  <c r="O1570" i="10"/>
  <c r="P1570" i="10" s="1"/>
  <c r="Q1572" i="10" l="1"/>
  <c r="O1571" i="10"/>
  <c r="P1571" i="10" s="1"/>
  <c r="Q1573" i="10" l="1"/>
  <c r="O1572" i="10"/>
  <c r="P1572" i="10" s="1"/>
  <c r="Q1574" i="10" l="1"/>
  <c r="O1573" i="10"/>
  <c r="P1573" i="10" s="1"/>
  <c r="Q1575" i="10" l="1"/>
  <c r="O1574" i="10"/>
  <c r="P1574" i="10" s="1"/>
  <c r="Q1576" i="10" l="1"/>
  <c r="O1575" i="10"/>
  <c r="P1575" i="10" s="1"/>
  <c r="Q1577" i="10" l="1"/>
  <c r="O1576" i="10"/>
  <c r="P1576" i="10" s="1"/>
  <c r="Q1578" i="10" l="1"/>
  <c r="O1577" i="10"/>
  <c r="P1577" i="10" s="1"/>
  <c r="Q1579" i="10" l="1"/>
  <c r="O1578" i="10"/>
  <c r="P1578" i="10" s="1"/>
  <c r="Q1580" i="10" l="1"/>
  <c r="O1579" i="10"/>
  <c r="P1579" i="10" s="1"/>
  <c r="Q1581" i="10" l="1"/>
  <c r="O1580" i="10"/>
  <c r="P1580" i="10" s="1"/>
  <c r="Q1582" i="10" l="1"/>
  <c r="O1581" i="10"/>
  <c r="P1581" i="10" s="1"/>
  <c r="Q1583" i="10" l="1"/>
  <c r="O1582" i="10"/>
  <c r="P1582" i="10" s="1"/>
  <c r="Q1584" i="10" l="1"/>
  <c r="O1583" i="10"/>
  <c r="P1583" i="10" s="1"/>
  <c r="Q1585" i="10" l="1"/>
  <c r="O1584" i="10"/>
  <c r="P1584" i="10" s="1"/>
  <c r="Q1586" i="10" l="1"/>
  <c r="O1585" i="10"/>
  <c r="P1585" i="10" s="1"/>
  <c r="Q1587" i="10" l="1"/>
  <c r="O1586" i="10"/>
  <c r="P1586" i="10" s="1"/>
  <c r="Q1588" i="10" l="1"/>
  <c r="O1587" i="10"/>
  <c r="P1587" i="10" s="1"/>
  <c r="Q1589" i="10" l="1"/>
  <c r="O1588" i="10"/>
  <c r="P1588" i="10" s="1"/>
  <c r="Q1590" i="10" l="1"/>
  <c r="O1589" i="10"/>
  <c r="P1589" i="10" s="1"/>
  <c r="Q1591" i="10" l="1"/>
  <c r="O1590" i="10"/>
  <c r="P1590" i="10" s="1"/>
  <c r="Q1592" i="10" l="1"/>
  <c r="O1591" i="10"/>
  <c r="P1591" i="10" s="1"/>
  <c r="Q1593" i="10" l="1"/>
  <c r="O1592" i="10"/>
  <c r="P1592" i="10" s="1"/>
  <c r="Q1594" i="10" l="1"/>
  <c r="O1593" i="10"/>
  <c r="P1593" i="10" s="1"/>
  <c r="Q1595" i="10" l="1"/>
  <c r="O1594" i="10"/>
  <c r="P1594" i="10" s="1"/>
  <c r="Q1596" i="10" l="1"/>
  <c r="O1595" i="10"/>
  <c r="P1595" i="10" s="1"/>
  <c r="Q1597" i="10" l="1"/>
  <c r="O1596" i="10"/>
  <c r="P1596" i="10" s="1"/>
  <c r="Q1598" i="10" l="1"/>
  <c r="O1597" i="10"/>
  <c r="P1597" i="10" s="1"/>
  <c r="Q1599" i="10" l="1"/>
  <c r="O1598" i="10"/>
  <c r="P1598" i="10" s="1"/>
  <c r="Q1600" i="10" l="1"/>
  <c r="O1599" i="10"/>
  <c r="P1599" i="10" s="1"/>
  <c r="Q1601" i="10" l="1"/>
  <c r="O1600" i="10"/>
  <c r="P1600" i="10" s="1"/>
  <c r="Q1602" i="10" l="1"/>
  <c r="O1601" i="10"/>
  <c r="P1601" i="10" s="1"/>
  <c r="Q1603" i="10" l="1"/>
  <c r="O1602" i="10"/>
  <c r="P1602" i="10" s="1"/>
  <c r="Q1604" i="10" l="1"/>
  <c r="O1603" i="10"/>
  <c r="P1603" i="10" s="1"/>
  <c r="Q1605" i="10" l="1"/>
  <c r="O1604" i="10"/>
  <c r="P1604" i="10" s="1"/>
  <c r="Q1606" i="10" l="1"/>
  <c r="O1605" i="10"/>
  <c r="P1605" i="10" s="1"/>
  <c r="Q1607" i="10" l="1"/>
  <c r="O1606" i="10"/>
  <c r="P1606" i="10" s="1"/>
  <c r="Q1608" i="10" l="1"/>
  <c r="O1607" i="10"/>
  <c r="P1607" i="10" s="1"/>
  <c r="Q1609" i="10" l="1"/>
  <c r="O1608" i="10"/>
  <c r="P1608" i="10" s="1"/>
  <c r="Q1610" i="10" l="1"/>
  <c r="O1609" i="10"/>
  <c r="P1609" i="10" s="1"/>
  <c r="Q1611" i="10" l="1"/>
  <c r="O1610" i="10"/>
  <c r="P1610" i="10" s="1"/>
  <c r="Q1612" i="10" l="1"/>
  <c r="O1611" i="10"/>
  <c r="P1611" i="10" s="1"/>
  <c r="Q1613" i="10" l="1"/>
  <c r="O1612" i="10"/>
  <c r="P1612" i="10" s="1"/>
  <c r="Q1614" i="10" l="1"/>
  <c r="O1613" i="10"/>
  <c r="P1613" i="10" s="1"/>
  <c r="Q1615" i="10" l="1"/>
  <c r="O1614" i="10"/>
  <c r="P1614" i="10" s="1"/>
  <c r="Q1616" i="10" l="1"/>
  <c r="O1615" i="10"/>
  <c r="P1615" i="10" s="1"/>
  <c r="Q1617" i="10" l="1"/>
  <c r="O1616" i="10"/>
  <c r="P1616" i="10" s="1"/>
  <c r="Q1618" i="10" l="1"/>
  <c r="O1617" i="10"/>
  <c r="P1617" i="10" s="1"/>
  <c r="Q1619" i="10" l="1"/>
  <c r="O1618" i="10"/>
  <c r="P1618" i="10" s="1"/>
  <c r="Q1620" i="10" l="1"/>
  <c r="O1619" i="10"/>
  <c r="P1619" i="10" s="1"/>
  <c r="Q1621" i="10" l="1"/>
  <c r="O1620" i="10"/>
  <c r="P1620" i="10" s="1"/>
  <c r="Q1622" i="10" l="1"/>
  <c r="O1621" i="10"/>
  <c r="P1621" i="10" s="1"/>
  <c r="Q1623" i="10" l="1"/>
  <c r="O1622" i="10"/>
  <c r="P1622" i="10" s="1"/>
  <c r="Q1624" i="10" l="1"/>
  <c r="O1623" i="10"/>
  <c r="P1623" i="10" s="1"/>
  <c r="Q1625" i="10" l="1"/>
  <c r="O1624" i="10"/>
  <c r="P1624" i="10" s="1"/>
  <c r="Q1626" i="10" l="1"/>
  <c r="O1625" i="10"/>
  <c r="P1625" i="10" s="1"/>
  <c r="Q1627" i="10" l="1"/>
  <c r="O1626" i="10"/>
  <c r="P1626" i="10" s="1"/>
  <c r="Q1628" i="10" l="1"/>
  <c r="O1627" i="10"/>
  <c r="P1627" i="10" s="1"/>
  <c r="Q1629" i="10" l="1"/>
  <c r="O1628" i="10"/>
  <c r="P1628" i="10" s="1"/>
  <c r="Q1630" i="10" l="1"/>
  <c r="O1629" i="10"/>
  <c r="P1629" i="10" s="1"/>
  <c r="Q1631" i="10" l="1"/>
  <c r="O1630" i="10"/>
  <c r="P1630" i="10" s="1"/>
  <c r="Q1632" i="10" l="1"/>
  <c r="O1631" i="10"/>
  <c r="P1631" i="10" s="1"/>
  <c r="Q1633" i="10" l="1"/>
  <c r="O1632" i="10"/>
  <c r="P1632" i="10" s="1"/>
  <c r="Q1634" i="10" l="1"/>
  <c r="O1633" i="10"/>
  <c r="P1633" i="10" s="1"/>
  <c r="Q1635" i="10" l="1"/>
  <c r="O1634" i="10"/>
  <c r="P1634" i="10" s="1"/>
  <c r="Q1636" i="10" l="1"/>
  <c r="O1635" i="10"/>
  <c r="P1635" i="10" s="1"/>
  <c r="Q1637" i="10" l="1"/>
  <c r="O1636" i="10"/>
  <c r="P1636" i="10" s="1"/>
  <c r="Q1638" i="10" l="1"/>
  <c r="O1637" i="10"/>
  <c r="P1637" i="10" s="1"/>
  <c r="Q1639" i="10" l="1"/>
  <c r="O1638" i="10"/>
  <c r="P1638" i="10" s="1"/>
  <c r="Q1640" i="10" l="1"/>
  <c r="O1639" i="10"/>
  <c r="P1639" i="10" s="1"/>
  <c r="Q1641" i="10" l="1"/>
  <c r="O1640" i="10"/>
  <c r="P1640" i="10" s="1"/>
  <c r="Q1642" i="10" l="1"/>
  <c r="O1641" i="10"/>
  <c r="P1641" i="10" s="1"/>
  <c r="Q1643" i="10" l="1"/>
  <c r="O1642" i="10"/>
  <c r="P1642" i="10" s="1"/>
  <c r="Q1644" i="10" l="1"/>
  <c r="O1643" i="10"/>
  <c r="P1643" i="10" s="1"/>
  <c r="Q1645" i="10" l="1"/>
  <c r="O1644" i="10"/>
  <c r="P1644" i="10" s="1"/>
  <c r="Q1646" i="10" l="1"/>
  <c r="O1645" i="10"/>
  <c r="P1645" i="10" s="1"/>
  <c r="Q1647" i="10" l="1"/>
  <c r="O1646" i="10"/>
  <c r="P1646" i="10" s="1"/>
  <c r="Q1648" i="10" l="1"/>
  <c r="O1647" i="10"/>
  <c r="P1647" i="10" s="1"/>
  <c r="Q1649" i="10" l="1"/>
  <c r="O1648" i="10"/>
  <c r="P1648" i="10" s="1"/>
  <c r="Q1650" i="10" l="1"/>
  <c r="O1649" i="10"/>
  <c r="P1649" i="10" s="1"/>
  <c r="Q1651" i="10" l="1"/>
  <c r="O1650" i="10"/>
  <c r="P1650" i="10" s="1"/>
  <c r="Q1652" i="10" l="1"/>
  <c r="O1651" i="10"/>
  <c r="P1651" i="10" s="1"/>
  <c r="Q1653" i="10" l="1"/>
  <c r="O1652" i="10"/>
  <c r="P1652" i="10" s="1"/>
  <c r="Q1654" i="10" l="1"/>
  <c r="O1653" i="10"/>
  <c r="P1653" i="10" s="1"/>
  <c r="Q1655" i="10" l="1"/>
  <c r="O1654" i="10"/>
  <c r="P1654" i="10" s="1"/>
  <c r="Q1656" i="10" l="1"/>
  <c r="O1655" i="10"/>
  <c r="P1655" i="10"/>
  <c r="Q1657" i="10" l="1"/>
  <c r="O1656" i="10"/>
  <c r="P1656" i="10" s="1"/>
  <c r="Q1658" i="10" l="1"/>
  <c r="O1657" i="10"/>
  <c r="P1657" i="10" s="1"/>
  <c r="Q1659" i="10" l="1"/>
  <c r="O1658" i="10"/>
  <c r="P1658" i="10" s="1"/>
  <c r="Q1660" i="10" l="1"/>
  <c r="O1659" i="10"/>
  <c r="P1659" i="10" s="1"/>
  <c r="Q1661" i="10" l="1"/>
  <c r="O1660" i="10"/>
  <c r="P1660" i="10" s="1"/>
  <c r="Q1662" i="10" l="1"/>
  <c r="O1661" i="10"/>
  <c r="P1661" i="10" s="1"/>
  <c r="Q1663" i="10" l="1"/>
  <c r="O1662" i="10"/>
  <c r="P1662" i="10" s="1"/>
  <c r="Q1664" i="10" l="1"/>
  <c r="O1663" i="10"/>
  <c r="P1663" i="10" s="1"/>
  <c r="Q1665" i="10" l="1"/>
  <c r="O1664" i="10"/>
  <c r="P1664" i="10" s="1"/>
  <c r="Q1666" i="10" l="1"/>
  <c r="O1665" i="10"/>
  <c r="P1665" i="10" s="1"/>
  <c r="Q1667" i="10" l="1"/>
  <c r="O1666" i="10"/>
  <c r="P1666" i="10" s="1"/>
  <c r="Q1668" i="10" l="1"/>
  <c r="O1667" i="10"/>
  <c r="P1667" i="10" s="1"/>
  <c r="Q1669" i="10" l="1"/>
  <c r="O1668" i="10"/>
  <c r="P1668" i="10" s="1"/>
  <c r="Q1670" i="10" l="1"/>
  <c r="O1669" i="10"/>
  <c r="P1669" i="10" s="1"/>
  <c r="Q1671" i="10" l="1"/>
  <c r="O1670" i="10"/>
  <c r="P1670" i="10" s="1"/>
  <c r="Q1672" i="10" l="1"/>
  <c r="O1671" i="10"/>
  <c r="P1671" i="10" s="1"/>
  <c r="Q1673" i="10" l="1"/>
  <c r="O1672" i="10"/>
  <c r="P1672" i="10" s="1"/>
  <c r="Q1674" i="10" l="1"/>
  <c r="O1673" i="10"/>
  <c r="P1673" i="10" s="1"/>
  <c r="Q1675" i="10" l="1"/>
  <c r="O1674" i="10"/>
  <c r="P1674" i="10" s="1"/>
  <c r="Q1676" i="10" l="1"/>
  <c r="O1675" i="10"/>
  <c r="P1675" i="10" s="1"/>
  <c r="Q1677" i="10" l="1"/>
  <c r="O1676" i="10"/>
  <c r="P1676" i="10" s="1"/>
  <c r="Q1678" i="10" l="1"/>
  <c r="O1677" i="10"/>
  <c r="P1677" i="10" s="1"/>
  <c r="Q1679" i="10" l="1"/>
  <c r="O1678" i="10"/>
  <c r="P1678" i="10" s="1"/>
  <c r="Q1680" i="10" l="1"/>
  <c r="O1679" i="10"/>
  <c r="P1679" i="10" s="1"/>
  <c r="Q1681" i="10" l="1"/>
  <c r="O1680" i="10"/>
  <c r="P1680" i="10" s="1"/>
  <c r="Q1682" i="10" l="1"/>
  <c r="O1681" i="10"/>
  <c r="P1681" i="10" s="1"/>
  <c r="Q1683" i="10" l="1"/>
  <c r="O1682" i="10"/>
  <c r="P1682" i="10" s="1"/>
  <c r="Q1684" i="10" l="1"/>
  <c r="O1683" i="10"/>
  <c r="P1683" i="10" s="1"/>
  <c r="Q1685" i="10" l="1"/>
  <c r="O1684" i="10"/>
  <c r="P1684" i="10" s="1"/>
  <c r="Q1686" i="10" l="1"/>
  <c r="O1685" i="10"/>
  <c r="P1685" i="10" s="1"/>
  <c r="Q1687" i="10" l="1"/>
  <c r="O1686" i="10"/>
  <c r="P1686" i="10" s="1"/>
  <c r="Q1688" i="10" l="1"/>
  <c r="O1687" i="10"/>
  <c r="P1687" i="10" s="1"/>
  <c r="Q1689" i="10" l="1"/>
  <c r="O1688" i="10"/>
  <c r="P1688" i="10" s="1"/>
  <c r="Q1690" i="10" l="1"/>
  <c r="O1689" i="10"/>
  <c r="P1689" i="10" s="1"/>
  <c r="Q1691" i="10" l="1"/>
  <c r="O1690" i="10"/>
  <c r="P1690" i="10" s="1"/>
  <c r="Q1692" i="10" l="1"/>
  <c r="O1691" i="10"/>
  <c r="P1691" i="10" s="1"/>
  <c r="Q1693" i="10" l="1"/>
  <c r="O1692" i="10"/>
  <c r="P1692" i="10" s="1"/>
  <c r="Q1694" i="10" l="1"/>
  <c r="O1693" i="10"/>
  <c r="P1693" i="10" s="1"/>
  <c r="Q1695" i="10" l="1"/>
  <c r="O1694" i="10"/>
  <c r="P1694" i="10" s="1"/>
  <c r="Q1696" i="10" l="1"/>
  <c r="O1695" i="10"/>
  <c r="P1695" i="10" s="1"/>
  <c r="Q1697" i="10" l="1"/>
  <c r="O1696" i="10"/>
  <c r="P1696" i="10" s="1"/>
  <c r="Q1698" i="10" l="1"/>
  <c r="O1697" i="10"/>
  <c r="P1697" i="10" s="1"/>
  <c r="Q1699" i="10" l="1"/>
  <c r="O1698" i="10"/>
  <c r="P1698" i="10" s="1"/>
  <c r="Q1700" i="10" l="1"/>
  <c r="O1699" i="10"/>
  <c r="P1699" i="10" s="1"/>
  <c r="Q1701" i="10" l="1"/>
  <c r="O1700" i="10"/>
  <c r="P1700" i="10" s="1"/>
  <c r="Q1702" i="10" l="1"/>
  <c r="O1701" i="10"/>
  <c r="P1701" i="10" s="1"/>
  <c r="Q1703" i="10" l="1"/>
  <c r="O1702" i="10"/>
  <c r="P1702" i="10" s="1"/>
  <c r="Q1704" i="10" l="1"/>
  <c r="O1703" i="10"/>
  <c r="P1703" i="10" s="1"/>
  <c r="Q1705" i="10" l="1"/>
  <c r="O1704" i="10"/>
  <c r="P1704" i="10" s="1"/>
  <c r="Q1706" i="10" l="1"/>
  <c r="O1705" i="10"/>
  <c r="P1705" i="10" s="1"/>
  <c r="Q1707" i="10" l="1"/>
  <c r="O1706" i="10"/>
  <c r="P1706" i="10" s="1"/>
  <c r="Q1708" i="10" l="1"/>
  <c r="O1707" i="10"/>
  <c r="P1707" i="10" s="1"/>
  <c r="Q1709" i="10" l="1"/>
  <c r="O1708" i="10"/>
  <c r="P1708" i="10" s="1"/>
  <c r="Q1710" i="10" l="1"/>
  <c r="O1709" i="10"/>
  <c r="P1709" i="10" s="1"/>
  <c r="Q1711" i="10" l="1"/>
  <c r="O1710" i="10"/>
  <c r="P1710" i="10" s="1"/>
  <c r="Q1712" i="10" l="1"/>
  <c r="O1711" i="10"/>
  <c r="P1711" i="10" s="1"/>
  <c r="Q1713" i="10" l="1"/>
  <c r="O1712" i="10"/>
  <c r="P1712" i="10" s="1"/>
  <c r="Q1714" i="10" l="1"/>
  <c r="O1713" i="10"/>
  <c r="P1713" i="10" s="1"/>
  <c r="Q1715" i="10" l="1"/>
  <c r="O1714" i="10"/>
  <c r="P1714" i="10" s="1"/>
  <c r="Q1716" i="10" l="1"/>
  <c r="O1715" i="10"/>
  <c r="P1715" i="10" s="1"/>
  <c r="Q1717" i="10" l="1"/>
  <c r="O1716" i="10"/>
  <c r="P1716" i="10" s="1"/>
  <c r="Q1718" i="10" l="1"/>
  <c r="O1717" i="10"/>
  <c r="P1717" i="10" s="1"/>
  <c r="Q1719" i="10" l="1"/>
  <c r="O1718" i="10"/>
  <c r="P1718" i="10" s="1"/>
  <c r="Q1720" i="10" l="1"/>
  <c r="O1719" i="10"/>
  <c r="P1719" i="10" s="1"/>
  <c r="Q1721" i="10" l="1"/>
  <c r="O1720" i="10"/>
  <c r="P1720" i="10" s="1"/>
  <c r="Q1722" i="10" l="1"/>
  <c r="O1721" i="10"/>
  <c r="P1721" i="10" s="1"/>
  <c r="Q1723" i="10" l="1"/>
  <c r="O1722" i="10"/>
  <c r="P1722" i="10" s="1"/>
  <c r="Q1724" i="10" l="1"/>
  <c r="O1723" i="10"/>
  <c r="P1723" i="10" s="1"/>
  <c r="Q1725" i="10" l="1"/>
  <c r="O1724" i="10"/>
  <c r="P1724" i="10" s="1"/>
  <c r="Q1726" i="10" l="1"/>
  <c r="O1725" i="10"/>
  <c r="P1725" i="10" s="1"/>
  <c r="Q1727" i="10" l="1"/>
  <c r="O1726" i="10"/>
  <c r="P1726" i="10" s="1"/>
  <c r="Q1728" i="10" l="1"/>
  <c r="O1727" i="10"/>
  <c r="P1727" i="10" s="1"/>
  <c r="Q1729" i="10" l="1"/>
  <c r="O1728" i="10"/>
  <c r="P1728" i="10" s="1"/>
  <c r="Q1730" i="10" l="1"/>
  <c r="O1729" i="10"/>
  <c r="P1729" i="10" s="1"/>
  <c r="Q1731" i="10" l="1"/>
  <c r="O1730" i="10"/>
  <c r="P1730" i="10" s="1"/>
  <c r="Q1732" i="10" l="1"/>
  <c r="O1731" i="10"/>
  <c r="P1731" i="10" s="1"/>
  <c r="Q1733" i="10" l="1"/>
  <c r="O1732" i="10"/>
  <c r="P1732" i="10" s="1"/>
  <c r="Q1734" i="10" l="1"/>
  <c r="O1733" i="10"/>
  <c r="P1733" i="10" s="1"/>
  <c r="Q1735" i="10" l="1"/>
  <c r="O1734" i="10"/>
  <c r="P1734" i="10" s="1"/>
  <c r="Q1736" i="10" l="1"/>
  <c r="O1735" i="10"/>
  <c r="P1735" i="10" s="1"/>
  <c r="Q1737" i="10" l="1"/>
  <c r="O1736" i="10"/>
  <c r="P1736" i="10" s="1"/>
  <c r="Q1738" i="10" l="1"/>
  <c r="O1737" i="10"/>
  <c r="P1737" i="10" s="1"/>
  <c r="Q1739" i="10" l="1"/>
  <c r="O1738" i="10"/>
  <c r="P1738" i="10" s="1"/>
  <c r="Q1740" i="10" l="1"/>
  <c r="O1739" i="10"/>
  <c r="P1739" i="10" s="1"/>
  <c r="Q1741" i="10" l="1"/>
  <c r="O1740" i="10"/>
  <c r="P1740" i="10" s="1"/>
  <c r="Q1742" i="10" l="1"/>
  <c r="O1741" i="10"/>
  <c r="P1741" i="10" s="1"/>
  <c r="Q1743" i="10" l="1"/>
  <c r="O1742" i="10"/>
  <c r="P1742" i="10" s="1"/>
  <c r="Q1744" i="10" l="1"/>
  <c r="O1743" i="10"/>
  <c r="P1743" i="10" s="1"/>
  <c r="Q1745" i="10" l="1"/>
  <c r="O1744" i="10"/>
  <c r="P1744" i="10" s="1"/>
  <c r="Q1746" i="10" l="1"/>
  <c r="O1745" i="10"/>
  <c r="P1745" i="10" s="1"/>
  <c r="Q1747" i="10" l="1"/>
  <c r="O1746" i="10"/>
  <c r="P1746" i="10" s="1"/>
  <c r="Q1748" i="10" l="1"/>
  <c r="O1747" i="10"/>
  <c r="P1747" i="10" s="1"/>
  <c r="Q1749" i="10" l="1"/>
  <c r="O1748" i="10"/>
  <c r="P1748" i="10" s="1"/>
  <c r="Q1750" i="10" l="1"/>
  <c r="O1749" i="10"/>
  <c r="P1749" i="10" s="1"/>
  <c r="Q1751" i="10" l="1"/>
  <c r="O1750" i="10"/>
  <c r="P1750" i="10" s="1"/>
  <c r="Q1752" i="10" l="1"/>
  <c r="O1751" i="10"/>
  <c r="P1751" i="10" s="1"/>
  <c r="Q1753" i="10" l="1"/>
  <c r="O1752" i="10"/>
  <c r="P1752" i="10" s="1"/>
  <c r="Q1754" i="10" l="1"/>
  <c r="O1753" i="10"/>
  <c r="P1753" i="10" s="1"/>
  <c r="Q1755" i="10" l="1"/>
  <c r="O1754" i="10"/>
  <c r="P1754" i="10" s="1"/>
  <c r="Q1756" i="10" l="1"/>
  <c r="O1755" i="10"/>
  <c r="P1755" i="10" s="1"/>
  <c r="Q1757" i="10" l="1"/>
  <c r="O1756" i="10"/>
  <c r="P1756" i="10" s="1"/>
  <c r="Q1758" i="10" l="1"/>
  <c r="O1757" i="10"/>
  <c r="P1757" i="10" s="1"/>
  <c r="Q1759" i="10" l="1"/>
  <c r="O1758" i="10"/>
  <c r="P1758" i="10" s="1"/>
  <c r="Q1760" i="10" l="1"/>
  <c r="O1759" i="10"/>
  <c r="P1759" i="10" s="1"/>
  <c r="Q1761" i="10" l="1"/>
  <c r="O1760" i="10"/>
  <c r="P1760" i="10" s="1"/>
  <c r="Q1762" i="10" l="1"/>
  <c r="O1761" i="10"/>
  <c r="P1761" i="10" s="1"/>
  <c r="Q1763" i="10" l="1"/>
  <c r="O1762" i="10"/>
  <c r="P1762" i="10" s="1"/>
  <c r="Q1764" i="10" l="1"/>
  <c r="O1763" i="10"/>
  <c r="P1763" i="10" s="1"/>
  <c r="Q1765" i="10" l="1"/>
  <c r="O1764" i="10"/>
  <c r="P1764" i="10" s="1"/>
  <c r="Q1766" i="10" l="1"/>
  <c r="O1765" i="10"/>
  <c r="P1765" i="10" s="1"/>
  <c r="Q1767" i="10" l="1"/>
  <c r="O1766" i="10"/>
  <c r="P1766" i="10" s="1"/>
  <c r="Q1768" i="10" l="1"/>
  <c r="O1767" i="10"/>
  <c r="P1767" i="10" s="1"/>
  <c r="Q1769" i="10" l="1"/>
  <c r="O1768" i="10"/>
  <c r="P1768" i="10" s="1"/>
  <c r="Q1770" i="10" l="1"/>
  <c r="O1769" i="10"/>
  <c r="P1769" i="10" s="1"/>
  <c r="Q1771" i="10" l="1"/>
  <c r="O1770" i="10"/>
  <c r="P1770" i="10" s="1"/>
  <c r="Q1772" i="10" l="1"/>
  <c r="O1771" i="10"/>
  <c r="P1771" i="10" s="1"/>
  <c r="Q1773" i="10" l="1"/>
  <c r="O1772" i="10"/>
  <c r="P1772" i="10" s="1"/>
  <c r="Q1774" i="10" l="1"/>
  <c r="O1773" i="10"/>
  <c r="P1773" i="10" s="1"/>
  <c r="Q1775" i="10" l="1"/>
  <c r="O1774" i="10"/>
  <c r="P1774" i="10" s="1"/>
  <c r="Q1776" i="10" l="1"/>
  <c r="O1775" i="10"/>
  <c r="P1775" i="10" s="1"/>
  <c r="Q1777" i="10" l="1"/>
  <c r="O1776" i="10"/>
  <c r="P1776" i="10" s="1"/>
  <c r="Q1778" i="10" l="1"/>
  <c r="O1777" i="10"/>
  <c r="P1777" i="10" s="1"/>
  <c r="Q1779" i="10" l="1"/>
  <c r="O1778" i="10"/>
  <c r="P1778" i="10" s="1"/>
  <c r="Q1780" i="10" l="1"/>
  <c r="O1779" i="10"/>
  <c r="P1779" i="10" s="1"/>
  <c r="Q1781" i="10" l="1"/>
  <c r="O1780" i="10"/>
  <c r="P1780" i="10" s="1"/>
  <c r="Q1782" i="10" l="1"/>
  <c r="O1781" i="10"/>
  <c r="P1781" i="10" s="1"/>
  <c r="Q1783" i="10" l="1"/>
  <c r="O1782" i="10"/>
  <c r="P1782" i="10" s="1"/>
  <c r="Q1784" i="10" l="1"/>
  <c r="O1783" i="10"/>
  <c r="P1783" i="10" s="1"/>
  <c r="Q1785" i="10" l="1"/>
  <c r="O1784" i="10"/>
  <c r="P1784" i="10" s="1"/>
  <c r="Q1786" i="10" l="1"/>
  <c r="O1785" i="10"/>
  <c r="P1785" i="10" s="1"/>
  <c r="Q1787" i="10" l="1"/>
  <c r="O1786" i="10"/>
  <c r="P1786" i="10" s="1"/>
  <c r="Q1788" i="10" l="1"/>
  <c r="O1787" i="10"/>
  <c r="P1787" i="10" s="1"/>
  <c r="Q1789" i="10" l="1"/>
  <c r="O1788" i="10"/>
  <c r="P1788" i="10" s="1"/>
  <c r="Q1790" i="10" l="1"/>
  <c r="O1789" i="10"/>
  <c r="P1789" i="10" s="1"/>
  <c r="Q1791" i="10" l="1"/>
  <c r="O1790" i="10"/>
  <c r="P1790" i="10" s="1"/>
  <c r="Q1792" i="10" l="1"/>
  <c r="O1791" i="10"/>
  <c r="P1791" i="10" s="1"/>
  <c r="Q1793" i="10" l="1"/>
  <c r="O1792" i="10"/>
  <c r="P1792" i="10" s="1"/>
  <c r="Q1794" i="10" l="1"/>
  <c r="O1793" i="10"/>
  <c r="P1793" i="10" s="1"/>
  <c r="Q1795" i="10" l="1"/>
  <c r="O1794" i="10"/>
  <c r="P1794" i="10" s="1"/>
  <c r="Q1796" i="10" l="1"/>
  <c r="O1795" i="10"/>
  <c r="P1795" i="10" s="1"/>
  <c r="Q1797" i="10" l="1"/>
  <c r="O1796" i="10"/>
  <c r="P1796" i="10" s="1"/>
  <c r="Q1798" i="10" l="1"/>
  <c r="O1797" i="10"/>
  <c r="P1797" i="10" s="1"/>
  <c r="Q1799" i="10" l="1"/>
  <c r="O1798" i="10"/>
  <c r="P1798" i="10" s="1"/>
  <c r="Q1800" i="10" l="1"/>
  <c r="O1799" i="10"/>
  <c r="P1799" i="10" s="1"/>
  <c r="Q1801" i="10" l="1"/>
  <c r="O1800" i="10"/>
  <c r="P1800" i="10" s="1"/>
  <c r="Q1802" i="10" l="1"/>
  <c r="O1801" i="10"/>
  <c r="P1801" i="10" s="1"/>
  <c r="Q1803" i="10" l="1"/>
  <c r="O1802" i="10"/>
  <c r="P1802" i="10" s="1"/>
  <c r="Q1804" i="10" l="1"/>
  <c r="O1803" i="10"/>
  <c r="P1803" i="10" s="1"/>
  <c r="Q1805" i="10" l="1"/>
  <c r="O1804" i="10"/>
  <c r="P1804" i="10" s="1"/>
  <c r="Q1806" i="10" l="1"/>
  <c r="O1805" i="10"/>
  <c r="P1805" i="10" s="1"/>
  <c r="Q1807" i="10" l="1"/>
  <c r="O1806" i="10"/>
  <c r="P1806" i="10" s="1"/>
  <c r="Q1808" i="10" l="1"/>
  <c r="O1807" i="10"/>
  <c r="P1807" i="10" s="1"/>
  <c r="Q1809" i="10" l="1"/>
  <c r="O1808" i="10"/>
  <c r="P1808" i="10" s="1"/>
  <c r="Q1810" i="10" l="1"/>
  <c r="O1809" i="10"/>
  <c r="P1809" i="10" s="1"/>
  <c r="Q1811" i="10" l="1"/>
  <c r="O1810" i="10"/>
  <c r="P1810" i="10" s="1"/>
  <c r="Q1812" i="10" l="1"/>
  <c r="O1811" i="10"/>
  <c r="P1811" i="10" s="1"/>
  <c r="Q1813" i="10" l="1"/>
  <c r="O1812" i="10"/>
  <c r="P1812" i="10" s="1"/>
  <c r="Q1814" i="10" l="1"/>
  <c r="O1813" i="10"/>
  <c r="P1813" i="10" s="1"/>
  <c r="Q1815" i="10" l="1"/>
  <c r="O1814" i="10"/>
  <c r="P1814" i="10" s="1"/>
  <c r="Q1816" i="10" l="1"/>
  <c r="O1815" i="10"/>
  <c r="P1815" i="10" s="1"/>
  <c r="Q1817" i="10" l="1"/>
  <c r="O1816" i="10"/>
  <c r="P1816" i="10" s="1"/>
  <c r="Q1818" i="10" l="1"/>
  <c r="O1817" i="10"/>
  <c r="P1817" i="10" s="1"/>
  <c r="Q1819" i="10" l="1"/>
  <c r="O1818" i="10"/>
  <c r="P1818" i="10" s="1"/>
  <c r="Q1820" i="10" l="1"/>
  <c r="O1819" i="10"/>
  <c r="P1819" i="10" s="1"/>
  <c r="Q1821" i="10" l="1"/>
  <c r="O1820" i="10"/>
  <c r="P1820" i="10" s="1"/>
  <c r="Q1822" i="10" l="1"/>
  <c r="O1821" i="10"/>
  <c r="P1821" i="10" s="1"/>
  <c r="Q1823" i="10" l="1"/>
  <c r="O1822" i="10"/>
  <c r="P1822" i="10" s="1"/>
  <c r="Q1824" i="10" l="1"/>
  <c r="O1823" i="10"/>
  <c r="P1823" i="10" s="1"/>
  <c r="Q1825" i="10" l="1"/>
  <c r="O1824" i="10"/>
  <c r="P1824" i="10" s="1"/>
  <c r="Q1826" i="10" l="1"/>
  <c r="O1825" i="10"/>
  <c r="P1825" i="10" s="1"/>
  <c r="Q1827" i="10" l="1"/>
  <c r="O1826" i="10"/>
  <c r="P1826" i="10" s="1"/>
  <c r="Q1828" i="10" l="1"/>
  <c r="O1827" i="10"/>
  <c r="P1827" i="10" s="1"/>
  <c r="Q1829" i="10" l="1"/>
  <c r="O1828" i="10"/>
  <c r="P1828" i="10" s="1"/>
  <c r="Q1830" i="10" l="1"/>
  <c r="O1829" i="10"/>
  <c r="P1829" i="10" s="1"/>
  <c r="Q1831" i="10" l="1"/>
  <c r="O1830" i="10"/>
  <c r="P1830" i="10" s="1"/>
  <c r="Q1832" i="10" l="1"/>
  <c r="O1831" i="10"/>
  <c r="P1831" i="10" s="1"/>
  <c r="Q1833" i="10" l="1"/>
  <c r="O1832" i="10"/>
  <c r="P1832" i="10" s="1"/>
  <c r="Q1834" i="10" l="1"/>
  <c r="O1833" i="10"/>
  <c r="P1833" i="10" s="1"/>
  <c r="Q1835" i="10" l="1"/>
  <c r="O1834" i="10"/>
  <c r="P1834" i="10" s="1"/>
  <c r="Q1836" i="10" l="1"/>
  <c r="O1835" i="10"/>
  <c r="P1835" i="10" s="1"/>
  <c r="Q1837" i="10" l="1"/>
  <c r="O1836" i="10"/>
  <c r="P1836" i="10" s="1"/>
  <c r="Q1838" i="10" l="1"/>
  <c r="O1837" i="10"/>
  <c r="P1837" i="10" s="1"/>
  <c r="Q1839" i="10" l="1"/>
  <c r="O1838" i="10"/>
  <c r="P1838" i="10" s="1"/>
  <c r="Q1840" i="10" l="1"/>
  <c r="O1839" i="10"/>
  <c r="P1839" i="10" s="1"/>
  <c r="Q1841" i="10" l="1"/>
  <c r="O1840" i="10"/>
  <c r="P1840" i="10" s="1"/>
  <c r="Q1842" i="10" l="1"/>
  <c r="O1841" i="10"/>
  <c r="P1841" i="10" s="1"/>
  <c r="Q1843" i="10" l="1"/>
  <c r="O1842" i="10"/>
  <c r="P1842" i="10" s="1"/>
  <c r="Q1844" i="10" l="1"/>
  <c r="O1843" i="10"/>
  <c r="P1843" i="10" s="1"/>
  <c r="Q1845" i="10" l="1"/>
  <c r="O1844" i="10"/>
  <c r="P1844" i="10" s="1"/>
  <c r="Q1846" i="10" l="1"/>
  <c r="O1845" i="10"/>
  <c r="P1845" i="10" s="1"/>
  <c r="Q1847" i="10" l="1"/>
  <c r="O1846" i="10"/>
  <c r="P1846" i="10" s="1"/>
  <c r="Q1848" i="10" l="1"/>
  <c r="O1847" i="10"/>
  <c r="P1847" i="10" s="1"/>
  <c r="Q1849" i="10" l="1"/>
  <c r="O1848" i="10"/>
  <c r="P1848" i="10" s="1"/>
  <c r="Q1850" i="10" l="1"/>
  <c r="O1849" i="10"/>
  <c r="P1849" i="10" s="1"/>
  <c r="Q1851" i="10" l="1"/>
  <c r="O1850" i="10"/>
  <c r="P1850" i="10" s="1"/>
  <c r="Q1852" i="10" l="1"/>
  <c r="O1851" i="10"/>
  <c r="P1851" i="10" s="1"/>
  <c r="Q1853" i="10" l="1"/>
  <c r="O1852" i="10"/>
  <c r="P1852" i="10" s="1"/>
  <c r="Q1854" i="10" l="1"/>
  <c r="O1853" i="10"/>
  <c r="P1853" i="10" s="1"/>
  <c r="Q1855" i="10" l="1"/>
  <c r="O1854" i="10"/>
  <c r="P1854" i="10" s="1"/>
  <c r="Q1856" i="10" l="1"/>
  <c r="O1855" i="10"/>
  <c r="P1855" i="10" s="1"/>
  <c r="Q1857" i="10" l="1"/>
  <c r="O1856" i="10"/>
  <c r="P1856" i="10" s="1"/>
  <c r="Q1858" i="10" l="1"/>
  <c r="O1857" i="10"/>
  <c r="P1857" i="10" s="1"/>
  <c r="Q1859" i="10" l="1"/>
  <c r="O1858" i="10"/>
  <c r="P1858" i="10" s="1"/>
  <c r="Q1860" i="10" l="1"/>
  <c r="O1859" i="10"/>
  <c r="P1859" i="10" s="1"/>
  <c r="Q1861" i="10" l="1"/>
  <c r="O1860" i="10"/>
  <c r="P1860" i="10" s="1"/>
  <c r="Q1862" i="10" l="1"/>
  <c r="O1861" i="10"/>
  <c r="P1861" i="10" s="1"/>
  <c r="Q1863" i="10" l="1"/>
  <c r="O1862" i="10"/>
  <c r="P1862" i="10" s="1"/>
  <c r="Q1864" i="10" l="1"/>
  <c r="O1863" i="10"/>
  <c r="P1863" i="10" s="1"/>
  <c r="Q1865" i="10" l="1"/>
  <c r="O1864" i="10"/>
  <c r="P1864" i="10" s="1"/>
  <c r="Q1866" i="10" l="1"/>
  <c r="O1865" i="10"/>
  <c r="P1865" i="10" s="1"/>
  <c r="Q1867" i="10" l="1"/>
  <c r="O1866" i="10"/>
  <c r="P1866" i="10" s="1"/>
  <c r="Q1868" i="10" l="1"/>
  <c r="O1867" i="10"/>
  <c r="P1867" i="10" s="1"/>
  <c r="Q1869" i="10" l="1"/>
  <c r="O1868" i="10"/>
  <c r="P1868" i="10" s="1"/>
  <c r="Q1870" i="10" l="1"/>
  <c r="O1869" i="10"/>
  <c r="P1869" i="10" s="1"/>
  <c r="Q1871" i="10" l="1"/>
  <c r="O1870" i="10"/>
  <c r="P1870" i="10" s="1"/>
  <c r="Q1872" i="10" l="1"/>
  <c r="O1871" i="10"/>
  <c r="P1871" i="10" s="1"/>
  <c r="Q1873" i="10" l="1"/>
  <c r="O1872" i="10"/>
  <c r="P1872" i="10" s="1"/>
  <c r="Q1874" i="10" l="1"/>
  <c r="O1873" i="10"/>
  <c r="P1873" i="10" s="1"/>
  <c r="Q1875" i="10" l="1"/>
  <c r="O1874" i="10"/>
  <c r="P1874" i="10" s="1"/>
  <c r="Q1876" i="10" l="1"/>
  <c r="O1875" i="10"/>
  <c r="P1875" i="10" s="1"/>
  <c r="Q1877" i="10" l="1"/>
  <c r="O1876" i="10"/>
  <c r="P1876" i="10" s="1"/>
  <c r="Q1878" i="10" l="1"/>
  <c r="O1877" i="10"/>
  <c r="P1877" i="10" s="1"/>
  <c r="Q1879" i="10" l="1"/>
  <c r="O1878" i="10"/>
  <c r="P1878" i="10" s="1"/>
  <c r="Q1880" i="10" l="1"/>
  <c r="O1879" i="10"/>
  <c r="P1879" i="10" s="1"/>
  <c r="Q1881" i="10" l="1"/>
  <c r="O1880" i="10"/>
  <c r="P1880" i="10" s="1"/>
  <c r="Q1882" i="10" l="1"/>
  <c r="O1881" i="10"/>
  <c r="P1881" i="10" s="1"/>
  <c r="Q1883" i="10" l="1"/>
  <c r="O1882" i="10"/>
  <c r="P1882" i="10" s="1"/>
  <c r="Q1884" i="10" l="1"/>
  <c r="O1883" i="10"/>
  <c r="P1883" i="10" s="1"/>
  <c r="Q1885" i="10" l="1"/>
  <c r="O1884" i="10"/>
  <c r="P1884" i="10" s="1"/>
  <c r="Q1886" i="10" l="1"/>
  <c r="O1885" i="10"/>
  <c r="P1885" i="10" s="1"/>
  <c r="Q1887" i="10" l="1"/>
  <c r="O1886" i="10"/>
  <c r="P1886" i="10" s="1"/>
  <c r="Q1888" i="10" l="1"/>
  <c r="O1887" i="10"/>
  <c r="P1887" i="10" s="1"/>
  <c r="Q1889" i="10" l="1"/>
  <c r="O1888" i="10"/>
  <c r="P1888" i="10" s="1"/>
  <c r="Q1890" i="10" l="1"/>
  <c r="O1889" i="10"/>
  <c r="P1889" i="10" s="1"/>
  <c r="Q1891" i="10" l="1"/>
  <c r="O1890" i="10"/>
  <c r="P1890" i="10" s="1"/>
  <c r="Q1892" i="10" l="1"/>
  <c r="O1891" i="10"/>
  <c r="P1891" i="10" s="1"/>
  <c r="Q1893" i="10" l="1"/>
  <c r="O1892" i="10"/>
  <c r="P1892" i="10" s="1"/>
  <c r="Q1894" i="10" l="1"/>
  <c r="O1893" i="10"/>
  <c r="P1893" i="10" s="1"/>
  <c r="Q1895" i="10" l="1"/>
  <c r="O1894" i="10"/>
  <c r="P1894" i="10" s="1"/>
  <c r="Q1896" i="10" l="1"/>
  <c r="O1895" i="10"/>
  <c r="P1895" i="10" s="1"/>
  <c r="Q1897" i="10" l="1"/>
  <c r="O1896" i="10"/>
  <c r="P1896" i="10" s="1"/>
  <c r="Q1898" i="10" l="1"/>
  <c r="O1897" i="10"/>
  <c r="P1897" i="10" s="1"/>
  <c r="Q1899" i="10" l="1"/>
  <c r="O1898" i="10"/>
  <c r="P1898" i="10" s="1"/>
  <c r="Q1900" i="10" l="1"/>
  <c r="O1899" i="10"/>
  <c r="P1899" i="10" s="1"/>
  <c r="Q1901" i="10" l="1"/>
  <c r="O1900" i="10"/>
  <c r="P1900" i="10" s="1"/>
  <c r="Q1902" i="10" l="1"/>
  <c r="O1901" i="10"/>
  <c r="P1901" i="10" s="1"/>
  <c r="Q1903" i="10" l="1"/>
  <c r="O1902" i="10"/>
  <c r="P1902" i="10" s="1"/>
  <c r="Q1904" i="10" l="1"/>
  <c r="O1903" i="10"/>
  <c r="P1903" i="10" s="1"/>
  <c r="Q1905" i="10" l="1"/>
  <c r="O1904" i="10"/>
  <c r="P1904" i="10" s="1"/>
  <c r="Q1906" i="10" l="1"/>
  <c r="O1905" i="10"/>
  <c r="P1905" i="10" s="1"/>
  <c r="Q1907" i="10" l="1"/>
  <c r="O1906" i="10"/>
  <c r="P1906" i="10" s="1"/>
  <c r="Q1908" i="10" l="1"/>
  <c r="O1907" i="10"/>
  <c r="P1907" i="10" s="1"/>
  <c r="Q1909" i="10" l="1"/>
  <c r="O1908" i="10"/>
  <c r="P1908" i="10" s="1"/>
  <c r="Q1910" i="10" l="1"/>
  <c r="O1909" i="10"/>
  <c r="P1909" i="10" s="1"/>
  <c r="Q1911" i="10" l="1"/>
  <c r="O1910" i="10"/>
  <c r="P1910" i="10" s="1"/>
  <c r="Q1912" i="10" l="1"/>
  <c r="O1911" i="10"/>
  <c r="P1911" i="10" s="1"/>
  <c r="Q1913" i="10" l="1"/>
  <c r="O1912" i="10"/>
  <c r="P1912" i="10" s="1"/>
  <c r="Q1914" i="10" l="1"/>
  <c r="O1913" i="10"/>
  <c r="P1913" i="10" s="1"/>
  <c r="Q1915" i="10" l="1"/>
  <c r="O1914" i="10"/>
  <c r="P1914" i="10" s="1"/>
  <c r="Q1916" i="10" l="1"/>
  <c r="O1915" i="10"/>
  <c r="P1915" i="10" s="1"/>
  <c r="Q1917" i="10" l="1"/>
  <c r="O1916" i="10"/>
  <c r="P1916" i="10" s="1"/>
  <c r="Q1918" i="10" l="1"/>
  <c r="O1917" i="10"/>
  <c r="P1917" i="10" s="1"/>
  <c r="Q1919" i="10" l="1"/>
  <c r="O1918" i="10"/>
  <c r="P1918" i="10" s="1"/>
  <c r="Q1920" i="10" l="1"/>
  <c r="O1919" i="10"/>
  <c r="P1919" i="10" s="1"/>
  <c r="Q1921" i="10" l="1"/>
  <c r="O1920" i="10"/>
  <c r="P1920" i="10" s="1"/>
  <c r="Q1922" i="10" l="1"/>
  <c r="O1921" i="10"/>
  <c r="P1921" i="10" s="1"/>
  <c r="Q1923" i="10" l="1"/>
  <c r="O1922" i="10"/>
  <c r="P1922" i="10" s="1"/>
  <c r="Q1924" i="10" l="1"/>
  <c r="O1923" i="10"/>
  <c r="P1923" i="10" s="1"/>
  <c r="Q1925" i="10" l="1"/>
  <c r="O1924" i="10"/>
  <c r="P1924" i="10" s="1"/>
  <c r="Q1926" i="10" l="1"/>
  <c r="O1925" i="10"/>
  <c r="P1925" i="10" s="1"/>
  <c r="Q1927" i="10" l="1"/>
  <c r="O1926" i="10"/>
  <c r="P1926" i="10" s="1"/>
  <c r="Q1928" i="10" l="1"/>
  <c r="O1927" i="10"/>
  <c r="P1927" i="10" s="1"/>
  <c r="Q1929" i="10" l="1"/>
  <c r="O1928" i="10"/>
  <c r="P1928" i="10" s="1"/>
  <c r="Q1930" i="10" l="1"/>
  <c r="O1929" i="10"/>
  <c r="P1929" i="10" s="1"/>
  <c r="Q1931" i="10" l="1"/>
  <c r="O1930" i="10"/>
  <c r="P1930" i="10" s="1"/>
  <c r="Q1932" i="10" l="1"/>
  <c r="O1931" i="10"/>
  <c r="P1931" i="10" s="1"/>
  <c r="Q1933" i="10" l="1"/>
  <c r="O1932" i="10"/>
  <c r="P1932" i="10" s="1"/>
  <c r="Q1934" i="10" l="1"/>
  <c r="O1933" i="10"/>
  <c r="P1933" i="10" s="1"/>
  <c r="Q1935" i="10" l="1"/>
  <c r="O1934" i="10"/>
  <c r="P1934" i="10" s="1"/>
  <c r="Q1936" i="10" l="1"/>
  <c r="O1935" i="10"/>
  <c r="P1935" i="10" s="1"/>
  <c r="Q1937" i="10" l="1"/>
  <c r="O1936" i="10"/>
  <c r="P1936" i="10" s="1"/>
  <c r="Q1938" i="10" l="1"/>
  <c r="O1937" i="10"/>
  <c r="P1937" i="10" s="1"/>
  <c r="Q1939" i="10" l="1"/>
  <c r="O1938" i="10"/>
  <c r="P1938" i="10" s="1"/>
  <c r="Q1940" i="10" l="1"/>
  <c r="O1939" i="10"/>
  <c r="P1939" i="10" s="1"/>
  <c r="Q1941" i="10" l="1"/>
  <c r="O1940" i="10"/>
  <c r="P1940" i="10" s="1"/>
  <c r="Q1942" i="10" l="1"/>
  <c r="O1941" i="10"/>
  <c r="P1941" i="10" s="1"/>
  <c r="Q1943" i="10" l="1"/>
  <c r="O1942" i="10"/>
  <c r="P1942" i="10" s="1"/>
  <c r="Q1944" i="10" l="1"/>
  <c r="O1943" i="10"/>
  <c r="P1943" i="10" s="1"/>
  <c r="Q1945" i="10" l="1"/>
  <c r="O1944" i="10"/>
  <c r="P1944" i="10" s="1"/>
  <c r="Q1946" i="10" l="1"/>
  <c r="O1945" i="10"/>
  <c r="P1945" i="10" s="1"/>
  <c r="Q1947" i="10" l="1"/>
  <c r="O1946" i="10"/>
  <c r="P1946" i="10" s="1"/>
  <c r="Q1948" i="10" l="1"/>
  <c r="O1947" i="10"/>
  <c r="P1947" i="10" s="1"/>
  <c r="Q1949" i="10" l="1"/>
  <c r="O1948" i="10"/>
  <c r="P1948" i="10" s="1"/>
  <c r="Q1950" i="10" l="1"/>
  <c r="O1949" i="10"/>
  <c r="P1949" i="10" s="1"/>
  <c r="Q1951" i="10" l="1"/>
  <c r="O1950" i="10"/>
  <c r="P1950" i="10" s="1"/>
  <c r="Q1952" i="10" l="1"/>
  <c r="O1951" i="10"/>
  <c r="P1951" i="10" s="1"/>
  <c r="Q1953" i="10" l="1"/>
  <c r="O1952" i="10"/>
  <c r="P1952" i="10" s="1"/>
  <c r="Q1954" i="10" l="1"/>
  <c r="O1953" i="10"/>
  <c r="P1953" i="10" s="1"/>
  <c r="Q1955" i="10" l="1"/>
  <c r="O1954" i="10"/>
  <c r="P1954" i="10" s="1"/>
  <c r="Q1956" i="10" l="1"/>
  <c r="O1955" i="10"/>
  <c r="P1955" i="10" s="1"/>
  <c r="Q1957" i="10" l="1"/>
  <c r="O1956" i="10"/>
  <c r="P1956" i="10" s="1"/>
  <c r="Q1958" i="10" l="1"/>
  <c r="O1957" i="10"/>
  <c r="P1957" i="10" s="1"/>
  <c r="Q1959" i="10" l="1"/>
  <c r="O1958" i="10"/>
  <c r="P1958" i="10" s="1"/>
  <c r="Q1960" i="10" l="1"/>
  <c r="O1959" i="10"/>
  <c r="P1959" i="10" s="1"/>
  <c r="Q1961" i="10" l="1"/>
  <c r="O1960" i="10"/>
  <c r="P1960" i="10" s="1"/>
  <c r="Q1962" i="10" l="1"/>
  <c r="O1961" i="10"/>
  <c r="P1961" i="10" s="1"/>
  <c r="Q1963" i="10" l="1"/>
  <c r="O1962" i="10"/>
  <c r="P1962" i="10" s="1"/>
  <c r="Q1964" i="10" l="1"/>
  <c r="O1963" i="10"/>
  <c r="P1963" i="10" s="1"/>
  <c r="Q1965" i="10" l="1"/>
  <c r="O1964" i="10"/>
  <c r="P1964" i="10" s="1"/>
  <c r="Q1966" i="10" l="1"/>
  <c r="O1965" i="10"/>
  <c r="P1965" i="10" s="1"/>
  <c r="Q1967" i="10" l="1"/>
  <c r="O1966" i="10"/>
  <c r="P1966" i="10" s="1"/>
  <c r="Q1968" i="10" l="1"/>
  <c r="O1967" i="10"/>
  <c r="P1967" i="10" s="1"/>
  <c r="Q1969" i="10" l="1"/>
  <c r="O1968" i="10"/>
  <c r="P1968" i="10" s="1"/>
  <c r="Q1970" i="10" l="1"/>
  <c r="O1969" i="10"/>
  <c r="P1969" i="10" s="1"/>
  <c r="Q1971" i="10" l="1"/>
  <c r="O1970" i="10"/>
  <c r="P1970" i="10" s="1"/>
  <c r="Q1972" i="10" l="1"/>
  <c r="O1971" i="10"/>
  <c r="P1971" i="10" s="1"/>
  <c r="Q1973" i="10" l="1"/>
  <c r="O1972" i="10"/>
  <c r="P1972" i="10" s="1"/>
  <c r="Q1974" i="10" l="1"/>
  <c r="O1973" i="10"/>
  <c r="P1973" i="10" s="1"/>
  <c r="Q1975" i="10" l="1"/>
  <c r="O1974" i="10"/>
  <c r="P1974" i="10" s="1"/>
  <c r="Q1976" i="10" l="1"/>
  <c r="O1975" i="10"/>
  <c r="P1975" i="10" s="1"/>
  <c r="Q1977" i="10" l="1"/>
  <c r="O1976" i="10"/>
  <c r="P1976" i="10" s="1"/>
  <c r="Q1978" i="10" l="1"/>
  <c r="O1977" i="10"/>
  <c r="P1977" i="10" s="1"/>
  <c r="Q1979" i="10" l="1"/>
  <c r="O1978" i="10"/>
  <c r="P1978" i="10" s="1"/>
  <c r="Q1980" i="10" l="1"/>
  <c r="O1979" i="10"/>
  <c r="P1979" i="10" s="1"/>
  <c r="Q1981" i="10" l="1"/>
  <c r="O1980" i="10"/>
  <c r="P1980" i="10" s="1"/>
  <c r="Q1982" i="10" l="1"/>
  <c r="O1981" i="10"/>
  <c r="P1981" i="10" s="1"/>
  <c r="Q1983" i="10" l="1"/>
  <c r="O1982" i="10"/>
  <c r="P1982" i="10" s="1"/>
  <c r="Q1984" i="10" l="1"/>
  <c r="O1983" i="10"/>
  <c r="P1983" i="10" s="1"/>
  <c r="Q1985" i="10" l="1"/>
  <c r="O1984" i="10"/>
  <c r="P1984" i="10" s="1"/>
  <c r="Q1986" i="10" l="1"/>
  <c r="O1985" i="10"/>
  <c r="P1985" i="10" s="1"/>
  <c r="Q1987" i="10" l="1"/>
  <c r="O1986" i="10"/>
  <c r="P1986" i="10" s="1"/>
  <c r="Q1988" i="10" l="1"/>
  <c r="O1987" i="10"/>
  <c r="P1987" i="10" s="1"/>
  <c r="Q1989" i="10" l="1"/>
  <c r="O1988" i="10"/>
  <c r="P1988" i="10" s="1"/>
  <c r="Q1990" i="10" l="1"/>
  <c r="O1989" i="10"/>
  <c r="P1989" i="10" s="1"/>
  <c r="Q1991" i="10" l="1"/>
  <c r="O1990" i="10"/>
  <c r="P1990" i="10" s="1"/>
  <c r="Q1992" i="10" l="1"/>
  <c r="O1991" i="10"/>
  <c r="P1991" i="10" s="1"/>
  <c r="Q1993" i="10" l="1"/>
  <c r="O1992" i="10"/>
  <c r="P1992" i="10" s="1"/>
  <c r="Q1994" i="10" l="1"/>
  <c r="O1993" i="10"/>
  <c r="P1993" i="10" s="1"/>
  <c r="Q1995" i="10" l="1"/>
  <c r="O1994" i="10"/>
  <c r="P1994" i="10" s="1"/>
  <c r="Q1996" i="10" l="1"/>
  <c r="O1995" i="10"/>
  <c r="P1995" i="10" s="1"/>
  <c r="Q1997" i="10" l="1"/>
  <c r="O1996" i="10"/>
  <c r="P1996" i="10" s="1"/>
  <c r="Q1998" i="10" l="1"/>
  <c r="O1997" i="10"/>
  <c r="P1997" i="10" s="1"/>
  <c r="Q1999" i="10" l="1"/>
  <c r="O1998" i="10"/>
  <c r="P1998" i="10" s="1"/>
  <c r="Q2000" i="10" l="1"/>
  <c r="O1999" i="10"/>
  <c r="P1999" i="10" s="1"/>
  <c r="Q2001" i="10" l="1"/>
  <c r="O2000" i="10"/>
  <c r="P2000" i="10" s="1"/>
  <c r="Q2002" i="10" l="1"/>
  <c r="O2001" i="10"/>
  <c r="P2001" i="10" s="1"/>
  <c r="Q2003" i="10" l="1"/>
  <c r="O2002" i="10"/>
  <c r="P2002" i="10" s="1"/>
  <c r="Q2004" i="10" l="1"/>
  <c r="O2003" i="10"/>
  <c r="P2003" i="10" s="1"/>
  <c r="Q2005" i="10" l="1"/>
  <c r="O2004" i="10"/>
  <c r="P2004" i="10" s="1"/>
  <c r="Q2006" i="10" l="1"/>
  <c r="O2005" i="10"/>
  <c r="P2005" i="10" s="1"/>
  <c r="Q2007" i="10" l="1"/>
  <c r="O2006" i="10"/>
  <c r="P2006" i="10" s="1"/>
  <c r="Q2008" i="10" l="1"/>
  <c r="O2007" i="10"/>
  <c r="P2007" i="10" s="1"/>
  <c r="Q2009" i="10" l="1"/>
  <c r="O2008" i="10"/>
  <c r="P2008" i="10" s="1"/>
  <c r="Q2010" i="10" l="1"/>
  <c r="O2009" i="10"/>
  <c r="P2009" i="10" s="1"/>
  <c r="Q2011" i="10" l="1"/>
  <c r="O2010" i="10"/>
  <c r="P2010" i="10" s="1"/>
  <c r="Q2012" i="10" l="1"/>
  <c r="O2011" i="10"/>
  <c r="P2011" i="10" s="1"/>
  <c r="Q2013" i="10" l="1"/>
  <c r="O2012" i="10"/>
  <c r="P2012" i="10" s="1"/>
  <c r="Q2014" i="10" l="1"/>
  <c r="O2013" i="10"/>
  <c r="P2013" i="10" s="1"/>
  <c r="Q2015" i="10" l="1"/>
  <c r="O2014" i="10"/>
  <c r="P2014" i="10" s="1"/>
  <c r="Q2016" i="10" l="1"/>
  <c r="O2015" i="10"/>
  <c r="P2015" i="10" s="1"/>
  <c r="Q2017" i="10" l="1"/>
  <c r="O2016" i="10"/>
  <c r="P2016" i="10" s="1"/>
  <c r="Q2018" i="10" l="1"/>
  <c r="O2017" i="10"/>
  <c r="P2017" i="10" s="1"/>
  <c r="Q2019" i="10" l="1"/>
  <c r="O2018" i="10"/>
  <c r="P2018" i="10" s="1"/>
  <c r="Q2020" i="10" l="1"/>
  <c r="O2019" i="10"/>
  <c r="P2019" i="10" s="1"/>
  <c r="O2020" i="10" l="1"/>
  <c r="P2020" i="10" s="1"/>
  <c r="P4" i="10"/>
  <c r="C4" i="10"/>
  <c r="Q5" i="10" l="1"/>
  <c r="R5" i="10"/>
  <c r="C6" i="10" l="1"/>
  <c r="B5" i="10"/>
</calcChain>
</file>

<file path=xl/sharedStrings.xml><?xml version="1.0" encoding="utf-8"?>
<sst xmlns="http://schemas.openxmlformats.org/spreadsheetml/2006/main" count="707" uniqueCount="272">
  <si>
    <t>© Möller Agrarmarketing</t>
  </si>
  <si>
    <t>Diese Datei ist urheberrechtlich geschützt.</t>
  </si>
  <si>
    <t>von</t>
  </si>
  <si>
    <t>bis</t>
  </si>
  <si>
    <t>heute()-1</t>
  </si>
  <si>
    <t>Tage</t>
  </si>
  <si>
    <t>Umrechnung</t>
  </si>
  <si>
    <t>Code</t>
  </si>
  <si>
    <t>Code eintragen = heute()-1; dann "unsichtbar"</t>
  </si>
  <si>
    <r>
      <t xml:space="preserve">Hallo, Ihr könnt SOFORT starten, NACHDEM Ihr
</t>
    </r>
    <r>
      <rPr>
        <b/>
        <i/>
        <sz val="14"/>
        <color theme="1"/>
        <rFont val="Arial"/>
        <family val="2"/>
      </rPr>
      <t>Euren Freischalt-Code</t>
    </r>
    <r>
      <rPr>
        <i/>
        <sz val="14"/>
        <color theme="1"/>
        <rFont val="Arial"/>
        <family val="2"/>
      </rPr>
      <t xml:space="preserve"> aus dem </t>
    </r>
    <r>
      <rPr>
        <b/>
        <i/>
        <sz val="14"/>
        <color theme="1"/>
        <rFont val="Arial"/>
        <family val="2"/>
      </rPr>
      <t>Feld C4</t>
    </r>
    <r>
      <rPr>
        <i/>
        <sz val="14"/>
        <color theme="1"/>
        <rFont val="Arial"/>
        <family val="2"/>
      </rPr>
      <t xml:space="preserve">
in das </t>
    </r>
    <r>
      <rPr>
        <b/>
        <i/>
        <sz val="14"/>
        <color theme="1"/>
        <rFont val="Arial"/>
        <family val="2"/>
      </rPr>
      <t>Feld C5</t>
    </r>
    <r>
      <rPr>
        <i/>
        <sz val="14"/>
        <color theme="1"/>
        <rFont val="Arial"/>
        <family val="2"/>
      </rPr>
      <t xml:space="preserve"> eingetragen habt. 
Viel Spaß wünscht … Euer Rainer Möller</t>
    </r>
  </si>
  <si>
    <t>Freischalt-Code: Wenn heute()-1=heute()-1, dann Code anzeigen, sonst "-"</t>
  </si>
  <si>
    <t>Formatierung heute()-1 = C3 &amp; Oder(heute&lt;von;heute&gt;bis)</t>
  </si>
  <si>
    <t>Dein persönlicher Freischalt-Code lautet:</t>
  </si>
  <si>
    <t>"Richtiger" Code:</t>
  </si>
  <si>
    <t>"Eingetragener" Code:</t>
  </si>
  <si>
    <t>Nutzung endet am: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</si>
  <si>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</si>
  <si>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</si>
  <si>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letzter Tag</t>
  </si>
  <si>
    <t>Möchtest du mehr Excel-Tools kennenlernen?</t>
  </si>
  <si>
    <t>Hier kommst du direkt zu unserer Homepage:</t>
  </si>
  <si>
    <t>http://www.moeller-agrarmarketing.de/</t>
  </si>
  <si>
    <t>Hier geht's zu unserer Facebook-Seite</t>
  </si>
  <si>
    <t>Hier geht's zu den besten Youtube-Videos</t>
  </si>
  <si>
    <t>Erzähle befreundeten Landwirten und Beratern davon, damit auch diese profitieren!</t>
  </si>
  <si>
    <t>Kaufdatum</t>
  </si>
  <si>
    <t>Kaufpreis</t>
  </si>
  <si>
    <t>Restwert</t>
  </si>
  <si>
    <t>-</t>
  </si>
  <si>
    <t>Reparatur-
kosten</t>
  </si>
  <si>
    <t>Maschinen</t>
  </si>
  <si>
    <t>…</t>
  </si>
  <si>
    <t>Silomais</t>
  </si>
  <si>
    <t>Summe Kosten für
Eigenmechanisierung</t>
  </si>
  <si>
    <t>Summe:</t>
  </si>
  <si>
    <t>Eigenmechanisierung
Kosten je HEKTAR</t>
  </si>
  <si>
    <t>Summe</t>
  </si>
  <si>
    <t>Kosten Diesel</t>
  </si>
  <si>
    <t>Dann klicke jetzt auf den Link und
nutze das Aktions-Angebot ;-)</t>
  </si>
  <si>
    <t>Eigenmechanisierung</t>
  </si>
  <si>
    <t>Einsatz</t>
  </si>
  <si>
    <t>Arbeitserledigungskosten berechnen!
Schritt 1: Trecker/Selbstfahrer eintragen</t>
  </si>
  <si>
    <t>Arbeitserledigungskosten berechnen!
Schritt 2: Maschinen eintragen</t>
  </si>
  <si>
    <t>Ø-Diesel-
verbrauch</t>
  </si>
  <si>
    <t>Trage Deine Daten in die weißen Felder ein.</t>
  </si>
  <si>
    <t>&gt;&gt; Ø &gt;&gt;</t>
  </si>
  <si>
    <r>
      <t>AfA</t>
    </r>
    <r>
      <rPr>
        <b/>
        <vertAlign val="subscript"/>
        <sz val="10"/>
        <color theme="0"/>
        <rFont val="Arial"/>
        <family val="2"/>
      </rPr>
      <t>BWL</t>
    </r>
    <r>
      <rPr>
        <b/>
        <sz val="10"/>
        <color theme="0"/>
        <rFont val="Arial"/>
        <family val="2"/>
      </rPr>
      <t xml:space="preserve">
Jahre</t>
    </r>
  </si>
  <si>
    <t>Trecker &amp;
Selbstfahrer</t>
  </si>
  <si>
    <t>Acker- &amp; Futterbau</t>
  </si>
  <si>
    <t>Versich-erung</t>
  </si>
  <si>
    <t>Fixkosten pro Jahr</t>
  </si>
  <si>
    <t>Gesamt-kosten</t>
  </si>
  <si>
    <t>Kosten
je Std.</t>
  </si>
  <si>
    <t>Stunden
für Tiere</t>
  </si>
  <si>
    <t>Stunden Sonstiges</t>
  </si>
  <si>
    <t>Kauf</t>
  </si>
  <si>
    <t>Fixkosten
Jahr</t>
  </si>
  <si>
    <t>Kosten/Jahr
Maschine</t>
  </si>
  <si>
    <t>Nebenrechnung</t>
  </si>
  <si>
    <t>Stunden
pro Jahr</t>
  </si>
  <si>
    <r>
      <t xml:space="preserve">Acker- und Futterbau: Trage für jede "Kultur" die </t>
    </r>
    <r>
      <rPr>
        <b/>
        <sz val="10"/>
        <color theme="6" tint="-0.499984740745262"/>
        <rFont val="Arial"/>
        <family val="2"/>
      </rPr>
      <t>Arbeitsstunden pro Jahr</t>
    </r>
    <r>
      <rPr>
        <b/>
        <sz val="10"/>
        <color theme="1" tint="0.249977111117893"/>
        <rFont val="Arial"/>
        <family val="2"/>
      </rPr>
      <t xml:space="preserve"> ein! </t>
    </r>
  </si>
  <si>
    <t>Pass Kulturen
und Fläche an:</t>
  </si>
  <si>
    <t>Zwischensumme</t>
  </si>
  <si>
    <t>http://www.moeller-agrarmarketing.de/produkte/</t>
  </si>
  <si>
    <t>Zinsansatz:</t>
  </si>
  <si>
    <t>Arbeits-
kosten</t>
  </si>
  <si>
    <t>Lohn/-ansatz:</t>
  </si>
  <si>
    <t>Diesel-
preis:</t>
  </si>
  <si>
    <t>siehe Tab.: 
3. Einsatz</t>
  </si>
  <si>
    <t xml:space="preserve"> Trecker wählen
"Feld anklicken"</t>
  </si>
  <si>
    <t>Ø-Leistung ca. ha/Std.</t>
  </si>
  <si>
    <t>Trecker + Maschine</t>
  </si>
  <si>
    <t>Zinsen /
-ansatz</t>
  </si>
  <si>
    <t>Anzahl Hektar pro Jahr &gt;&gt;&gt;</t>
  </si>
  <si>
    <t>Schnitte | Arbeitsgänge</t>
  </si>
  <si>
    <t>... €/Std</t>
  </si>
  <si>
    <t>Abrechnung in €/Stunde</t>
  </si>
  <si>
    <t>Pass die Kosten und die bearbeitete Fläche an:</t>
  </si>
  <si>
    <t>Wichtig:
Anzahl der</t>
  </si>
  <si>
    <t>Verkaufte Dienstleistung
, z.B. MR</t>
  </si>
  <si>
    <t>LU|MR Gesamtkosten</t>
  </si>
  <si>
    <t>Arbeitserledigungskosten</t>
  </si>
  <si>
    <t>AEK je Hektar</t>
  </si>
  <si>
    <t>LU|MR €/ha</t>
  </si>
  <si>
    <t>Eigenmechanisierung
inkl. Lohn/-ansatz €/ha</t>
  </si>
  <si>
    <t>Lohn</t>
  </si>
  <si>
    <t>Lohnarbeit</t>
  </si>
  <si>
    <t>Unterhalt [Vers. + Rep.]</t>
  </si>
  <si>
    <t>Schmier- + Treibstoff [Diesel]</t>
  </si>
  <si>
    <t>Abschreibung</t>
  </si>
  <si>
    <t>Zinsansatz</t>
  </si>
  <si>
    <t>Test</t>
  </si>
  <si>
    <t>Trecker</t>
  </si>
  <si>
    <t>Maschine</t>
  </si>
  <si>
    <t>Lohnarbeit
LU | MR</t>
  </si>
  <si>
    <t>Euro/ha</t>
  </si>
  <si>
    <t>Euro je Stunde</t>
  </si>
  <si>
    <t>Einsatz der Leihmaschinen:</t>
  </si>
  <si>
    <t>Arbeitserledigungskosten je ha</t>
  </si>
  <si>
    <t>Lohn / -ansatz</t>
  </si>
  <si>
    <t>Lohnarbeit LU | MR</t>
  </si>
  <si>
    <t>Unterhalt
[Versicherung + Reparatur]</t>
  </si>
  <si>
    <t>Grashäckseln €/Std</t>
  </si>
  <si>
    <t>Mähdrescher €/ha</t>
  </si>
  <si>
    <t>Silagewalzen Radlader €/Std</t>
  </si>
  <si>
    <t>Anzahl Stunden pro Jahr &gt;&gt;&gt;</t>
  </si>
  <si>
    <t>Abrechnung in €/Stück,
z.B. je m³ | Ballen | …</t>
  </si>
  <si>
    <t>Anzahl Stück
(m³ | Ballen | …) &gt;&gt;&gt;</t>
  </si>
  <si>
    <t>Ballen pressen €/Ballen</t>
  </si>
  <si>
    <t>... €/Stück</t>
  </si>
  <si>
    <t>Mais</t>
  </si>
  <si>
    <t>Ø-Höhe</t>
  </si>
  <si>
    <t>Möchtest du mehr Excel-Tools?</t>
  </si>
  <si>
    <t>Hier kommst du zur neuen Homepage:</t>
  </si>
  <si>
    <t>© Copyright: Entwicklung &amp; Umsetzung Möller Agrarmarketing e.K.</t>
  </si>
  <si>
    <t>Berechnung des Volumens: Länge x Breite x Höhe</t>
  </si>
  <si>
    <t>"Schrägen übereinander klappen"</t>
  </si>
  <si>
    <t>Länge:</t>
  </si>
  <si>
    <t>Breite:</t>
  </si>
  <si>
    <t>Verdichtung
kg FM/m³</t>
  </si>
  <si>
    <t>Hektar</t>
  </si>
  <si>
    <t>Ertragsschätzung bei Grasernte | Maisernte:</t>
  </si>
  <si>
    <t>Länge*</t>
  </si>
  <si>
    <t>Futtermenge
Frischmasse</t>
  </si>
  <si>
    <t>Silo geöffnet am:</t>
  </si>
  <si>
    <t>*Länge/Breite:</t>
  </si>
  <si>
    <t>Berücksichtigen Sie die "Auffahrt/Schräge" | "Kante" nur einmal!</t>
  </si>
  <si>
    <t>Breite*</t>
  </si>
  <si>
    <t>Futtertage:</t>
  </si>
  <si>
    <t>"Nachkalkulation": Verfütterte Menge</t>
  </si>
  <si>
    <t>Futtermenge
FM gesamt</t>
  </si>
  <si>
    <t>Produktionskosten
je dt FM</t>
  </si>
  <si>
    <t>Saatgut</t>
  </si>
  <si>
    <t>Dünger</t>
  </si>
  <si>
    <t>Pflanzenschutz</t>
  </si>
  <si>
    <t>Sonstiges*</t>
  </si>
  <si>
    <t>Schmier- und Treibstoff</t>
  </si>
  <si>
    <t>Zinsansatz Maschinenkapital</t>
  </si>
  <si>
    <t>Grundsteuer und Bodenverbesserung</t>
  </si>
  <si>
    <t>Afa, Unterhalt und Versicherung</t>
  </si>
  <si>
    <t>Zinsansatz Gebäudekosten</t>
  </si>
  <si>
    <t>Produktionskosten</t>
  </si>
  <si>
    <t>Auswahl</t>
  </si>
  <si>
    <t>Maschinenunterhalt</t>
  </si>
  <si>
    <t>Pacht bzw.
Pachtansatz</t>
  </si>
  <si>
    <t>Arbeitserledigung
aus DEINER Kalkulation</t>
  </si>
  <si>
    <t>4. Schritt: Dienstleistung von LU|MR</t>
  </si>
  <si>
    <t>Rinderreport 2017/18
S-H Gras</t>
  </si>
  <si>
    <t>Rinderreport 2017/18
S-H Mais</t>
  </si>
  <si>
    <t>Zur Ertragsschätzung/-kalkulation nutze das Tabellenblatt "Nebenrechnung Ertrag"!</t>
  </si>
  <si>
    <t>Flächen-, Gebäude- + sonstige Kosten</t>
  </si>
  <si>
    <t>Lohnarbeit LU|MR</t>
  </si>
  <si>
    <t>Puma 175 CVX</t>
  </si>
  <si>
    <t>Maxxum 115</t>
  </si>
  <si>
    <t>Güttler Striegel</t>
  </si>
  <si>
    <t>Häcksler Mais</t>
  </si>
  <si>
    <t>Schlepper + Mulde</t>
  </si>
  <si>
    <t>Pressen</t>
  </si>
  <si>
    <t>Gülletrac</t>
  </si>
  <si>
    <t>Buchführung, Beratung, Verwaltung</t>
  </si>
  <si>
    <t>Beiträge, Gebühen, sonstiges</t>
  </si>
  <si>
    <t>Kosten je Hektar &gt;&gt;&gt;</t>
  </si>
  <si>
    <t>5. Schritt: Produktionskosten je dt</t>
  </si>
  <si>
    <t>Ertrag dt
FM/ha</t>
  </si>
  <si>
    <t>Abschreibung Maschinen + Maschinenmiete</t>
  </si>
  <si>
    <t>Personalaufwand
Lohn- + Lohnansatz</t>
  </si>
  <si>
    <t>Leihmaschinen</t>
  </si>
  <si>
    <t>1.+3. Schnitt</t>
  </si>
  <si>
    <t>4.+ 5.Schnitt</t>
  </si>
  <si>
    <t>2. Schnitt</t>
  </si>
  <si>
    <t>Ø-Futtermenge
kg pro Tag</t>
  </si>
  <si>
    <t>Ø-Ertrag pro Jahr
"geschätzt"</t>
  </si>
  <si>
    <t>Ertrag geschätzt</t>
  </si>
  <si>
    <t>3. Schritt: Acker- und Futterfläche + Einsatzzeit</t>
  </si>
  <si>
    <t>TS-Gehalt</t>
  </si>
  <si>
    <t>NP</t>
  </si>
  <si>
    <t>Kalk</t>
  </si>
  <si>
    <t>Sonstige Prämien oder Erlöse/ha, z.B. Stroh</t>
  </si>
  <si>
    <t>Produktionskosten
gesamt</t>
  </si>
  <si>
    <t xml:space="preserve">Produktionskosten
abzgl. Sonstige Erlöse </t>
  </si>
  <si>
    <t>Pflanzen-schutz</t>
  </si>
  <si>
    <t>Menge
Einheit/ha</t>
  </si>
  <si>
    <t>Preis je
Einheit</t>
  </si>
  <si>
    <t>Grassaat</t>
  </si>
  <si>
    <t>Harnstoff</t>
  </si>
  <si>
    <t>Kali</t>
  </si>
  <si>
    <t>Yara Mila Mais</t>
  </si>
  <si>
    <t>Yara Mila Getreide</t>
  </si>
  <si>
    <t>Yara Extran</t>
  </si>
  <si>
    <t>Herold</t>
  </si>
  <si>
    <t>Karate</t>
  </si>
  <si>
    <t>Caodow</t>
  </si>
  <si>
    <t>Input</t>
  </si>
  <si>
    <t xml:space="preserve">Yara Mila Getreide </t>
  </si>
  <si>
    <t xml:space="preserve">Yara Extran </t>
  </si>
  <si>
    <t xml:space="preserve">Broadway </t>
  </si>
  <si>
    <t>Stomp</t>
  </si>
  <si>
    <t>Elumis</t>
  </si>
  <si>
    <t>Arrat Dasch</t>
  </si>
  <si>
    <t xml:space="preserve">Kalk </t>
  </si>
  <si>
    <t>Produktionskosten
je dt TM</t>
  </si>
  <si>
    <t>Produktionskosten
je 10 MJ NEL*</t>
  </si>
  <si>
    <t>Energiedichte</t>
  </si>
  <si>
    <t>Stunden/Jahr je Hektar</t>
  </si>
  <si>
    <t>Aktions-Angebot</t>
  </si>
  <si>
    <t>Du möchtest den Produktionskosten-Check länger nutzen?</t>
  </si>
  <si>
    <t>Mähwerk</t>
  </si>
  <si>
    <t>bearbeitete
Fläche/Jahr</t>
  </si>
  <si>
    <t>Preis
je dt</t>
  </si>
  <si>
    <t>Menge 
kg/ha</t>
  </si>
  <si>
    <t>Sonstiges - Beratung, Hagelversicherung, …</t>
  </si>
  <si>
    <t>* Berufsgenossenschaft, Unterhalt Afa, Steuer, Vers. Pkw</t>
  </si>
  <si>
    <t>Nebenrechnung Direktkosten</t>
  </si>
  <si>
    <t>Preis
je kg</t>
  </si>
  <si>
    <t>Füttern + Stall + …</t>
  </si>
  <si>
    <t>Reparatur</t>
  </si>
  <si>
    <t>Fixkosten - Zinsansatz</t>
  </si>
  <si>
    <t>Leihgebühr
pro Jahr</t>
  </si>
  <si>
    <t>Trecker
€/Std.</t>
  </si>
  <si>
    <t>Maschine
Kosten
pro Jahr</t>
  </si>
  <si>
    <t>Maschine
Kosten
€/Std.</t>
  </si>
  <si>
    <t>Kosten
€/STUNDE
INKLUSIVE
Trecker</t>
  </si>
  <si>
    <t>reduziert Maschinen-kosten</t>
  </si>
  <si>
    <t>Grünland
intensiv</t>
  </si>
  <si>
    <t>Std. x Kosten/Std.</t>
  </si>
  <si>
    <t>Kosten/ha</t>
  </si>
  <si>
    <t>Nebenrechnung für Stundenzahl pro Trecker</t>
  </si>
  <si>
    <t>Summe
Tab. 1</t>
  </si>
  <si>
    <t>&gt;&gt;&gt;</t>
  </si>
  <si>
    <t>Kosten:
Summe gesamt</t>
  </si>
  <si>
    <t>Kosten:
€ je Hektar</t>
  </si>
  <si>
    <t>Summe
gesamt</t>
  </si>
  <si>
    <t>Gesamt
pro Jahr</t>
  </si>
  <si>
    <t>Reparatur Unterhalt</t>
  </si>
  <si>
    <t>Fixkosten
(AfA+Zins)</t>
  </si>
  <si>
    <t>AfA inkl. Zinsansatz</t>
  </si>
  <si>
    <t>pro Stunde</t>
  </si>
  <si>
    <t>2020</t>
  </si>
  <si>
    <t>Direktkosten
je Hektar</t>
  </si>
  <si>
    <t>Reparatur:</t>
  </si>
  <si>
    <t>Lohn - Spalte 1</t>
  </si>
  <si>
    <t>Lohnarbeit - Spalte 2</t>
  </si>
  <si>
    <t>: Stunden
pro Jahr</t>
  </si>
  <si>
    <t xml:space="preserve"> =  Maschine
Kosten
€/Std.</t>
  </si>
  <si>
    <t xml:space="preserve"> + 
Trecker
€/Std.</t>
  </si>
  <si>
    <t xml:space="preserve"> = Kosten
€/STUNDE
INKLUSIVE
Trecker</t>
  </si>
  <si>
    <t>Stunden : bearbeitete
Gesamtfläche
pro Jahr</t>
  </si>
  <si>
    <t xml:space="preserve"> = 
Ø-Leistung
ca. ha/Std.</t>
  </si>
  <si>
    <t>Std : ha =
€/HEKTAR
inklusive
Trecker</t>
  </si>
  <si>
    <t>Die Angabe der Fläche pro Jahr bzw. der Flächenleistung pro Stunde ist "freiwillig" bzw. nicht nötig!</t>
  </si>
  <si>
    <t>Achtung:</t>
  </si>
  <si>
    <t>Formel nicht kopieren, sondern Spalte manuell ändern.</t>
  </si>
  <si>
    <t>Einnahmen durch verkaufte Dienstleistungen,
z.B. für MR</t>
  </si>
  <si>
    <t>freiwillig - Angabe nicht notwendig</t>
  </si>
  <si>
    <t>Silo ist theoretisch
alle/leer/weg am:</t>
  </si>
  <si>
    <t>Silo ist tatsächlich alle/leer/weg am:</t>
  </si>
  <si>
    <t>Maschine
verursacht
Kosten
pro Jahr</t>
  </si>
  <si>
    <t>…geteilt durch Fläche = €/ha</t>
  </si>
  <si>
    <t>Stunden pro ha</t>
  </si>
  <si>
    <t>PS</t>
  </si>
  <si>
    <t>Übersicht:
&gt; Kosten gesamt &lt;</t>
  </si>
  <si>
    <t>Übersicht:
&gt; Kosten je Hektar &lt;</t>
  </si>
  <si>
    <t>Energiedichte
MJ NEL/kg TM</t>
  </si>
  <si>
    <r>
      <t xml:space="preserve">* Proteingehalt/nXP
  </t>
    </r>
    <r>
      <rPr>
        <b/>
        <sz val="8"/>
        <color theme="0"/>
        <rFont val="Arial"/>
        <family val="2"/>
      </rPr>
      <t>NICHT</t>
    </r>
    <r>
      <rPr>
        <sz val="8"/>
        <color theme="0"/>
        <rFont val="Arial"/>
        <family val="2"/>
      </rPr>
      <t xml:space="preserve"> berücksichtigt</t>
    </r>
  </si>
  <si>
    <t>Rinderreport S-H
Gras   |   Mais</t>
  </si>
  <si>
    <t>…geteilt durch Stunden=€/Std</t>
  </si>
  <si>
    <t>Mähwerk Front-/Heck</t>
  </si>
  <si>
    <t>eigene ha</t>
  </si>
  <si>
    <t>Summe je Hektar</t>
  </si>
  <si>
    <t>Kontrolle
Summe</t>
  </si>
  <si>
    <t>Zins in Afa+Zins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</si>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</sst>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#,##0\ &quot;€&quot;"/>
    <numFmt numFmtId="166" formatCode="#,##0.00\ &quot;€&quot;"/>
    <numFmt numFmtId="167" formatCode="0\ &quot;Std.&quot;"/>
    <numFmt numFmtId="168" formatCode="0\ &quot;%&quot;"/>
    <numFmt numFmtId="169" formatCode="#,##0\ &quot;Std.&quot;"/>
    <numFmt numFmtId="170" formatCode="0.0\ &quot;ha&quot;"/>
    <numFmt numFmtId="171" formatCode="0\ &quot;l/Std&quot;"/>
    <numFmt numFmtId="172" formatCode="#,##0.0"/>
    <numFmt numFmtId="173" formatCode="#,##0\ &quot;Std&quot;"/>
    <numFmt numFmtId="174" formatCode="#,##0.0\ &quot;ha/Std&quot;"/>
    <numFmt numFmtId="175" formatCode="#,##0\ &quot;€/ha&quot;"/>
    <numFmt numFmtId="176" formatCode="#,##0\ &quot;€/Std&quot;"/>
    <numFmt numFmtId="177" formatCode="#,##0\ &quot;l&quot;"/>
    <numFmt numFmtId="178" formatCode="#,##0.0\ &quot;€&quot;"/>
    <numFmt numFmtId="179" formatCode="&quot;Summe:&quot;\ 0.0\ &quot;ha&quot;"/>
    <numFmt numFmtId="180" formatCode="0.0\ &quot;%&quot;"/>
    <numFmt numFmtId="181" formatCode="0.0\ &quot;€/Std.&quot;"/>
    <numFmt numFmtId="182" formatCode="0.0\ &quot;Std.&quot;"/>
    <numFmt numFmtId="183" formatCode="#,##0.0\ &quot;€/Std&quot;"/>
    <numFmt numFmtId="184" formatCode="0\ &quot;m&quot;"/>
    <numFmt numFmtId="185" formatCode="0.0\ &quot;m&quot;"/>
    <numFmt numFmtId="186" formatCode="0.00\ &quot;m&quot;"/>
    <numFmt numFmtId="187" formatCode="0\ &quot;kg/m³&quot;"/>
    <numFmt numFmtId="188" formatCode="#,##0\ &quot;to&quot;"/>
    <numFmt numFmtId="189" formatCode="0\ &quot;Tage&quot;"/>
    <numFmt numFmtId="190" formatCode="#,##0.0\ &quot;ha&quot;"/>
    <numFmt numFmtId="191" formatCode="0\ &quot;dt FM/ha&quot;"/>
    <numFmt numFmtId="192" formatCode="dd/mm/yy;@"/>
    <numFmt numFmtId="193" formatCode="0\ &quot;dt&quot;"/>
    <numFmt numFmtId="194" formatCode="#,##0\ &quot;kg&quot;"/>
    <numFmt numFmtId="195" formatCode="0\ &quot;dt TM/ha&quot;"/>
    <numFmt numFmtId="196" formatCode="0.000"/>
    <numFmt numFmtId="197" formatCode="0.0"/>
    <numFmt numFmtId="198" formatCode="0.00\ &quot;MJ NEL&quot;"/>
    <numFmt numFmtId="199" formatCode="0.0\ &quot;Cent&quot;"/>
    <numFmt numFmtId="200" formatCode="#,##0.0\ &quot;GJ NEL&quot;"/>
    <numFmt numFmtId="201" formatCode="#,##0.0\ &quot;€/ha&quot;"/>
    <numFmt numFmtId="202" formatCode="0.0\ &quot;Std/ha&quot;"/>
    <numFmt numFmtId="203" formatCode="0.0\ &quot;Std&quot;"/>
  </numFmts>
  <fonts count="62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Helvetic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 tint="0.249977111117893"/>
      <name val="Arial"/>
      <family val="2"/>
    </font>
    <font>
      <sz val="10"/>
      <color theme="1" tint="0.249977111117893"/>
      <name val="Helvetica"/>
      <family val="2"/>
    </font>
    <font>
      <u/>
      <sz val="10"/>
      <color theme="1" tint="0.249977111117893"/>
      <name val="Helvetica"/>
      <family val="2"/>
    </font>
    <font>
      <b/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 tint="0.249977111117893"/>
      <name val="Arial"/>
      <family val="2"/>
    </font>
    <font>
      <b/>
      <i/>
      <sz val="10"/>
      <color theme="0"/>
      <name val="Arial"/>
      <family val="2"/>
    </font>
    <font>
      <b/>
      <sz val="11"/>
      <color theme="0" tint="-4.9989318521683403E-2"/>
      <name val="Arial"/>
      <family val="2"/>
    </font>
    <font>
      <sz val="10"/>
      <color theme="1"/>
      <name val="Helvetica"/>
      <family val="2"/>
    </font>
    <font>
      <i/>
      <sz val="14"/>
      <color theme="1"/>
      <name val="Arial"/>
      <family val="2"/>
    </font>
    <font>
      <b/>
      <sz val="12"/>
      <color theme="0"/>
      <name val="Arial"/>
      <family val="2"/>
    </font>
    <font>
      <b/>
      <i/>
      <sz val="14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7"/>
      <color theme="1" tint="0.499984740745262"/>
      <name val="Arial"/>
      <family val="2"/>
    </font>
    <font>
      <sz val="11"/>
      <name val="Arial"/>
      <family val="2"/>
    </font>
    <font>
      <b/>
      <sz val="10"/>
      <color rgb="FFC00000"/>
      <name val="Arial"/>
      <family val="2"/>
    </font>
    <font>
      <b/>
      <sz val="9"/>
      <color theme="0"/>
      <name val="Arial"/>
      <family val="2"/>
    </font>
    <font>
      <sz val="11"/>
      <color theme="1"/>
      <name val="Helvetica"/>
      <family val="2"/>
    </font>
    <font>
      <b/>
      <sz val="18"/>
      <color rgb="FFC00000"/>
      <name val="Arial"/>
      <family val="2"/>
    </font>
    <font>
      <b/>
      <sz val="14"/>
      <color rgb="FFC00000"/>
      <name val="Arial"/>
      <family val="2"/>
    </font>
    <font>
      <sz val="7"/>
      <color theme="1" tint="0.249977111117893"/>
      <name val="Arial"/>
      <family val="2"/>
    </font>
    <font>
      <b/>
      <sz val="10"/>
      <color theme="6" tint="-0.499984740745262"/>
      <name val="Arial"/>
      <family val="2"/>
    </font>
    <font>
      <sz val="10"/>
      <color rgb="FFC00000"/>
      <name val="Arial"/>
      <family val="2"/>
    </font>
    <font>
      <sz val="11"/>
      <color rgb="FFC00000"/>
      <name val="Helvetica"/>
      <family val="2"/>
    </font>
    <font>
      <sz val="8"/>
      <color theme="1" tint="0.249977111117893"/>
      <name val="Arial"/>
      <family val="2"/>
    </font>
    <font>
      <sz val="11"/>
      <color theme="1" tint="0.249977111117893"/>
      <name val="Helvetica"/>
      <family val="2"/>
    </font>
    <font>
      <sz val="10"/>
      <color theme="0"/>
      <name val="Arial"/>
      <family val="2"/>
    </font>
    <font>
      <b/>
      <vertAlign val="subscript"/>
      <sz val="10"/>
      <color theme="0"/>
      <name val="Arial"/>
      <family val="2"/>
    </font>
    <font>
      <b/>
      <sz val="10"/>
      <color theme="2"/>
      <name val="Arial"/>
      <family val="2"/>
    </font>
    <font>
      <b/>
      <sz val="8"/>
      <color theme="0"/>
      <name val="Arial"/>
      <family val="2"/>
    </font>
    <font>
      <b/>
      <sz val="10"/>
      <color theme="5" tint="-0.499984740745262"/>
      <name val="Arial"/>
      <family val="2"/>
    </font>
    <font>
      <b/>
      <sz val="8"/>
      <color rgb="FFC00000"/>
      <name val="Arial"/>
      <family val="2"/>
    </font>
    <font>
      <b/>
      <i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0"/>
      <name val="Arial"/>
      <family val="2"/>
    </font>
    <font>
      <u/>
      <sz val="9"/>
      <color theme="10"/>
      <name val="Arial"/>
      <family val="2"/>
    </font>
    <font>
      <u/>
      <sz val="8"/>
      <color theme="1" tint="0.249977111117893"/>
      <name val="Arial"/>
      <family val="2"/>
    </font>
    <font>
      <sz val="8"/>
      <color theme="1"/>
      <name val="Helvetica"/>
      <family val="2"/>
    </font>
    <font>
      <b/>
      <sz val="10"/>
      <color theme="0"/>
      <name val="Helvetica"/>
    </font>
    <font>
      <sz val="11"/>
      <color rgb="FFC00000"/>
      <name val="Arial"/>
      <family val="2"/>
    </font>
    <font>
      <sz val="8"/>
      <color rgb="FFC00000"/>
      <name val="Arial"/>
      <family val="2"/>
    </font>
    <font>
      <sz val="8"/>
      <color rgb="FFC00000"/>
      <name val="Helvetica"/>
      <family val="2"/>
    </font>
    <font>
      <u/>
      <sz val="14"/>
      <color theme="10"/>
      <name val="Helvetica"/>
      <family val="2"/>
    </font>
    <font>
      <i/>
      <sz val="10"/>
      <color theme="0"/>
      <name val="Arial"/>
      <family val="2"/>
    </font>
    <font>
      <sz val="8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88C2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08">
    <xf numFmtId="0" fontId="0" fillId="0" borderId="0" xfId="0"/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1" fontId="19" fillId="10" borderId="1" xfId="0" applyNumberFormat="1" applyFont="1" applyFill="1" applyBorder="1" applyAlignment="1">
      <alignment vertical="center"/>
    </xf>
    <xf numFmtId="0" fontId="17" fillId="10" borderId="1" xfId="0" applyFont="1" applyFill="1" applyBorder="1" applyAlignment="1">
      <alignment horizontal="center" vertical="center"/>
    </xf>
    <xf numFmtId="1" fontId="19" fillId="1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19" fillId="8" borderId="1" xfId="0" applyFont="1" applyFill="1" applyBorder="1" applyAlignment="1">
      <alignment horizontal="center" vertical="center" wrapText="1"/>
    </xf>
    <xf numFmtId="1" fontId="19" fillId="8" borderId="1" xfId="0" applyNumberFormat="1" applyFont="1" applyFill="1" applyBorder="1" applyAlignment="1">
      <alignment horizontal="center" vertical="center"/>
    </xf>
    <xf numFmtId="14" fontId="17" fillId="8" borderId="1" xfId="0" applyNumberFormat="1" applyFont="1" applyFill="1" applyBorder="1" applyAlignment="1">
      <alignment horizontal="center" vertical="center"/>
    </xf>
    <xf numFmtId="14" fontId="17" fillId="6" borderId="3" xfId="0" applyNumberFormat="1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1" fontId="18" fillId="9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" fontId="5" fillId="7" borderId="1" xfId="0" applyNumberFormat="1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23" fillId="4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 applyProtection="1">
      <alignment horizontal="center" vertical="center"/>
      <protection locked="0"/>
    </xf>
    <xf numFmtId="170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172" fontId="3" fillId="2" borderId="1" xfId="5" applyNumberFormat="1" applyFont="1" applyFill="1" applyBorder="1" applyAlignment="1" applyProtection="1">
      <alignment horizontal="center" vertical="center"/>
      <protection locked="0"/>
    </xf>
    <xf numFmtId="169" fontId="17" fillId="7" borderId="1" xfId="0" applyNumberFormat="1" applyFont="1" applyFill="1" applyBorder="1" applyAlignment="1" applyProtection="1">
      <alignment horizontal="center" vertical="center"/>
    </xf>
    <xf numFmtId="14" fontId="26" fillId="2" borderId="1" xfId="0" applyNumberFormat="1" applyFont="1" applyFill="1" applyBorder="1" applyAlignment="1" applyProtection="1">
      <alignment horizontal="center" vertical="center"/>
      <protection locked="0"/>
    </xf>
    <xf numFmtId="165" fontId="26" fillId="2" borderId="1" xfId="0" applyNumberFormat="1" applyFont="1" applyFill="1" applyBorder="1" applyAlignment="1" applyProtection="1">
      <alignment horizontal="center" vertical="center"/>
      <protection locked="0"/>
    </xf>
    <xf numFmtId="169" fontId="17" fillId="7" borderId="3" xfId="0" applyNumberFormat="1" applyFont="1" applyFill="1" applyBorder="1" applyAlignment="1" applyProtection="1">
      <alignment horizontal="center" vertical="center"/>
    </xf>
    <xf numFmtId="178" fontId="18" fillId="2" borderId="1" xfId="0" applyNumberFormat="1" applyFont="1" applyFill="1" applyBorder="1" applyAlignment="1" applyProtection="1">
      <alignment horizontal="center" vertical="center"/>
      <protection locked="0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171" fontId="37" fillId="2" borderId="1" xfId="0" applyNumberFormat="1" applyFont="1" applyFill="1" applyBorder="1" applyAlignment="1" applyProtection="1">
      <alignment horizontal="center" vertical="center"/>
      <protection locked="0"/>
    </xf>
    <xf numFmtId="165" fontId="17" fillId="8" borderId="1" xfId="0" applyNumberFormat="1" applyFont="1" applyFill="1" applyBorder="1" applyAlignment="1" applyProtection="1">
      <alignment horizontal="center" vertical="center"/>
    </xf>
    <xf numFmtId="181" fontId="11" fillId="2" borderId="1" xfId="0" applyNumberFormat="1" applyFont="1" applyFill="1" applyBorder="1" applyAlignment="1" applyProtection="1">
      <alignment horizontal="center" vertical="center"/>
      <protection locked="0"/>
    </xf>
    <xf numFmtId="167" fontId="11" fillId="2" borderId="1" xfId="0" applyNumberFormat="1" applyFont="1" applyFill="1" applyBorder="1" applyAlignment="1" applyProtection="1">
      <alignment horizontal="center" vertical="center"/>
      <protection locked="0"/>
    </xf>
    <xf numFmtId="175" fontId="30" fillId="2" borderId="1" xfId="0" applyNumberFormat="1" applyFont="1" applyFill="1" applyBorder="1" applyAlignment="1" applyProtection="1">
      <alignment horizontal="center" vertical="center"/>
      <protection locked="0"/>
    </xf>
    <xf numFmtId="175" fontId="30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182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8" borderId="8" xfId="0" applyFont="1" applyFill="1" applyBorder="1" applyAlignment="1" applyProtection="1">
      <alignment horizontal="center" vertical="center" wrapText="1"/>
    </xf>
    <xf numFmtId="0" fontId="17" fillId="8" borderId="6" xfId="0" applyFont="1" applyFill="1" applyBorder="1" applyAlignment="1" applyProtection="1">
      <alignment horizontal="center" vertical="center" wrapText="1"/>
    </xf>
    <xf numFmtId="176" fontId="17" fillId="8" borderId="1" xfId="0" applyNumberFormat="1" applyFont="1" applyFill="1" applyBorder="1" applyAlignment="1" applyProtection="1">
      <alignment horizontal="center" vertical="center"/>
    </xf>
    <xf numFmtId="172" fontId="3" fillId="2" borderId="3" xfId="5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</xf>
    <xf numFmtId="0" fontId="30" fillId="3" borderId="0" xfId="0" applyFont="1" applyFill="1" applyAlignment="1" applyProtection="1">
      <alignment horizontal="left" vertical="center"/>
    </xf>
    <xf numFmtId="0" fontId="4" fillId="3" borderId="0" xfId="0" applyFont="1" applyFill="1" applyProtection="1"/>
    <xf numFmtId="0" fontId="18" fillId="3" borderId="0" xfId="0" applyFont="1" applyFill="1" applyAlignment="1" applyProtection="1">
      <alignment horizontal="left" vertical="center"/>
    </xf>
    <xf numFmtId="0" fontId="37" fillId="3" borderId="0" xfId="0" applyFont="1" applyFill="1" applyAlignment="1" applyProtection="1">
      <alignment horizontal="center" vertical="center"/>
    </xf>
    <xf numFmtId="0" fontId="25" fillId="2" borderId="0" xfId="0" applyFont="1" applyFill="1" applyAlignment="1" applyProtection="1"/>
    <xf numFmtId="165" fontId="33" fillId="2" borderId="0" xfId="0" applyNumberFormat="1" applyFont="1" applyFill="1" applyAlignment="1" applyProtection="1">
      <alignment horizontal="center" vertical="center"/>
    </xf>
    <xf numFmtId="0" fontId="25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18" fillId="3" borderId="0" xfId="0" applyFont="1" applyFill="1" applyBorder="1" applyAlignment="1" applyProtection="1">
      <alignment vertical="center"/>
    </xf>
    <xf numFmtId="179" fontId="11" fillId="3" borderId="0" xfId="0" applyNumberFormat="1" applyFont="1" applyFill="1" applyBorder="1" applyAlignment="1" applyProtection="1">
      <alignment horizontal="center" vertical="center"/>
    </xf>
    <xf numFmtId="170" fontId="11" fillId="3" borderId="0" xfId="0" applyNumberFormat="1" applyFont="1" applyFill="1" applyBorder="1" applyAlignment="1" applyProtection="1">
      <alignment horizontal="center" vertical="center"/>
    </xf>
    <xf numFmtId="0" fontId="17" fillId="7" borderId="1" xfId="0" applyFont="1" applyFill="1" applyBorder="1" applyAlignment="1" applyProtection="1">
      <alignment horizontal="center" vertical="center" wrapText="1"/>
    </xf>
    <xf numFmtId="0" fontId="17" fillId="8" borderId="1" xfId="0" applyFont="1" applyFill="1" applyBorder="1" applyAlignment="1" applyProtection="1">
      <alignment horizontal="center" vertical="center" wrapText="1"/>
    </xf>
    <xf numFmtId="0" fontId="44" fillId="8" borderId="1" xfId="0" applyFont="1" applyFill="1" applyBorder="1" applyAlignment="1" applyProtection="1">
      <alignment horizontal="center" vertical="center" wrapText="1"/>
    </xf>
    <xf numFmtId="170" fontId="17" fillId="8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Protection="1"/>
    <xf numFmtId="0" fontId="43" fillId="8" borderId="1" xfId="0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center" vertical="center" wrapText="1"/>
    </xf>
    <xf numFmtId="0" fontId="43" fillId="6" borderId="2" xfId="0" applyFont="1" applyFill="1" applyBorder="1" applyAlignment="1" applyProtection="1">
      <alignment horizontal="center" vertical="center" wrapText="1"/>
    </xf>
    <xf numFmtId="0" fontId="15" fillId="3" borderId="0" xfId="0" applyFont="1" applyFill="1" applyAlignment="1" applyProtection="1">
      <alignment horizontal="center" vertical="center"/>
    </xf>
    <xf numFmtId="179" fontId="17" fillId="7" borderId="1" xfId="0" applyNumberFormat="1" applyFont="1" applyFill="1" applyBorder="1" applyAlignment="1" applyProtection="1">
      <alignment horizontal="center" vertical="center"/>
    </xf>
    <xf numFmtId="0" fontId="43" fillId="8" borderId="2" xfId="0" applyFont="1" applyFill="1" applyBorder="1" applyAlignment="1" applyProtection="1">
      <alignment horizontal="center" vertical="center" wrapText="1"/>
    </xf>
    <xf numFmtId="0" fontId="17" fillId="6" borderId="1" xfId="0" applyFont="1" applyFill="1" applyBorder="1" applyAlignment="1" applyProtection="1">
      <alignment horizontal="center" vertical="center" wrapText="1"/>
    </xf>
    <xf numFmtId="165" fontId="17" fillId="6" borderId="1" xfId="0" applyNumberFormat="1" applyFont="1" applyFill="1" applyBorder="1" applyAlignment="1" applyProtection="1">
      <alignment horizontal="center" vertical="center"/>
    </xf>
    <xf numFmtId="0" fontId="17" fillId="13" borderId="1" xfId="0" applyFont="1" applyFill="1" applyBorder="1" applyAlignment="1" applyProtection="1">
      <alignment horizontal="center" vertical="center" wrapText="1"/>
    </xf>
    <xf numFmtId="165" fontId="17" fillId="13" borderId="1" xfId="0" applyNumberFormat="1" applyFont="1" applyFill="1" applyBorder="1" applyAlignment="1" applyProtection="1">
      <alignment horizontal="center" vertical="center"/>
    </xf>
    <xf numFmtId="0" fontId="17" fillId="13" borderId="2" xfId="0" applyFont="1" applyFill="1" applyBorder="1" applyAlignment="1" applyProtection="1">
      <alignment horizontal="center" vertical="center" wrapText="1"/>
    </xf>
    <xf numFmtId="0" fontId="23" fillId="7" borderId="1" xfId="0" applyFont="1" applyFill="1" applyBorder="1" applyAlignment="1" applyProtection="1">
      <alignment horizontal="center" vertical="center" wrapText="1"/>
    </xf>
    <xf numFmtId="165" fontId="23" fillId="7" borderId="1" xfId="0" applyNumberFormat="1" applyFont="1" applyFill="1" applyBorder="1" applyAlignment="1" applyProtection="1">
      <alignment horizontal="center" vertical="center"/>
    </xf>
    <xf numFmtId="0" fontId="0" fillId="3" borderId="0" xfId="0" applyFill="1" applyProtection="1"/>
    <xf numFmtId="0" fontId="23" fillId="6" borderId="1" xfId="0" applyFont="1" applyFill="1" applyBorder="1" applyAlignment="1" applyProtection="1">
      <alignment horizontal="center" vertical="center" wrapText="1"/>
    </xf>
    <xf numFmtId="0" fontId="13" fillId="3" borderId="0" xfId="0" applyFont="1" applyFill="1" applyAlignment="1" applyProtection="1">
      <alignment horizontal="center" vertical="center"/>
    </xf>
    <xf numFmtId="165" fontId="11" fillId="3" borderId="1" xfId="0" applyNumberFormat="1" applyFont="1" applyFill="1" applyBorder="1" applyAlignment="1" applyProtection="1">
      <alignment horizontal="center" vertical="center"/>
    </xf>
    <xf numFmtId="165" fontId="23" fillId="6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vertical="center" wrapText="1"/>
    </xf>
    <xf numFmtId="0" fontId="34" fillId="2" borderId="0" xfId="0" applyFont="1" applyFill="1" applyAlignment="1" applyProtection="1">
      <alignment vertical="center"/>
    </xf>
    <xf numFmtId="0" fontId="18" fillId="3" borderId="10" xfId="0" applyFont="1" applyFill="1" applyBorder="1" applyAlignment="1" applyProtection="1">
      <alignment vertical="center"/>
    </xf>
    <xf numFmtId="0" fontId="18" fillId="3" borderId="0" xfId="0" applyFont="1" applyFill="1" applyAlignment="1" applyProtection="1">
      <alignment horizontal="center" vertical="center"/>
    </xf>
    <xf numFmtId="0" fontId="18" fillId="3" borderId="10" xfId="0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179" fontId="17" fillId="8" borderId="3" xfId="0" applyNumberFormat="1" applyFont="1" applyFill="1" applyBorder="1" applyAlignment="1" applyProtection="1">
      <alignment horizontal="center" vertical="center"/>
    </xf>
    <xf numFmtId="0" fontId="17" fillId="17" borderId="1" xfId="0" applyFont="1" applyFill="1" applyBorder="1" applyAlignment="1" applyProtection="1">
      <alignment horizontal="center" vertical="center" wrapText="1"/>
    </xf>
    <xf numFmtId="178" fontId="19" fillId="17" borderId="1" xfId="0" applyNumberFormat="1" applyFont="1" applyFill="1" applyBorder="1" applyAlignment="1" applyProtection="1">
      <alignment horizontal="center" vertical="center" wrapText="1"/>
    </xf>
    <xf numFmtId="0" fontId="39" fillId="3" borderId="0" xfId="0" applyFont="1" applyFill="1" applyAlignment="1" applyProtection="1">
      <alignment horizontal="center" vertical="center"/>
    </xf>
    <xf numFmtId="3" fontId="17" fillId="6" borderId="1" xfId="5" applyNumberFormat="1" applyFont="1" applyFill="1" applyBorder="1" applyAlignment="1" applyProtection="1">
      <alignment horizontal="center" vertical="center" wrapText="1"/>
    </xf>
    <xf numFmtId="183" fontId="17" fillId="17" borderId="1" xfId="0" applyNumberFormat="1" applyFont="1" applyFill="1" applyBorder="1" applyAlignment="1" applyProtection="1">
      <alignment horizontal="center" vertical="center"/>
    </xf>
    <xf numFmtId="0" fontId="17" fillId="8" borderId="2" xfId="0" applyFont="1" applyFill="1" applyBorder="1" applyAlignment="1" applyProtection="1">
      <alignment horizontal="center" vertical="center" wrapText="1"/>
    </xf>
    <xf numFmtId="165" fontId="17" fillId="8" borderId="2" xfId="0" applyNumberFormat="1" applyFont="1" applyFill="1" applyBorder="1" applyAlignment="1" applyProtection="1">
      <alignment horizontal="center" vertical="center"/>
    </xf>
    <xf numFmtId="165" fontId="17" fillId="8" borderId="4" xfId="0" applyNumberFormat="1" applyFont="1" applyFill="1" applyBorder="1" applyAlignment="1" applyProtection="1">
      <alignment horizontal="center" vertical="center" wrapText="1"/>
    </xf>
    <xf numFmtId="165" fontId="17" fillId="8" borderId="1" xfId="0" applyNumberFormat="1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14" fillId="2" borderId="0" xfId="2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 wrapText="1"/>
    </xf>
    <xf numFmtId="165" fontId="17" fillId="7" borderId="1" xfId="0" applyNumberFormat="1" applyFont="1" applyFill="1" applyBorder="1" applyAlignment="1" applyProtection="1">
      <alignment horizontal="center" vertical="center"/>
    </xf>
    <xf numFmtId="165" fontId="4" fillId="3" borderId="0" xfId="0" applyNumberFormat="1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165" fontId="4" fillId="3" borderId="0" xfId="0" applyNumberFormat="1" applyFont="1" applyFill="1" applyProtection="1"/>
    <xf numFmtId="0" fontId="44" fillId="6" borderId="1" xfId="0" applyFont="1" applyFill="1" applyBorder="1" applyAlignment="1" applyProtection="1">
      <alignment horizontal="center" vertical="center" wrapText="1"/>
    </xf>
    <xf numFmtId="0" fontId="23" fillId="6" borderId="1" xfId="0" applyFont="1" applyFill="1" applyBorder="1" applyAlignment="1" applyProtection="1">
      <alignment horizontal="center" vertical="center"/>
    </xf>
    <xf numFmtId="3" fontId="17" fillId="7" borderId="3" xfId="5" applyNumberFormat="1" applyFont="1" applyFill="1" applyBorder="1" applyAlignment="1" applyProtection="1">
      <alignment horizontal="center" vertical="center" wrapText="1"/>
    </xf>
    <xf numFmtId="3" fontId="17" fillId="7" borderId="1" xfId="5" applyNumberFormat="1" applyFont="1" applyFill="1" applyBorder="1" applyAlignment="1" applyProtection="1">
      <alignment horizontal="center" vertical="center" wrapText="1"/>
    </xf>
    <xf numFmtId="0" fontId="40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4" fillId="3" borderId="16" xfId="0" applyFont="1" applyFill="1" applyBorder="1" applyProtection="1"/>
    <xf numFmtId="0" fontId="4" fillId="2" borderId="0" xfId="0" applyFont="1" applyFill="1" applyAlignment="1" applyProtection="1">
      <alignment horizontal="center"/>
    </xf>
    <xf numFmtId="0" fontId="30" fillId="3" borderId="0" xfId="0" applyFont="1" applyFill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center" vertical="center" textRotation="90"/>
    </xf>
    <xf numFmtId="166" fontId="17" fillId="8" borderId="1" xfId="0" applyNumberFormat="1" applyFont="1" applyFill="1" applyBorder="1" applyAlignment="1" applyProtection="1">
      <alignment horizontal="center" vertical="center" wrapText="1"/>
    </xf>
    <xf numFmtId="0" fontId="17" fillId="8" borderId="0" xfId="0" applyFont="1" applyFill="1" applyAlignment="1" applyProtection="1">
      <alignment horizontal="center" vertical="center" wrapText="1"/>
    </xf>
    <xf numFmtId="178" fontId="19" fillId="7" borderId="1" xfId="0" applyNumberFormat="1" applyFont="1" applyFill="1" applyBorder="1" applyAlignment="1" applyProtection="1">
      <alignment horizontal="center" vertical="center" wrapText="1"/>
    </xf>
    <xf numFmtId="165" fontId="17" fillId="6" borderId="6" xfId="0" applyNumberFormat="1" applyFont="1" applyFill="1" applyBorder="1" applyAlignment="1" applyProtection="1">
      <alignment horizontal="center" vertical="center" wrapText="1"/>
    </xf>
    <xf numFmtId="183" fontId="45" fillId="3" borderId="1" xfId="0" applyNumberFormat="1" applyFont="1" applyFill="1" applyBorder="1" applyAlignment="1" applyProtection="1">
      <alignment horizontal="center" vertical="center"/>
    </xf>
    <xf numFmtId="183" fontId="30" fillId="3" borderId="1" xfId="0" applyNumberFormat="1" applyFont="1" applyFill="1" applyBorder="1" applyAlignment="1" applyProtection="1">
      <alignment horizontal="center" vertical="center"/>
    </xf>
    <xf numFmtId="183" fontId="17" fillId="7" borderId="1" xfId="0" applyNumberFormat="1" applyFont="1" applyFill="1" applyBorder="1" applyAlignment="1" applyProtection="1">
      <alignment horizontal="center" vertical="center"/>
    </xf>
    <xf numFmtId="165" fontId="17" fillId="6" borderId="1" xfId="0" applyNumberFormat="1" applyFont="1" applyFill="1" applyBorder="1" applyAlignment="1" applyProtection="1">
      <alignment horizontal="center" vertical="center" wrapText="1"/>
    </xf>
    <xf numFmtId="0" fontId="31" fillId="8" borderId="6" xfId="0" applyFont="1" applyFill="1" applyBorder="1" applyAlignment="1" applyProtection="1">
      <alignment horizontal="center" vertical="center" wrapText="1"/>
    </xf>
    <xf numFmtId="0" fontId="17" fillId="16" borderId="1" xfId="0" applyFont="1" applyFill="1" applyBorder="1" applyAlignment="1" applyProtection="1">
      <alignment horizontal="center" vertical="center" wrapText="1"/>
    </xf>
    <xf numFmtId="178" fontId="19" fillId="17" borderId="1" xfId="0" applyNumberFormat="1" applyFont="1" applyFill="1" applyBorder="1" applyAlignment="1" applyProtection="1">
      <alignment horizontal="center" vertical="center"/>
    </xf>
    <xf numFmtId="178" fontId="19" fillId="7" borderId="1" xfId="0" applyNumberFormat="1" applyFont="1" applyFill="1" applyBorder="1" applyAlignment="1" applyProtection="1">
      <alignment horizontal="center" vertical="center"/>
    </xf>
    <xf numFmtId="0" fontId="30" fillId="3" borderId="6" xfId="0" applyFont="1" applyFill="1" applyBorder="1" applyAlignment="1" applyProtection="1">
      <alignment horizontal="center" vertical="center"/>
    </xf>
    <xf numFmtId="165" fontId="11" fillId="3" borderId="6" xfId="0" applyNumberFormat="1" applyFont="1" applyFill="1" applyBorder="1" applyAlignment="1" applyProtection="1">
      <alignment horizontal="center" vertical="center" wrapText="1"/>
    </xf>
    <xf numFmtId="178" fontId="45" fillId="3" borderId="1" xfId="0" applyNumberFormat="1" applyFont="1" applyFill="1" applyBorder="1" applyAlignment="1" applyProtection="1">
      <alignment horizontal="center" vertical="center"/>
    </xf>
    <xf numFmtId="0" fontId="37" fillId="3" borderId="6" xfId="0" applyNumberFormat="1" applyFont="1" applyFill="1" applyBorder="1" applyAlignment="1" applyProtection="1">
      <alignment horizontal="center" vertical="center"/>
    </xf>
    <xf numFmtId="0" fontId="17" fillId="8" borderId="2" xfId="0" applyFont="1" applyFill="1" applyBorder="1" applyAlignment="1" applyProtection="1">
      <alignment vertical="center" wrapText="1"/>
    </xf>
    <xf numFmtId="0" fontId="17" fillId="8" borderId="13" xfId="0" applyFont="1" applyFill="1" applyBorder="1" applyAlignment="1" applyProtection="1">
      <alignment vertical="center" wrapText="1"/>
    </xf>
    <xf numFmtId="0" fontId="18" fillId="3" borderId="0" xfId="0" applyFont="1" applyFill="1" applyBorder="1" applyAlignment="1" applyProtection="1">
      <alignment horizontal="left" vertical="center"/>
    </xf>
    <xf numFmtId="0" fontId="27" fillId="3" borderId="0" xfId="0" applyFont="1" applyFill="1" applyBorder="1" applyProtection="1"/>
    <xf numFmtId="0" fontId="35" fillId="3" borderId="0" xfId="0" applyFont="1" applyFill="1" applyBorder="1" applyProtection="1"/>
    <xf numFmtId="0" fontId="18" fillId="3" borderId="0" xfId="0" applyFont="1" applyFill="1" applyBorder="1" applyAlignment="1" applyProtection="1">
      <alignment horizontal="right" vertical="center"/>
    </xf>
    <xf numFmtId="0" fontId="27" fillId="3" borderId="0" xfId="0" applyFont="1" applyFill="1" applyProtection="1"/>
    <xf numFmtId="0" fontId="2" fillId="3" borderId="0" xfId="0" applyFont="1" applyFill="1" applyProtection="1"/>
    <xf numFmtId="0" fontId="4" fillId="3" borderId="0" xfId="0" applyFont="1" applyFill="1" applyAlignment="1" applyProtection="1">
      <alignment horizontal="center"/>
    </xf>
    <xf numFmtId="0" fontId="28" fillId="3" borderId="0" xfId="0" applyFont="1" applyFill="1" applyAlignment="1" applyProtection="1">
      <alignment horizontal="center" vertical="center"/>
    </xf>
    <xf numFmtId="0" fontId="28" fillId="3" borderId="0" xfId="0" applyFont="1" applyFill="1" applyProtection="1"/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right" vertical="center"/>
    </xf>
    <xf numFmtId="0" fontId="0" fillId="3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/>
    </xf>
    <xf numFmtId="0" fontId="10" fillId="3" borderId="0" xfId="0" applyFont="1" applyFill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0" fontId="29" fillId="3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horizontal="center" vertical="center"/>
    </xf>
    <xf numFmtId="0" fontId="27" fillId="2" borderId="0" xfId="0" applyFont="1" applyFill="1" applyProtection="1"/>
    <xf numFmtId="0" fontId="28" fillId="2" borderId="0" xfId="0" applyFont="1" applyFill="1" applyProtection="1"/>
    <xf numFmtId="0" fontId="16" fillId="2" borderId="0" xfId="0" applyFont="1" applyFill="1" applyAlignment="1" applyProtection="1">
      <alignment horizontal="center"/>
    </xf>
    <xf numFmtId="0" fontId="29" fillId="2" borderId="0" xfId="0" applyFont="1" applyFill="1" applyProtection="1"/>
    <xf numFmtId="0" fontId="12" fillId="2" borderId="0" xfId="0" applyFont="1" applyFill="1" applyProtection="1"/>
    <xf numFmtId="180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Protection="1"/>
    <xf numFmtId="0" fontId="1" fillId="3" borderId="10" xfId="0" applyFont="1" applyFill="1" applyBorder="1" applyAlignment="1" applyProtection="1"/>
    <xf numFmtId="0" fontId="4" fillId="3" borderId="10" xfId="0" applyFont="1" applyFill="1" applyBorder="1" applyAlignment="1" applyProtection="1"/>
    <xf numFmtId="0" fontId="17" fillId="15" borderId="8" xfId="0" applyFont="1" applyFill="1" applyBorder="1" applyAlignment="1" applyProtection="1">
      <alignment horizontal="center" vertical="center" wrapText="1"/>
    </xf>
    <xf numFmtId="0" fontId="17" fillId="15" borderId="1" xfId="0" applyFont="1" applyFill="1" applyBorder="1" applyAlignment="1" applyProtection="1">
      <alignment horizontal="center" vertical="center" wrapText="1"/>
    </xf>
    <xf numFmtId="0" fontId="17" fillId="8" borderId="3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center" vertical="center" wrapText="1"/>
    </xf>
    <xf numFmtId="165" fontId="17" fillId="8" borderId="6" xfId="0" applyNumberFormat="1" applyFont="1" applyFill="1" applyBorder="1" applyAlignment="1" applyProtection="1">
      <alignment horizontal="center" vertical="center" wrapText="1"/>
    </xf>
    <xf numFmtId="167" fontId="17" fillId="15" borderId="1" xfId="0" applyNumberFormat="1" applyFont="1" applyFill="1" applyBorder="1" applyAlignment="1" applyProtection="1">
      <alignment horizontal="center" vertical="center"/>
    </xf>
    <xf numFmtId="167" fontId="17" fillId="8" borderId="1" xfId="0" applyNumberFormat="1" applyFont="1" applyFill="1" applyBorder="1" applyAlignment="1" applyProtection="1">
      <alignment horizontal="center" vertical="center"/>
    </xf>
    <xf numFmtId="165" fontId="6" fillId="3" borderId="1" xfId="0" applyNumberFormat="1" applyFont="1" applyFill="1" applyBorder="1" applyAlignment="1" applyProtection="1">
      <alignment horizontal="center" vertical="center"/>
    </xf>
    <xf numFmtId="165" fontId="18" fillId="3" borderId="0" xfId="0" applyNumberFormat="1" applyFont="1" applyFill="1" applyBorder="1" applyAlignment="1" applyProtection="1">
      <alignment horizontal="center" vertical="center"/>
    </xf>
    <xf numFmtId="178" fontId="30" fillId="3" borderId="1" xfId="0" applyNumberFormat="1" applyFont="1" applyFill="1" applyBorder="1" applyAlignment="1" applyProtection="1">
      <alignment horizontal="center" vertical="center"/>
    </xf>
    <xf numFmtId="1" fontId="17" fillId="8" borderId="19" xfId="0" applyNumberFormat="1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/>
    </xf>
    <xf numFmtId="173" fontId="17" fillId="15" borderId="1" xfId="0" applyNumberFormat="1" applyFont="1" applyFill="1" applyBorder="1" applyAlignment="1" applyProtection="1">
      <alignment horizontal="center" vertical="center" wrapText="1"/>
    </xf>
    <xf numFmtId="173" fontId="17" fillId="15" borderId="2" xfId="0" applyNumberFormat="1" applyFont="1" applyFill="1" applyBorder="1" applyAlignment="1" applyProtection="1">
      <alignment horizontal="center" vertical="center" wrapText="1"/>
    </xf>
    <xf numFmtId="173" fontId="17" fillId="8" borderId="1" xfId="0" applyNumberFormat="1" applyFont="1" applyFill="1" applyBorder="1" applyAlignment="1" applyProtection="1">
      <alignment horizontal="center" vertical="center" wrapText="1"/>
    </xf>
    <xf numFmtId="177" fontId="17" fillId="8" borderId="1" xfId="0" applyNumberFormat="1" applyFont="1" applyFill="1" applyBorder="1" applyAlignment="1" applyProtection="1">
      <alignment horizontal="center" vertical="center"/>
    </xf>
    <xf numFmtId="165" fontId="17" fillId="8" borderId="20" xfId="0" applyNumberFormat="1" applyFont="1" applyFill="1" applyBorder="1" applyAlignment="1" applyProtection="1">
      <alignment horizontal="center" vertical="center"/>
    </xf>
    <xf numFmtId="178" fontId="4" fillId="3" borderId="0" xfId="0" applyNumberFormat="1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8" fillId="3" borderId="0" xfId="0" applyFont="1" applyFill="1" applyAlignment="1" applyProtection="1">
      <alignment horizontal="right" vertical="center" wrapText="1"/>
    </xf>
    <xf numFmtId="0" fontId="18" fillId="3" borderId="0" xfId="0" applyFont="1" applyFill="1" applyBorder="1" applyAlignment="1" applyProtection="1">
      <alignment horizontal="right" vertical="center" wrapText="1"/>
    </xf>
    <xf numFmtId="0" fontId="35" fillId="3" borderId="0" xfId="0" applyFont="1" applyFill="1" applyProtection="1"/>
    <xf numFmtId="0" fontId="18" fillId="3" borderId="0" xfId="0" applyFont="1" applyFill="1" applyAlignment="1" applyProtection="1">
      <alignment horizontal="right" vertical="center"/>
    </xf>
    <xf numFmtId="168" fontId="18" fillId="3" borderId="0" xfId="0" applyNumberFormat="1" applyFont="1" applyFill="1" applyAlignment="1" applyProtection="1">
      <alignment horizontal="center" vertical="center"/>
    </xf>
    <xf numFmtId="167" fontId="11" fillId="2" borderId="2" xfId="0" applyNumberFormat="1" applyFont="1" applyFill="1" applyBorder="1" applyAlignment="1" applyProtection="1">
      <alignment horizontal="center" vertical="center"/>
      <protection locked="0"/>
    </xf>
    <xf numFmtId="167" fontId="11" fillId="2" borderId="4" xfId="0" applyNumberFormat="1" applyFont="1" applyFill="1" applyBorder="1" applyAlignment="1" applyProtection="1">
      <alignment horizontal="center" vertical="center"/>
      <protection locked="0"/>
    </xf>
    <xf numFmtId="1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6" xfId="0" applyNumberFormat="1" applyFont="1" applyFill="1" applyBorder="1" applyAlignment="1" applyProtection="1">
      <alignment horizontal="center" vertical="center"/>
      <protection locked="0"/>
    </xf>
    <xf numFmtId="165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165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70" fontId="47" fillId="3" borderId="1" xfId="0" applyNumberFormat="1" applyFont="1" applyFill="1" applyBorder="1" applyAlignment="1" applyProtection="1">
      <alignment horizontal="center" vertical="center"/>
      <protection locked="0"/>
    </xf>
    <xf numFmtId="165" fontId="17" fillId="8" borderId="1" xfId="0" applyNumberFormat="1" applyFont="1" applyFill="1" applyBorder="1" applyAlignment="1" applyProtection="1">
      <alignment horizontal="center" vertical="center"/>
    </xf>
    <xf numFmtId="0" fontId="30" fillId="2" borderId="14" xfId="0" applyFont="1" applyFill="1" applyBorder="1" applyAlignment="1" applyProtection="1">
      <alignment horizontal="center" vertical="center"/>
      <protection locked="0"/>
    </xf>
    <xf numFmtId="0" fontId="37" fillId="2" borderId="6" xfId="0" applyFont="1" applyFill="1" applyBorder="1" applyAlignment="1" applyProtection="1">
      <alignment horizontal="center" vertical="center"/>
      <protection locked="0"/>
    </xf>
    <xf numFmtId="1" fontId="26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6" xfId="0" applyNumberFormat="1" applyFont="1" applyFill="1" applyBorder="1" applyAlignment="1" applyProtection="1">
      <alignment horizontal="center" vertical="center"/>
      <protection locked="0"/>
    </xf>
    <xf numFmtId="165" fontId="26" fillId="2" borderId="6" xfId="0" applyNumberFormat="1" applyFont="1" applyFill="1" applyBorder="1" applyAlignment="1" applyProtection="1">
      <alignment horizontal="center" vertical="center"/>
      <protection locked="0"/>
    </xf>
    <xf numFmtId="0" fontId="37" fillId="2" borderId="1" xfId="0" applyFont="1" applyFill="1" applyBorder="1" applyAlignment="1" applyProtection="1">
      <alignment horizontal="center" vertical="center"/>
      <protection locked="0"/>
    </xf>
    <xf numFmtId="179" fontId="17" fillId="7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/>
      <protection locked="0"/>
    </xf>
    <xf numFmtId="3" fontId="11" fillId="2" borderId="1" xfId="5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/>
    <xf numFmtId="0" fontId="1" fillId="3" borderId="0" xfId="0" applyFont="1" applyFill="1" applyBorder="1" applyProtection="1"/>
    <xf numFmtId="0" fontId="48" fillId="2" borderId="0" xfId="0" applyFont="1" applyFill="1" applyBorder="1" applyAlignment="1" applyProtection="1">
      <alignment horizontal="left"/>
    </xf>
    <xf numFmtId="0" fontId="49" fillId="2" borderId="0" xfId="0" applyFont="1" applyFill="1" applyBorder="1" applyAlignment="1" applyProtection="1">
      <alignment wrapText="1"/>
    </xf>
    <xf numFmtId="0" fontId="1" fillId="2" borderId="0" xfId="0" applyFont="1" applyFill="1" applyProtection="1"/>
    <xf numFmtId="0" fontId="1" fillId="0" borderId="0" xfId="0" applyFont="1" applyProtection="1"/>
    <xf numFmtId="0" fontId="37" fillId="3" borderId="0" xfId="0" applyFont="1" applyFill="1" applyBorder="1" applyAlignment="1" applyProtection="1">
      <alignment vertical="center"/>
    </xf>
    <xf numFmtId="0" fontId="16" fillId="3" borderId="0" xfId="0" applyFont="1" applyFill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center" vertical="center"/>
    </xf>
    <xf numFmtId="184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2" xfId="0" applyFont="1" applyFill="1" applyBorder="1" applyAlignment="1" applyProtection="1">
      <alignment horizontal="center" vertical="center"/>
    </xf>
    <xf numFmtId="185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2" xfId="0" applyFont="1" applyFill="1" applyBorder="1" applyAlignment="1" applyProtection="1">
      <alignment horizontal="center" vertical="center" wrapText="1"/>
    </xf>
    <xf numFmtId="186" fontId="11" fillId="2" borderId="1" xfId="0" applyNumberFormat="1" applyFont="1" applyFill="1" applyBorder="1" applyAlignment="1" applyProtection="1">
      <alignment horizontal="center" vertical="center"/>
      <protection locked="0"/>
    </xf>
    <xf numFmtId="188" fontId="11" fillId="18" borderId="1" xfId="6" applyNumberFormat="1" applyFont="1" applyFill="1" applyBorder="1" applyAlignment="1" applyProtection="1">
      <alignment horizontal="center" vertical="center"/>
    </xf>
    <xf numFmtId="0" fontId="17" fillId="6" borderId="6" xfId="0" applyFont="1" applyFill="1" applyBorder="1" applyAlignment="1" applyProtection="1">
      <alignment horizontal="center" vertical="center" wrapText="1"/>
    </xf>
    <xf numFmtId="0" fontId="51" fillId="0" borderId="6" xfId="2" applyFont="1" applyBorder="1" applyAlignment="1" applyProtection="1">
      <alignment horizontal="center" vertical="center" wrapText="1"/>
      <protection locked="0"/>
    </xf>
    <xf numFmtId="0" fontId="52" fillId="5" borderId="14" xfId="2" applyFont="1" applyFill="1" applyBorder="1" applyAlignment="1" applyProtection="1">
      <alignment horizontal="center" vertical="center" wrapText="1"/>
      <protection locked="0"/>
    </xf>
    <xf numFmtId="0" fontId="52" fillId="0" borderId="14" xfId="2" applyFont="1" applyBorder="1" applyAlignment="1" applyProtection="1">
      <alignment horizontal="center" vertical="center" wrapText="1"/>
      <protection locked="0"/>
    </xf>
    <xf numFmtId="0" fontId="52" fillId="5" borderId="3" xfId="2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Protection="1"/>
    <xf numFmtId="0" fontId="39" fillId="3" borderId="0" xfId="0" applyFont="1" applyFill="1" applyAlignment="1" applyProtection="1">
      <alignment horizontal="center" vertical="top"/>
    </xf>
    <xf numFmtId="0" fontId="16" fillId="3" borderId="0" xfId="0" applyFont="1" applyFill="1" applyAlignment="1" applyProtection="1">
      <alignment horizontal="center"/>
    </xf>
    <xf numFmtId="0" fontId="53" fillId="2" borderId="0" xfId="2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horizontal="center" vertical="center"/>
    </xf>
    <xf numFmtId="0" fontId="39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 wrapText="1"/>
    </xf>
    <xf numFmtId="0" fontId="50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left" vertical="center"/>
    </xf>
    <xf numFmtId="0" fontId="39" fillId="3" borderId="0" xfId="0" applyFont="1" applyFill="1" applyAlignment="1" applyProtection="1">
      <alignment horizontal="center" vertical="center" wrapText="1"/>
    </xf>
    <xf numFmtId="184" fontId="12" fillId="3" borderId="0" xfId="0" applyNumberFormat="1" applyFont="1" applyFill="1" applyAlignment="1" applyProtection="1">
      <alignment horizontal="center" vertical="center"/>
    </xf>
    <xf numFmtId="184" fontId="12" fillId="3" borderId="0" xfId="0" applyNumberFormat="1" applyFont="1" applyFill="1" applyAlignment="1" applyProtection="1">
      <alignment horizontal="right" vertical="center"/>
    </xf>
    <xf numFmtId="184" fontId="12" fillId="3" borderId="0" xfId="0" applyNumberFormat="1" applyFont="1" applyFill="1" applyAlignment="1" applyProtection="1">
      <alignment horizontal="left" vertical="center"/>
    </xf>
    <xf numFmtId="0" fontId="16" fillId="2" borderId="0" xfId="0" applyFont="1" applyFill="1" applyProtection="1"/>
    <xf numFmtId="0" fontId="50" fillId="2" borderId="0" xfId="0" applyFont="1" applyFill="1" applyAlignment="1" applyProtection="1">
      <alignment horizontal="center"/>
    </xf>
    <xf numFmtId="190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vertical="top" wrapText="1"/>
    </xf>
    <xf numFmtId="0" fontId="9" fillId="3" borderId="0" xfId="0" applyFont="1" applyFill="1" applyBorder="1" applyAlignment="1" applyProtection="1">
      <alignment vertical="top" wrapText="1"/>
    </xf>
    <xf numFmtId="191" fontId="11" fillId="18" borderId="1" xfId="6" applyNumberFormat="1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left" vertical="center"/>
    </xf>
    <xf numFmtId="0" fontId="17" fillId="19" borderId="1" xfId="0" applyFont="1" applyFill="1" applyBorder="1" applyAlignment="1" applyProtection="1">
      <alignment horizontal="center" vertical="center" wrapText="1"/>
    </xf>
    <xf numFmtId="191" fontId="17" fillId="19" borderId="1" xfId="6" applyNumberFormat="1" applyFont="1" applyFill="1" applyBorder="1" applyAlignment="1" applyProtection="1">
      <alignment horizontal="center" vertical="center"/>
    </xf>
    <xf numFmtId="0" fontId="17" fillId="19" borderId="2" xfId="0" applyFont="1" applyFill="1" applyBorder="1" applyAlignment="1" applyProtection="1">
      <alignment horizontal="center" vertical="center" wrapText="1"/>
    </xf>
    <xf numFmtId="188" fontId="17" fillId="19" borderId="1" xfId="6" applyNumberFormat="1" applyFont="1" applyFill="1" applyBorder="1" applyAlignment="1" applyProtection="1">
      <alignment horizontal="center" vertical="center"/>
    </xf>
    <xf numFmtId="189" fontId="44" fillId="6" borderId="1" xfId="0" applyNumberFormat="1" applyFont="1" applyFill="1" applyBorder="1" applyAlignment="1" applyProtection="1">
      <alignment horizontal="center" vertical="center" wrapText="1"/>
    </xf>
    <xf numFmtId="188" fontId="44" fillId="6" borderId="1" xfId="6" applyNumberFormat="1" applyFont="1" applyFill="1" applyBorder="1" applyAlignment="1" applyProtection="1">
      <alignment horizontal="center" vertical="center"/>
    </xf>
    <xf numFmtId="191" fontId="44" fillId="6" borderId="1" xfId="6" applyNumberFormat="1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left" vertical="center"/>
    </xf>
    <xf numFmtId="0" fontId="16" fillId="3" borderId="0" xfId="0" applyFont="1" applyFill="1" applyBorder="1" applyAlignment="1" applyProtection="1">
      <alignment horizontal="center" vertical="center"/>
    </xf>
    <xf numFmtId="193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/>
    <xf numFmtId="0" fontId="54" fillId="3" borderId="0" xfId="0" applyFont="1" applyFill="1" applyProtection="1"/>
    <xf numFmtId="0" fontId="1" fillId="3" borderId="0" xfId="0" applyFont="1" applyFill="1" applyAlignment="1" applyProtection="1">
      <alignment horizontal="center" vertical="center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17" fillId="15" borderId="2" xfId="0" applyFont="1" applyFill="1" applyBorder="1" applyAlignment="1" applyProtection="1">
      <alignment horizontal="center" vertical="center" wrapText="1"/>
    </xf>
    <xf numFmtId="0" fontId="41" fillId="7" borderId="0" xfId="0" applyFont="1" applyFill="1" applyAlignment="1" applyProtection="1">
      <alignment horizontal="center" vertical="center"/>
    </xf>
    <xf numFmtId="0" fontId="17" fillId="7" borderId="0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55" fillId="7" borderId="1" xfId="0" applyFont="1" applyFill="1" applyBorder="1" applyProtection="1"/>
    <xf numFmtId="0" fontId="55" fillId="7" borderId="1" xfId="0" applyFont="1" applyFill="1" applyBorder="1" applyAlignment="1" applyProtection="1">
      <alignment horizontal="center" vertical="center"/>
    </xf>
    <xf numFmtId="165" fontId="17" fillId="15" borderId="1" xfId="0" applyNumberFormat="1" applyFont="1" applyFill="1" applyBorder="1" applyAlignment="1" applyProtection="1">
      <alignment horizontal="center" vertical="center"/>
    </xf>
    <xf numFmtId="0" fontId="18" fillId="3" borderId="0" xfId="0" applyFont="1" applyFill="1" applyProtection="1"/>
    <xf numFmtId="0" fontId="54" fillId="3" borderId="0" xfId="0" applyFont="1" applyFill="1" applyBorder="1" applyProtection="1"/>
    <xf numFmtId="0" fontId="11" fillId="3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2" fontId="1" fillId="2" borderId="1" xfId="5" applyNumberFormat="1" applyFont="1" applyFill="1" applyBorder="1" applyAlignment="1" applyProtection="1">
      <alignment horizontal="center" vertical="center"/>
      <protection locked="0"/>
    </xf>
    <xf numFmtId="172" fontId="1" fillId="2" borderId="3" xfId="5" applyNumberFormat="1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left" vertical="top" wrapText="1"/>
    </xf>
    <xf numFmtId="0" fontId="10" fillId="3" borderId="15" xfId="0" applyFont="1" applyFill="1" applyBorder="1" applyAlignment="1" applyProtection="1">
      <alignment horizontal="left" vertical="top" wrapText="1"/>
    </xf>
    <xf numFmtId="165" fontId="1" fillId="3" borderId="1" xfId="0" applyNumberFormat="1" applyFont="1" applyFill="1" applyBorder="1" applyAlignment="1" applyProtection="1">
      <alignment horizontal="center" vertical="center"/>
    </xf>
    <xf numFmtId="0" fontId="19" fillId="15" borderId="1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vertical="top" wrapText="1"/>
    </xf>
    <xf numFmtId="0" fontId="10" fillId="3" borderId="15" xfId="0" applyFont="1" applyFill="1" applyBorder="1" applyAlignment="1" applyProtection="1">
      <alignment horizontal="left" vertical="top"/>
    </xf>
    <xf numFmtId="0" fontId="56" fillId="3" borderId="0" xfId="0" applyFont="1" applyFill="1" applyProtection="1"/>
    <xf numFmtId="0" fontId="30" fillId="3" borderId="0" xfId="0" applyFont="1" applyFill="1" applyAlignment="1" applyProtection="1">
      <alignment vertical="center"/>
    </xf>
    <xf numFmtId="0" fontId="57" fillId="3" borderId="0" xfId="0" applyFont="1" applyFill="1" applyAlignment="1" applyProtection="1">
      <alignment horizontal="center"/>
    </xf>
    <xf numFmtId="0" fontId="57" fillId="3" borderId="0" xfId="0" applyFont="1" applyFill="1" applyAlignment="1" applyProtection="1">
      <alignment horizontal="center" vertical="center"/>
    </xf>
    <xf numFmtId="0" fontId="57" fillId="3" borderId="0" xfId="0" applyFont="1" applyFill="1" applyAlignment="1" applyProtection="1">
      <alignment horizontal="center" vertical="center" wrapText="1"/>
    </xf>
    <xf numFmtId="0" fontId="56" fillId="3" borderId="0" xfId="0" applyFont="1" applyFill="1" applyBorder="1" applyAlignment="1" applyProtection="1">
      <alignment horizontal="center" vertical="center"/>
    </xf>
    <xf numFmtId="165" fontId="57" fillId="3" borderId="5" xfId="0" applyNumberFormat="1" applyFont="1" applyFill="1" applyBorder="1" applyAlignment="1" applyProtection="1">
      <alignment horizontal="center" vertical="center"/>
    </xf>
    <xf numFmtId="165" fontId="46" fillId="3" borderId="0" xfId="0" applyNumberFormat="1" applyFont="1" applyFill="1" applyBorder="1" applyAlignment="1" applyProtection="1">
      <alignment horizontal="center" vertical="center"/>
    </xf>
    <xf numFmtId="165" fontId="57" fillId="3" borderId="0" xfId="0" applyNumberFormat="1" applyFont="1" applyFill="1" applyBorder="1" applyAlignment="1" applyProtection="1">
      <alignment horizontal="center" vertical="center"/>
    </xf>
    <xf numFmtId="0" fontId="58" fillId="3" borderId="0" xfId="0" applyFont="1" applyFill="1" applyBorder="1" applyProtection="1"/>
    <xf numFmtId="0" fontId="38" fillId="3" borderId="0" xfId="0" applyFont="1" applyFill="1" applyProtection="1"/>
    <xf numFmtId="17" fontId="57" fillId="3" borderId="0" xfId="0" applyNumberFormat="1" applyFont="1" applyFill="1" applyAlignment="1" applyProtection="1">
      <alignment horizontal="center" vertical="center"/>
    </xf>
    <xf numFmtId="0" fontId="57" fillId="2" borderId="0" xfId="0" applyFont="1" applyFill="1" applyAlignment="1" applyProtection="1">
      <alignment horizontal="center"/>
    </xf>
    <xf numFmtId="0" fontId="23" fillId="15" borderId="1" xfId="0" applyFont="1" applyFill="1" applyBorder="1" applyAlignment="1" applyProtection="1">
      <alignment horizontal="center" vertical="center" wrapText="1"/>
    </xf>
    <xf numFmtId="178" fontId="23" fillId="15" borderId="1" xfId="0" applyNumberFormat="1" applyFont="1" applyFill="1" applyBorder="1" applyAlignment="1" applyProtection="1">
      <alignment horizontal="center" vertical="center"/>
    </xf>
    <xf numFmtId="0" fontId="57" fillId="3" borderId="0" xfId="0" applyFont="1" applyFill="1" applyBorder="1" applyAlignment="1" applyProtection="1">
      <alignment horizontal="center" vertical="center"/>
    </xf>
    <xf numFmtId="165" fontId="46" fillId="3" borderId="7" xfId="0" applyNumberFormat="1" applyFont="1" applyFill="1" applyBorder="1" applyAlignment="1" applyProtection="1">
      <alignment horizontal="center" vertical="center"/>
    </xf>
    <xf numFmtId="165" fontId="57" fillId="3" borderId="7" xfId="0" applyNumberFormat="1" applyFont="1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vertical="center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1" xfId="0" applyNumberFormat="1" applyFont="1" applyFill="1" applyBorder="1" applyAlignment="1" applyProtection="1">
      <alignment horizontal="center" vertical="center" wrapText="1"/>
    </xf>
    <xf numFmtId="0" fontId="23" fillId="6" borderId="0" xfId="0" applyFont="1" applyFill="1" applyBorder="1" applyAlignment="1" applyProtection="1">
      <alignment horizontal="center" vertical="center"/>
    </xf>
    <xf numFmtId="187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1" fillId="2" borderId="1" xfId="0" applyNumberFormat="1" applyFont="1" applyFill="1" applyBorder="1" applyAlignment="1" applyProtection="1">
      <alignment horizontal="center" vertical="center"/>
      <protection locked="0"/>
    </xf>
    <xf numFmtId="195" fontId="17" fillId="19" borderId="1" xfId="6" applyNumberFormat="1" applyFont="1" applyFill="1" applyBorder="1" applyAlignment="1" applyProtection="1">
      <alignment horizontal="center" vertical="center"/>
    </xf>
    <xf numFmtId="195" fontId="16" fillId="3" borderId="0" xfId="0" applyNumberFormat="1" applyFont="1" applyFill="1" applyAlignment="1" applyProtection="1">
      <alignment horizontal="center" vertical="center"/>
    </xf>
    <xf numFmtId="166" fontId="30" fillId="2" borderId="1" xfId="0" applyNumberFormat="1" applyFont="1" applyFill="1" applyBorder="1" applyAlignment="1" applyProtection="1">
      <alignment horizontal="center" vertical="center"/>
      <protection locked="0"/>
    </xf>
    <xf numFmtId="165" fontId="23" fillId="14" borderId="1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Protection="1"/>
    <xf numFmtId="0" fontId="9" fillId="12" borderId="0" xfId="0" applyFont="1" applyFill="1" applyProtection="1"/>
    <xf numFmtId="0" fontId="16" fillId="12" borderId="0" xfId="0" applyFont="1" applyFill="1" applyProtection="1"/>
    <xf numFmtId="165" fontId="17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11" borderId="1" xfId="0" applyFont="1" applyFill="1" applyBorder="1" applyAlignment="1" applyProtection="1">
      <alignment horizontal="center" vertical="center" wrapText="1"/>
    </xf>
    <xf numFmtId="165" fontId="17" fillId="8" borderId="1" xfId="0" applyNumberFormat="1" applyFont="1" applyFill="1" applyBorder="1" applyAlignment="1" applyProtection="1">
      <alignment horizontal="center" vertical="center"/>
    </xf>
    <xf numFmtId="165" fontId="17" fillId="6" borderId="1" xfId="0" applyNumberFormat="1" applyFont="1" applyFill="1" applyBorder="1" applyAlignment="1" applyProtection="1">
      <alignment horizontal="center" vertical="center"/>
    </xf>
    <xf numFmtId="165" fontId="23" fillId="7" borderId="1" xfId="0" applyNumberFormat="1" applyFont="1" applyFill="1" applyBorder="1" applyAlignment="1" applyProtection="1">
      <alignment horizontal="center" vertical="center"/>
    </xf>
    <xf numFmtId="200" fontId="17" fillId="19" borderId="1" xfId="6" applyNumberFormat="1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7" fillId="8" borderId="1" xfId="0" applyNumberFormat="1" applyFont="1" applyFill="1" applyBorder="1" applyAlignment="1" applyProtection="1">
      <alignment horizontal="center" vertical="center"/>
    </xf>
    <xf numFmtId="165" fontId="17" fillId="8" borderId="1" xfId="0" applyNumberFormat="1" applyFont="1" applyFill="1" applyBorder="1" applyAlignment="1" applyProtection="1">
      <alignment horizontal="center" vertical="center"/>
    </xf>
    <xf numFmtId="0" fontId="17" fillId="14" borderId="1" xfId="0" applyFont="1" applyFill="1" applyBorder="1" applyAlignment="1" applyProtection="1">
      <alignment horizontal="center" vertical="center" wrapText="1"/>
    </xf>
    <xf numFmtId="193" fontId="11" fillId="2" borderId="1" xfId="0" applyNumberFormat="1" applyFont="1" applyFill="1" applyBorder="1" applyAlignment="1" applyProtection="1">
      <alignment horizontal="center" vertical="center"/>
      <protection locked="0"/>
    </xf>
    <xf numFmtId="178" fontId="23" fillId="19" borderId="1" xfId="0" applyNumberFormat="1" applyFont="1" applyFill="1" applyBorder="1" applyAlignment="1" applyProtection="1">
      <alignment horizontal="center" vertical="center"/>
    </xf>
    <xf numFmtId="0" fontId="23" fillId="19" borderId="1" xfId="0" applyFont="1" applyFill="1" applyBorder="1" applyAlignment="1" applyProtection="1">
      <alignment horizontal="center" vertical="center" wrapText="1"/>
    </xf>
    <xf numFmtId="198" fontId="1" fillId="2" borderId="1" xfId="0" applyNumberFormat="1" applyFont="1" applyFill="1" applyBorder="1" applyAlignment="1" applyProtection="1">
      <alignment horizontal="center" vertical="center"/>
      <protection locked="0"/>
    </xf>
    <xf numFmtId="168" fontId="6" fillId="2" borderId="1" xfId="0" applyNumberFormat="1" applyFont="1" applyFill="1" applyBorder="1" applyAlignment="1" applyProtection="1">
      <alignment horizontal="center" vertical="center"/>
      <protection locked="0"/>
    </xf>
    <xf numFmtId="19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11" borderId="1" xfId="0" applyNumberFormat="1" applyFont="1" applyFill="1" applyBorder="1" applyAlignment="1" applyProtection="1">
      <alignment horizontal="center" vertical="center" wrapText="1"/>
    </xf>
    <xf numFmtId="19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9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wrapText="1"/>
    </xf>
    <xf numFmtId="0" fontId="17" fillId="14" borderId="1" xfId="0" applyFont="1" applyFill="1" applyBorder="1" applyAlignment="1" applyProtection="1">
      <alignment horizontal="center" vertical="center" wrapText="1"/>
    </xf>
    <xf numFmtId="0" fontId="17" fillId="8" borderId="6" xfId="0" applyFont="1" applyFill="1" applyBorder="1" applyAlignment="1" applyProtection="1">
      <alignment horizontal="center" vertical="center" wrapText="1"/>
    </xf>
    <xf numFmtId="165" fontId="17" fillId="8" borderId="1" xfId="0" applyNumberFormat="1" applyFont="1" applyFill="1" applyBorder="1" applyAlignment="1" applyProtection="1">
      <alignment horizontal="center" vertical="center"/>
    </xf>
    <xf numFmtId="0" fontId="17" fillId="11" borderId="1" xfId="0" applyFont="1" applyFill="1" applyBorder="1" applyAlignment="1" applyProtection="1">
      <alignment horizontal="center" vertical="center" wrapText="1"/>
    </xf>
    <xf numFmtId="0" fontId="17" fillId="6" borderId="1" xfId="0" applyFont="1" applyFill="1" applyBorder="1" applyAlignment="1" applyProtection="1">
      <alignment horizontal="center" vertical="center" wrapText="1"/>
    </xf>
    <xf numFmtId="165" fontId="17" fillId="8" borderId="1" xfId="0" applyNumberFormat="1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8" borderId="2" xfId="5" applyNumberFormat="1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 applyProtection="1">
      <alignment vertical="center" wrapText="1"/>
    </xf>
    <xf numFmtId="0" fontId="17" fillId="8" borderId="21" xfId="0" applyFont="1" applyFill="1" applyBorder="1" applyAlignment="1" applyProtection="1">
      <alignment horizontal="center" vertical="center" wrapText="1"/>
    </xf>
    <xf numFmtId="0" fontId="17" fillId="8" borderId="26" xfId="0" applyFont="1" applyFill="1" applyBorder="1" applyAlignment="1" applyProtection="1">
      <alignment horizontal="center" vertical="center" wrapText="1"/>
    </xf>
    <xf numFmtId="0" fontId="17" fillId="8" borderId="27" xfId="0" applyFont="1" applyFill="1" applyBorder="1" applyAlignment="1" applyProtection="1">
      <alignment horizontal="center" vertical="center" wrapText="1"/>
    </xf>
    <xf numFmtId="169" fontId="11" fillId="9" borderId="3" xfId="0" applyNumberFormat="1" applyFont="1" applyFill="1" applyBorder="1" applyAlignment="1" applyProtection="1">
      <alignment horizontal="center" vertical="center"/>
    </xf>
    <xf numFmtId="169" fontId="11" fillId="9" borderId="1" xfId="0" applyNumberFormat="1" applyFont="1" applyFill="1" applyBorder="1" applyAlignment="1" applyProtection="1">
      <alignment horizontal="center" vertical="center"/>
    </xf>
    <xf numFmtId="167" fontId="17" fillId="7" borderId="3" xfId="0" applyNumberFormat="1" applyFont="1" applyFill="1" applyBorder="1" applyAlignment="1" applyProtection="1">
      <alignment horizontal="center" vertical="center"/>
    </xf>
    <xf numFmtId="167" fontId="17" fillId="7" borderId="1" xfId="0" applyNumberFormat="1" applyFont="1" applyFill="1" applyBorder="1" applyAlignment="1" applyProtection="1">
      <alignment horizontal="center" vertical="center"/>
    </xf>
    <xf numFmtId="0" fontId="17" fillId="7" borderId="2" xfId="0" applyFont="1" applyFill="1" applyBorder="1" applyAlignment="1" applyProtection="1">
      <alignment horizontal="center" vertical="center"/>
    </xf>
    <xf numFmtId="197" fontId="17" fillId="7" borderId="15" xfId="0" applyNumberFormat="1" applyFont="1" applyFill="1" applyBorder="1" applyAlignment="1" applyProtection="1">
      <alignment horizontal="left" vertical="center"/>
    </xf>
    <xf numFmtId="197" fontId="17" fillId="7" borderId="15" xfId="0" applyNumberFormat="1" applyFont="1" applyFill="1" applyBorder="1" applyAlignment="1" applyProtection="1">
      <alignment horizontal="center" vertical="center"/>
    </xf>
    <xf numFmtId="165" fontId="41" fillId="7" borderId="15" xfId="0" applyNumberFormat="1" applyFont="1" applyFill="1" applyBorder="1" applyProtection="1"/>
    <xf numFmtId="165" fontId="17" fillId="7" borderId="13" xfId="0" applyNumberFormat="1" applyFont="1" applyFill="1" applyBorder="1" applyAlignment="1" applyProtection="1">
      <alignment horizontal="center" vertical="center" wrapText="1"/>
    </xf>
    <xf numFmtId="0" fontId="17" fillId="7" borderId="6" xfId="0" applyFont="1" applyFill="1" applyBorder="1" applyAlignment="1" applyProtection="1">
      <alignment horizontal="center" vertical="center" wrapText="1"/>
    </xf>
    <xf numFmtId="166" fontId="17" fillId="7" borderId="1" xfId="0" applyNumberFormat="1" applyFont="1" applyFill="1" applyBorder="1" applyAlignment="1" applyProtection="1">
      <alignment horizontal="center" vertical="center" wrapText="1"/>
    </xf>
    <xf numFmtId="165" fontId="60" fillId="7" borderId="2" xfId="5" applyNumberFormat="1" applyFont="1" applyFill="1" applyBorder="1" applyAlignment="1" applyProtection="1">
      <alignment horizontal="center" vertical="center"/>
      <protection locked="0"/>
    </xf>
    <xf numFmtId="165" fontId="30" fillId="2" borderId="0" xfId="0" applyNumberFormat="1" applyFont="1" applyFill="1" applyAlignment="1" applyProtection="1">
      <alignment horizontal="center" vertical="center" wrapText="1"/>
    </xf>
    <xf numFmtId="175" fontId="17" fillId="6" borderId="1" xfId="0" applyNumberFormat="1" applyFont="1" applyFill="1" applyBorder="1" applyAlignment="1" applyProtection="1">
      <alignment horizontal="center" vertical="center"/>
    </xf>
    <xf numFmtId="182" fontId="17" fillId="6" borderId="2" xfId="0" applyNumberFormat="1" applyFont="1" applyFill="1" applyBorder="1" applyAlignment="1" applyProtection="1">
      <alignment horizontal="center" vertical="center"/>
    </xf>
    <xf numFmtId="0" fontId="44" fillId="8" borderId="2" xfId="0" applyFont="1" applyFill="1" applyBorder="1" applyAlignment="1" applyProtection="1">
      <alignment horizontal="center" vertical="center" wrapText="1"/>
    </xf>
    <xf numFmtId="3" fontId="17" fillId="8" borderId="1" xfId="5" applyNumberFormat="1" applyFont="1" applyFill="1" applyBorder="1" applyAlignment="1" applyProtection="1">
      <alignment horizontal="center" vertical="center" wrapText="1"/>
    </xf>
    <xf numFmtId="192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194" fontId="30" fillId="2" borderId="1" xfId="0" applyNumberFormat="1" applyFont="1" applyFill="1" applyBorder="1" applyAlignment="1" applyProtection="1">
      <alignment horizontal="center" vertical="center"/>
      <protection locked="0"/>
    </xf>
    <xf numFmtId="192" fontId="18" fillId="3" borderId="1" xfId="0" applyNumberFormat="1" applyFont="1" applyFill="1" applyBorder="1" applyAlignment="1" applyProtection="1">
      <alignment horizontal="center" vertical="center" wrapText="1"/>
    </xf>
    <xf numFmtId="165" fontId="17" fillId="8" borderId="2" xfId="5" applyNumberFormat="1" applyFont="1" applyFill="1" applyBorder="1" applyAlignment="1" applyProtection="1">
      <alignment horizontal="center" vertical="center"/>
    </xf>
    <xf numFmtId="170" fontId="47" fillId="2" borderId="1" xfId="0" applyNumberFormat="1" applyFont="1" applyFill="1" applyBorder="1" applyAlignment="1" applyProtection="1">
      <alignment horizontal="center" vertical="center"/>
      <protection locked="0"/>
    </xf>
    <xf numFmtId="201" fontId="17" fillId="8" borderId="1" xfId="0" applyNumberFormat="1" applyFont="1" applyFill="1" applyBorder="1" applyAlignment="1" applyProtection="1">
      <alignment horizontal="center" vertical="center"/>
      <protection locked="0"/>
    </xf>
    <xf numFmtId="202" fontId="11" fillId="3" borderId="0" xfId="0" applyNumberFormat="1" applyFont="1" applyFill="1" applyBorder="1" applyAlignment="1" applyProtection="1">
      <alignment horizontal="center" vertical="center"/>
    </xf>
    <xf numFmtId="0" fontId="17" fillId="8" borderId="6" xfId="0" applyFont="1" applyFill="1" applyBorder="1" applyAlignment="1" applyProtection="1">
      <alignment horizontal="center" vertical="center" wrapText="1"/>
    </xf>
    <xf numFmtId="0" fontId="37" fillId="3" borderId="0" xfId="0" applyFont="1" applyFill="1" applyAlignment="1" applyProtection="1">
      <alignment horizontal="center" vertical="center"/>
    </xf>
    <xf numFmtId="1" fontId="17" fillId="8" borderId="1" xfId="0" applyNumberFormat="1" applyFont="1" applyFill="1" applyBorder="1" applyAlignment="1" applyProtection="1">
      <alignment horizontal="center" vertical="center" wrapText="1"/>
    </xf>
    <xf numFmtId="165" fontId="11" fillId="12" borderId="1" xfId="0" applyNumberFormat="1" applyFont="1" applyFill="1" applyBorder="1" applyAlignment="1" applyProtection="1">
      <alignment horizontal="center" vertical="center"/>
    </xf>
    <xf numFmtId="165" fontId="17" fillId="16" borderId="1" xfId="0" applyNumberFormat="1" applyFont="1" applyFill="1" applyBorder="1" applyAlignment="1" applyProtection="1">
      <alignment horizontal="center" vertical="center"/>
    </xf>
    <xf numFmtId="3" fontId="17" fillId="16" borderId="1" xfId="0" applyNumberFormat="1" applyFont="1" applyFill="1" applyBorder="1" applyAlignment="1" applyProtection="1">
      <alignment horizontal="center" vertical="center" wrapText="1"/>
    </xf>
    <xf numFmtId="199" fontId="23" fillId="7" borderId="1" xfId="0" applyNumberFormat="1" applyFont="1" applyFill="1" applyBorder="1" applyAlignment="1" applyProtection="1">
      <alignment horizontal="center" vertical="center"/>
    </xf>
    <xf numFmtId="0" fontId="16" fillId="7" borderId="2" xfId="0" applyFont="1" applyFill="1" applyBorder="1" applyProtection="1"/>
    <xf numFmtId="0" fontId="44" fillId="16" borderId="1" xfId="0" applyFont="1" applyFill="1" applyBorder="1" applyAlignment="1" applyProtection="1">
      <alignment horizontal="center" vertical="center" wrapText="1"/>
    </xf>
    <xf numFmtId="0" fontId="17" fillId="6" borderId="1" xfId="0" applyFont="1" applyFill="1" applyBorder="1" applyAlignment="1" applyProtection="1">
      <alignment horizontal="center" vertical="center" wrapText="1"/>
    </xf>
    <xf numFmtId="183" fontId="17" fillId="8" borderId="1" xfId="0" applyNumberFormat="1" applyFont="1" applyFill="1" applyBorder="1" applyAlignment="1" applyProtection="1">
      <alignment horizontal="center" vertical="center"/>
      <protection locked="0"/>
    </xf>
    <xf numFmtId="203" fontId="47" fillId="2" borderId="1" xfId="0" applyNumberFormat="1" applyFont="1" applyFill="1" applyBorder="1" applyAlignment="1" applyProtection="1">
      <alignment horizontal="center" vertical="center"/>
      <protection locked="0"/>
    </xf>
    <xf numFmtId="174" fontId="17" fillId="6" borderId="1" xfId="5" applyNumberFormat="1" applyFont="1" applyFill="1" applyBorder="1" applyAlignment="1" applyProtection="1">
      <alignment horizontal="center" vertical="center" wrapText="1"/>
    </xf>
    <xf numFmtId="165" fontId="17" fillId="6" borderId="1" xfId="0" applyNumberFormat="1" applyFont="1" applyFill="1" applyBorder="1" applyAlignment="1" applyProtection="1">
      <alignment horizontal="center" vertical="center"/>
    </xf>
    <xf numFmtId="165" fontId="0" fillId="3" borderId="0" xfId="0" applyNumberFormat="1" applyFill="1" applyProtection="1"/>
    <xf numFmtId="165" fontId="0" fillId="3" borderId="0" xfId="0" applyNumberFormat="1" applyFill="1" applyAlignment="1" applyProtection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</xf>
    <xf numFmtId="0" fontId="30" fillId="3" borderId="2" xfId="0" applyFont="1" applyFill="1" applyBorder="1" applyAlignment="1" applyProtection="1">
      <alignment horizontal="center" vertical="center"/>
    </xf>
    <xf numFmtId="0" fontId="30" fillId="3" borderId="15" xfId="0" applyFont="1" applyFill="1" applyBorder="1" applyAlignment="1" applyProtection="1">
      <alignment horizontal="left" vertical="center"/>
    </xf>
    <xf numFmtId="165" fontId="17" fillId="7" borderId="15" xfId="0" applyNumberFormat="1" applyFont="1" applyFill="1" applyBorder="1" applyAlignment="1" applyProtection="1">
      <alignment horizontal="center" vertical="center"/>
    </xf>
    <xf numFmtId="0" fontId="46" fillId="3" borderId="0" xfId="0" applyFont="1" applyFill="1" applyAlignment="1" applyProtection="1">
      <alignment horizontal="center" vertical="center"/>
    </xf>
    <xf numFmtId="0" fontId="17" fillId="17" borderId="6" xfId="0" applyFont="1" applyFill="1" applyBorder="1" applyAlignment="1" applyProtection="1">
      <alignment horizontal="center" vertical="center" wrapText="1"/>
    </xf>
    <xf numFmtId="166" fontId="17" fillId="17" borderId="1" xfId="0" applyNumberFormat="1" applyFont="1" applyFill="1" applyBorder="1" applyAlignment="1" applyProtection="1">
      <alignment horizontal="center" vertical="center" wrapText="1"/>
    </xf>
    <xf numFmtId="165" fontId="60" fillId="17" borderId="2" xfId="5" applyNumberFormat="1" applyFont="1" applyFill="1" applyBorder="1" applyAlignment="1" applyProtection="1">
      <alignment horizontal="center" vertical="center"/>
      <protection locked="0"/>
    </xf>
    <xf numFmtId="165" fontId="19" fillId="7" borderId="2" xfId="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59" fillId="0" borderId="8" xfId="2" applyFont="1" applyBorder="1" applyAlignment="1" applyProtection="1">
      <alignment horizontal="center" vertical="center"/>
      <protection locked="0"/>
    </xf>
    <xf numFmtId="0" fontId="59" fillId="0" borderId="9" xfId="2" applyFont="1" applyBorder="1" applyAlignment="1" applyProtection="1">
      <alignment horizontal="center" vertical="center"/>
      <protection locked="0"/>
    </xf>
    <xf numFmtId="0" fontId="59" fillId="0" borderId="11" xfId="2" applyFont="1" applyBorder="1" applyAlignment="1" applyProtection="1">
      <alignment horizontal="center" vertical="center"/>
      <protection locked="0"/>
    </xf>
    <xf numFmtId="0" fontId="59" fillId="0" borderId="5" xfId="2" applyFont="1" applyBorder="1" applyAlignment="1" applyProtection="1">
      <alignment horizontal="center" vertical="center"/>
      <protection locked="0"/>
    </xf>
    <xf numFmtId="0" fontId="59" fillId="0" borderId="0" xfId="2" applyFont="1" applyBorder="1" applyAlignment="1" applyProtection="1">
      <alignment horizontal="center" vertical="center"/>
      <protection locked="0"/>
    </xf>
    <xf numFmtId="0" fontId="59" fillId="0" borderId="7" xfId="2" applyFont="1" applyBorder="1" applyAlignment="1" applyProtection="1">
      <alignment horizontal="center" vertical="center"/>
      <protection locked="0"/>
    </xf>
    <xf numFmtId="0" fontId="59" fillId="0" borderId="4" xfId="2" applyFont="1" applyBorder="1" applyAlignment="1" applyProtection="1">
      <alignment horizontal="center" vertical="center"/>
      <protection locked="0"/>
    </xf>
    <xf numFmtId="0" fontId="59" fillId="0" borderId="10" xfId="2" applyFont="1" applyBorder="1" applyAlignment="1" applyProtection="1">
      <alignment horizontal="center" vertical="center"/>
      <protection locked="0"/>
    </xf>
    <xf numFmtId="0" fontId="59" fillId="0" borderId="12" xfId="2" applyFont="1" applyBorder="1" applyAlignment="1" applyProtection="1">
      <alignment horizontal="center" vertical="center"/>
      <protection locked="0"/>
    </xf>
    <xf numFmtId="0" fontId="20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7" fillId="0" borderId="5" xfId="2" applyBorder="1" applyAlignment="1" applyProtection="1">
      <alignment horizontal="center" vertical="center"/>
      <protection locked="0"/>
    </xf>
    <xf numFmtId="0" fontId="7" fillId="0" borderId="7" xfId="2" applyBorder="1" applyAlignment="1" applyProtection="1">
      <alignment horizontal="center" vertical="center"/>
      <protection locked="0"/>
    </xf>
    <xf numFmtId="0" fontId="7" fillId="5" borderId="5" xfId="2" applyFill="1" applyBorder="1" applyAlignment="1" applyProtection="1">
      <alignment horizontal="center" vertical="center"/>
      <protection locked="0"/>
    </xf>
    <xf numFmtId="0" fontId="7" fillId="5" borderId="7" xfId="2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left" wrapText="1"/>
    </xf>
    <xf numFmtId="0" fontId="44" fillId="8" borderId="6" xfId="0" applyFont="1" applyFill="1" applyBorder="1" applyAlignment="1" applyProtection="1">
      <alignment horizontal="center" vertical="center" wrapText="1"/>
    </xf>
    <xf numFmtId="0" fontId="44" fillId="8" borderId="3" xfId="0" applyFont="1" applyFill="1" applyBorder="1" applyAlignment="1" applyProtection="1">
      <alignment horizontal="center" vertical="center" wrapText="1"/>
    </xf>
    <xf numFmtId="0" fontId="17" fillId="6" borderId="6" xfId="0" applyFont="1" applyFill="1" applyBorder="1" applyAlignment="1" applyProtection="1">
      <alignment horizontal="center" vertical="center" wrapText="1"/>
    </xf>
    <xf numFmtId="0" fontId="17" fillId="6" borderId="14" xfId="0" applyFont="1" applyFill="1" applyBorder="1" applyAlignment="1" applyProtection="1">
      <alignment horizontal="center" vertical="center" wrapText="1"/>
    </xf>
    <xf numFmtId="0" fontId="17" fillId="8" borderId="21" xfId="0" applyFont="1" applyFill="1" applyBorder="1" applyAlignment="1" applyProtection="1">
      <alignment horizontal="center" vertical="center" wrapText="1"/>
    </xf>
    <xf numFmtId="0" fontId="17" fillId="8" borderId="22" xfId="0" applyFont="1" applyFill="1" applyBorder="1" applyAlignment="1" applyProtection="1">
      <alignment horizontal="center" vertical="center" wrapText="1"/>
    </xf>
    <xf numFmtId="0" fontId="17" fillId="8" borderId="6" xfId="0" applyFont="1" applyFill="1" applyBorder="1" applyAlignment="1" applyProtection="1">
      <alignment horizontal="center" vertical="center" wrapText="1"/>
    </xf>
    <xf numFmtId="0" fontId="17" fillId="8" borderId="14" xfId="0" applyFont="1" applyFill="1" applyBorder="1" applyAlignment="1" applyProtection="1">
      <alignment horizontal="center" vertical="center" wrapText="1"/>
    </xf>
    <xf numFmtId="0" fontId="17" fillId="14" borderId="6" xfId="0" applyFont="1" applyFill="1" applyBorder="1" applyAlignment="1" applyProtection="1">
      <alignment horizontal="center" vertical="center" wrapText="1"/>
    </xf>
    <xf numFmtId="0" fontId="17" fillId="14" borderId="3" xfId="0" applyFont="1" applyFill="1" applyBorder="1" applyAlignment="1" applyProtection="1">
      <alignment horizontal="center" vertical="center" wrapText="1"/>
    </xf>
    <xf numFmtId="165" fontId="36" fillId="2" borderId="6" xfId="0" applyNumberFormat="1" applyFont="1" applyFill="1" applyBorder="1" applyAlignment="1" applyProtection="1">
      <alignment horizontal="center" vertical="center"/>
      <protection locked="0"/>
    </xf>
    <xf numFmtId="165" fontId="36" fillId="2" borderId="3" xfId="0" applyNumberFormat="1" applyFont="1" applyFill="1" applyBorder="1" applyAlignment="1" applyProtection="1">
      <alignment horizontal="center" vertical="center"/>
      <protection locked="0"/>
    </xf>
    <xf numFmtId="0" fontId="17" fillId="6" borderId="8" xfId="0" applyFont="1" applyFill="1" applyBorder="1" applyAlignment="1" applyProtection="1">
      <alignment horizontal="center" vertical="center" wrapText="1"/>
    </xf>
    <xf numFmtId="0" fontId="17" fillId="6" borderId="9" xfId="0" applyFont="1" applyFill="1" applyBorder="1" applyAlignment="1" applyProtection="1">
      <alignment horizontal="center" vertical="center" wrapText="1"/>
    </xf>
    <xf numFmtId="0" fontId="17" fillId="6" borderId="11" xfId="0" applyFont="1" applyFill="1" applyBorder="1" applyAlignment="1" applyProtection="1">
      <alignment horizontal="center" vertical="center" wrapText="1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6" borderId="10" xfId="0" applyFont="1" applyFill="1" applyBorder="1" applyAlignment="1" applyProtection="1">
      <alignment horizontal="center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41" fillId="14" borderId="6" xfId="0" applyFont="1" applyFill="1" applyBorder="1" applyAlignment="1" applyProtection="1">
      <alignment horizontal="center" vertical="center" wrapText="1"/>
    </xf>
    <xf numFmtId="0" fontId="41" fillId="14" borderId="3" xfId="0" applyFont="1" applyFill="1" applyBorder="1" applyAlignment="1" applyProtection="1">
      <alignment horizontal="center" vertical="center" wrapText="1"/>
    </xf>
    <xf numFmtId="0" fontId="17" fillId="8" borderId="3" xfId="0" applyFont="1" applyFill="1" applyBorder="1" applyAlignment="1" applyProtection="1">
      <alignment horizontal="center" vertical="center" wrapText="1"/>
    </xf>
    <xf numFmtId="0" fontId="30" fillId="3" borderId="0" xfId="0" applyFont="1" applyFill="1" applyBorder="1" applyAlignment="1" applyProtection="1">
      <alignment horizontal="center" vertical="center"/>
    </xf>
    <xf numFmtId="0" fontId="17" fillId="6" borderId="20" xfId="0" applyFont="1" applyFill="1" applyBorder="1" applyAlignment="1" applyProtection="1">
      <alignment horizontal="center" vertical="center" wrapText="1"/>
    </xf>
    <xf numFmtId="0" fontId="17" fillId="6" borderId="25" xfId="0" applyFont="1" applyFill="1" applyBorder="1" applyAlignment="1" applyProtection="1">
      <alignment horizontal="center" vertical="center" wrapText="1"/>
    </xf>
    <xf numFmtId="0" fontId="17" fillId="8" borderId="17" xfId="0" applyFont="1" applyFill="1" applyBorder="1" applyAlignment="1" applyProtection="1">
      <alignment horizontal="center" vertical="center" wrapText="1"/>
    </xf>
    <xf numFmtId="0" fontId="17" fillId="8" borderId="18" xfId="0" applyFont="1" applyFill="1" applyBorder="1" applyAlignment="1" applyProtection="1">
      <alignment horizontal="center" vertical="center" wrapText="1"/>
    </xf>
    <xf numFmtId="0" fontId="17" fillId="6" borderId="23" xfId="0" applyFont="1" applyFill="1" applyBorder="1" applyAlignment="1" applyProtection="1">
      <alignment horizontal="center" vertical="center" wrapText="1"/>
    </xf>
    <xf numFmtId="0" fontId="17" fillId="6" borderId="24" xfId="0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center" vertical="center" wrapText="1"/>
    </xf>
    <xf numFmtId="165" fontId="17" fillId="8" borderId="1" xfId="0" applyNumberFormat="1" applyFont="1" applyFill="1" applyBorder="1" applyAlignment="1" applyProtection="1">
      <alignment horizontal="center" vertical="center"/>
    </xf>
    <xf numFmtId="165" fontId="17" fillId="6" borderId="1" xfId="0" applyNumberFormat="1" applyFont="1" applyFill="1" applyBorder="1" applyAlignment="1" applyProtection="1">
      <alignment horizontal="center" vertical="center"/>
    </xf>
    <xf numFmtId="165" fontId="17" fillId="6" borderId="3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12" borderId="0" xfId="0" applyFont="1" applyFill="1" applyBorder="1" applyAlignment="1" applyProtection="1">
      <alignment horizontal="center" vertical="center"/>
    </xf>
    <xf numFmtId="165" fontId="23" fillId="7" borderId="1" xfId="0" applyNumberFormat="1" applyFont="1" applyFill="1" applyBorder="1" applyAlignment="1" applyProtection="1">
      <alignment horizontal="center" vertical="center"/>
    </xf>
    <xf numFmtId="0" fontId="61" fillId="7" borderId="15" xfId="0" applyFont="1" applyFill="1" applyBorder="1" applyAlignment="1" applyProtection="1">
      <alignment horizontal="left" vertical="center" wrapText="1"/>
    </xf>
    <xf numFmtId="0" fontId="61" fillId="7" borderId="13" xfId="0" applyFont="1" applyFill="1" applyBorder="1" applyAlignment="1" applyProtection="1">
      <alignment horizontal="left" vertical="center" wrapText="1"/>
    </xf>
    <xf numFmtId="0" fontId="17" fillId="11" borderId="1" xfId="0" applyFont="1" applyFill="1" applyBorder="1" applyAlignment="1" applyProtection="1">
      <alignment horizontal="center" vertical="center" wrapText="1"/>
    </xf>
    <xf numFmtId="0" fontId="17" fillId="6" borderId="1" xfId="0" applyFont="1" applyFill="1" applyBorder="1" applyAlignment="1" applyProtection="1">
      <alignment horizontal="center" vertical="center" wrapText="1"/>
    </xf>
    <xf numFmtId="0" fontId="37" fillId="3" borderId="0" xfId="0" applyFont="1" applyFill="1" applyAlignment="1" applyProtection="1">
      <alignment horizontal="center" vertical="center" wrapText="1"/>
    </xf>
    <xf numFmtId="0" fontId="37" fillId="3" borderId="0" xfId="0" applyFont="1" applyFill="1" applyAlignment="1" applyProtection="1">
      <alignment horizontal="center" vertical="center"/>
    </xf>
    <xf numFmtId="49" fontId="11" fillId="18" borderId="2" xfId="0" applyNumberFormat="1" applyFont="1" applyFill="1" applyBorder="1" applyAlignment="1" applyProtection="1">
      <alignment horizontal="center" vertical="center" wrapText="1"/>
    </xf>
    <xf numFmtId="49" fontId="11" fillId="18" borderId="15" xfId="0" applyNumberFormat="1" applyFont="1" applyFill="1" applyBorder="1" applyAlignment="1" applyProtection="1">
      <alignment horizontal="center" vertical="center" wrapText="1"/>
    </xf>
    <xf numFmtId="49" fontId="11" fillId="18" borderId="13" xfId="0" applyNumberFormat="1" applyFont="1" applyFill="1" applyBorder="1" applyAlignment="1" applyProtection="1">
      <alignment horizontal="center" vertical="center" wrapText="1"/>
    </xf>
    <xf numFmtId="184" fontId="11" fillId="3" borderId="0" xfId="0" applyNumberFormat="1" applyFont="1" applyFill="1" applyAlignment="1" applyProtection="1">
      <alignment horizontal="center" vertical="center"/>
    </xf>
    <xf numFmtId="190" fontId="11" fillId="2" borderId="2" xfId="0" applyNumberFormat="1" applyFont="1" applyFill="1" applyBorder="1" applyAlignment="1" applyProtection="1">
      <alignment horizontal="center" vertical="center"/>
      <protection locked="0"/>
    </xf>
    <xf numFmtId="190" fontId="11" fillId="2" borderId="15" xfId="0" applyNumberFormat="1" applyFont="1" applyFill="1" applyBorder="1" applyAlignment="1" applyProtection="1">
      <alignment horizontal="center" vertical="center"/>
      <protection locked="0"/>
    </xf>
    <xf numFmtId="190" fontId="11" fillId="2" borderId="13" xfId="0" applyNumberFormat="1" applyFont="1" applyFill="1" applyBorder="1" applyAlignment="1" applyProtection="1">
      <alignment horizontal="center" vertical="center"/>
      <protection locked="0"/>
    </xf>
    <xf numFmtId="191" fontId="11" fillId="18" borderId="2" xfId="6" applyNumberFormat="1" applyFont="1" applyFill="1" applyBorder="1" applyAlignment="1" applyProtection="1">
      <alignment horizontal="center" vertical="center"/>
    </xf>
    <xf numFmtId="191" fontId="11" fillId="18" borderId="15" xfId="6" applyNumberFormat="1" applyFont="1" applyFill="1" applyBorder="1" applyAlignment="1" applyProtection="1">
      <alignment horizontal="center" vertical="center"/>
    </xf>
    <xf numFmtId="191" fontId="11" fillId="18" borderId="13" xfId="6" applyNumberFormat="1" applyFont="1" applyFill="1" applyBorder="1" applyAlignment="1" applyProtection="1">
      <alignment horizontal="center" vertical="center"/>
    </xf>
    <xf numFmtId="0" fontId="19" fillId="6" borderId="2" xfId="0" applyFont="1" applyFill="1" applyBorder="1" applyAlignment="1" applyProtection="1">
      <alignment horizontal="center" vertical="center"/>
    </xf>
    <xf numFmtId="0" fontId="19" fillId="6" borderId="15" xfId="0" applyFont="1" applyFill="1" applyBorder="1" applyAlignment="1" applyProtection="1">
      <alignment horizontal="center" vertical="center"/>
    </xf>
    <xf numFmtId="0" fontId="19" fillId="6" borderId="13" xfId="0" applyFont="1" applyFill="1" applyBorder="1" applyAlignment="1" applyProtection="1">
      <alignment horizontal="center" vertical="center"/>
    </xf>
    <xf numFmtId="191" fontId="44" fillId="6" borderId="2" xfId="6" applyNumberFormat="1" applyFont="1" applyFill="1" applyBorder="1" applyAlignment="1" applyProtection="1">
      <alignment horizontal="center" vertical="center"/>
    </xf>
    <xf numFmtId="191" fontId="44" fillId="6" borderId="15" xfId="6" applyNumberFormat="1" applyFont="1" applyFill="1" applyBorder="1" applyAlignment="1" applyProtection="1">
      <alignment horizontal="center" vertical="center"/>
    </xf>
    <xf numFmtId="191" fontId="44" fillId="6" borderId="13" xfId="6" applyNumberFormat="1" applyFont="1" applyFill="1" applyBorder="1" applyAlignment="1" applyProtection="1">
      <alignment horizontal="center" vertical="center"/>
    </xf>
    <xf numFmtId="195" fontId="11" fillId="18" borderId="2" xfId="6" applyNumberFormat="1" applyFont="1" applyFill="1" applyBorder="1" applyAlignment="1" applyProtection="1">
      <alignment horizontal="center" vertical="center"/>
    </xf>
    <xf numFmtId="195" fontId="11" fillId="18" borderId="15" xfId="6" applyNumberFormat="1" applyFont="1" applyFill="1" applyBorder="1" applyAlignment="1" applyProtection="1">
      <alignment horizontal="center" vertical="center"/>
    </xf>
    <xf numFmtId="195" fontId="11" fillId="18" borderId="13" xfId="6" applyNumberFormat="1" applyFont="1" applyFill="1" applyBorder="1" applyAlignment="1" applyProtection="1">
      <alignment horizontal="center" vertical="center"/>
    </xf>
    <xf numFmtId="168" fontId="1" fillId="2" borderId="2" xfId="0" applyNumberFormat="1" applyFont="1" applyFill="1" applyBorder="1" applyAlignment="1" applyProtection="1">
      <alignment horizontal="center" vertical="center"/>
      <protection locked="0"/>
    </xf>
    <xf numFmtId="168" fontId="1" fillId="2" borderId="15" xfId="0" applyNumberFormat="1" applyFont="1" applyFill="1" applyBorder="1" applyAlignment="1" applyProtection="1">
      <alignment horizontal="center" vertical="center"/>
      <protection locked="0"/>
    </xf>
    <xf numFmtId="168" fontId="1" fillId="2" borderId="13" xfId="0" applyNumberFormat="1" applyFont="1" applyFill="1" applyBorder="1" applyAlignment="1" applyProtection="1">
      <alignment horizontal="center" vertical="center"/>
      <protection locked="0"/>
    </xf>
    <xf numFmtId="198" fontId="1" fillId="2" borderId="2" xfId="0" applyNumberFormat="1" applyFont="1" applyFill="1" applyBorder="1" applyAlignment="1" applyProtection="1">
      <alignment horizontal="center" vertical="center"/>
      <protection locked="0"/>
    </xf>
    <xf numFmtId="198" fontId="1" fillId="2" borderId="15" xfId="0" applyNumberFormat="1" applyFont="1" applyFill="1" applyBorder="1" applyAlignment="1" applyProtection="1">
      <alignment horizontal="center" vertical="center"/>
      <protection locked="0"/>
    </xf>
    <xf numFmtId="198" fontId="1" fillId="2" borderId="13" xfId="0" applyNumberFormat="1" applyFont="1" applyFill="1" applyBorder="1" applyAlignment="1" applyProtection="1">
      <alignment horizontal="center" vertical="center"/>
      <protection locked="0"/>
    </xf>
    <xf numFmtId="200" fontId="11" fillId="18" borderId="2" xfId="6" applyNumberFormat="1" applyFont="1" applyFill="1" applyBorder="1" applyAlignment="1" applyProtection="1">
      <alignment horizontal="center" vertical="center"/>
    </xf>
    <xf numFmtId="200" fontId="11" fillId="18" borderId="15" xfId="6" applyNumberFormat="1" applyFont="1" applyFill="1" applyBorder="1" applyAlignment="1" applyProtection="1">
      <alignment horizontal="center" vertical="center"/>
    </xf>
    <xf numFmtId="200" fontId="11" fillId="18" borderId="13" xfId="6" applyNumberFormat="1" applyFont="1" applyFill="1" applyBorder="1" applyAlignment="1" applyProtection="1">
      <alignment horizontal="center" vertical="center"/>
    </xf>
  </cellXfs>
  <cellStyles count="7">
    <cellStyle name="Euro" xfId="1"/>
    <cellStyle name="Hyperlink" xfId="2" builtinId="8"/>
    <cellStyle name="Komma" xfId="5" builtinId="3"/>
    <cellStyle name="Prozent 2" xfId="3"/>
    <cellStyle name="Standard" xfId="0" builtinId="0"/>
    <cellStyle name="Standard 2" xfId="4"/>
    <cellStyle name="Währung" xfId="6" builtinId="4"/>
  </cellStyles>
  <dxfs count="69"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 tint="-0.14996795556505021"/>
      </font>
      <fill>
        <patternFill>
          <bgColor theme="0" tint="-0.14996795556505021"/>
        </patternFill>
      </fill>
    </dxf>
    <dxf>
      <font>
        <b/>
        <i val="0"/>
        <strike val="0"/>
        <color theme="0" tint="-0.14996795556505021"/>
      </font>
      <fill>
        <patternFill>
          <bgColor theme="0" tint="-0.14996795556505021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788C28"/>
      <color rgb="FF90A52C"/>
      <color rgb="FFFFFF66"/>
      <color rgb="FF00FF00"/>
      <color rgb="FF9AAF2F"/>
      <color rgb="FFCE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25237948459285E-2"/>
          <c:y val="2.5910297977458707E-2"/>
          <c:w val="0.88004483425336955"/>
          <c:h val="0.92393728032319156"/>
        </c:manualLayout>
      </c:layout>
      <c:barChart>
        <c:barDir val="col"/>
        <c:grouping val="stacked"/>
        <c:varyColors val="0"/>
        <c:ser>
          <c:idx val="0"/>
          <c:order val="0"/>
          <c:tx>
            <c:v>Ertrag</c:v>
          </c:tx>
          <c:spPr>
            <a:solidFill>
              <a:srgbClr val="788C28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Lbls>
            <c:dLbl>
              <c:idx val="6"/>
              <c:numFmt formatCode="##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'NR Gras+Mais'!$C$4:$I$4</c:f>
              <c:strCache>
                <c:ptCount val="7"/>
                <c:pt idx="0">
                  <c:v>1.+3. Schnitt</c:v>
                </c:pt>
                <c:pt idx="1">
                  <c:v>2. Schnitt</c:v>
                </c:pt>
                <c:pt idx="2">
                  <c:v>4.+ 5.Schnitt</c:v>
                </c:pt>
                <c:pt idx="6">
                  <c:v>Mais</c:v>
                </c:pt>
              </c:strCache>
            </c:strRef>
          </c:cat>
          <c:val>
            <c:numRef>
              <c:f>'NR Gras+Mais'!$C$11:$K$11</c:f>
              <c:numCache>
                <c:formatCode>0\ "dt FM/ha"</c:formatCode>
                <c:ptCount val="9"/>
                <c:pt idx="0">
                  <c:v>71.28</c:v>
                </c:pt>
                <c:pt idx="1">
                  <c:v>64.8</c:v>
                </c:pt>
                <c:pt idx="2">
                  <c:v>67.274999999999991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636.62288135593224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52819328"/>
        <c:axId val="252820864"/>
      </c:barChart>
      <c:catAx>
        <c:axId val="252819328"/>
        <c:scaling>
          <c:orientation val="minMax"/>
        </c:scaling>
        <c:delete val="0"/>
        <c:axPos val="b"/>
        <c:majorTickMark val="out"/>
        <c:minorTickMark val="none"/>
        <c:tickLblPos val="nextTo"/>
        <c:crossAx val="252820864"/>
        <c:crosses val="autoZero"/>
        <c:auto val="1"/>
        <c:lblAlgn val="ctr"/>
        <c:lblOffset val="100"/>
        <c:noMultiLvlLbl val="0"/>
      </c:catAx>
      <c:valAx>
        <c:axId val="252820864"/>
        <c:scaling>
          <c:orientation val="minMax"/>
          <c:min val="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52819328"/>
        <c:crosses val="autoZero"/>
        <c:crossBetween val="between"/>
        <c:majorUnit val="25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</c:spPr>
  <c:txPr>
    <a:bodyPr/>
    <a:lstStyle/>
    <a:p>
      <a:pPr>
        <a:defRPr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eller-agrarmarketing.de/" TargetMode="External"/><Relationship Id="rId2" Type="http://schemas.openxmlformats.org/officeDocument/2006/relationships/hyperlink" Target="https://www.youtube.com/user/moellermarketing/videos?flow=grid&amp;view=0&amp;sort=p" TargetMode="External"/><Relationship Id="rId1" Type="http://schemas.openxmlformats.org/officeDocument/2006/relationships/hyperlink" Target="https://www.moeller-agrarmarketing.de/" TargetMode="External"/><Relationship Id="rId5" Type="http://schemas.openxmlformats.org/officeDocument/2006/relationships/hyperlink" Target="https://www.facebook.com/Agrarmarketing/" TargetMode="External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Agrarmarketing/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28575</xdr:rowOff>
    </xdr:from>
    <xdr:to>
      <xdr:col>9</xdr:col>
      <xdr:colOff>0</xdr:colOff>
      <xdr:row>21</xdr:row>
      <xdr:rowOff>9525</xdr:rowOff>
    </xdr:to>
    <xdr:sp macro="" textlink="">
      <xdr:nvSpPr>
        <xdr:cNvPr id="3" name="Textfeld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1925" y="6096000"/>
          <a:ext cx="5362575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geht's 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28575</xdr:rowOff>
    </xdr:from>
    <xdr:to>
      <xdr:col>19</xdr:col>
      <xdr:colOff>0</xdr:colOff>
      <xdr:row>21</xdr:row>
      <xdr:rowOff>9525</xdr:rowOff>
    </xdr:to>
    <xdr:sp macro="" textlink="">
      <xdr:nvSpPr>
        <xdr:cNvPr id="4" name="Textfeld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991350" y="6296025"/>
          <a:ext cx="58674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Kurze Videos ansehen!</a:t>
          </a:r>
        </a:p>
      </xdr:txBody>
    </xdr:sp>
    <xdr:clientData/>
  </xdr:twoCellAnchor>
  <xdr:oneCellAnchor>
    <xdr:from>
      <xdr:col>18</xdr:col>
      <xdr:colOff>57150</xdr:colOff>
      <xdr:row>17</xdr:row>
      <xdr:rowOff>9525</xdr:rowOff>
    </xdr:from>
    <xdr:ext cx="639191" cy="360000"/>
    <xdr:pic>
      <xdr:nvPicPr>
        <xdr:cNvPr id="5" name="Grafik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2201525" y="57054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161923</xdr:colOff>
      <xdr:row>22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8" name="Textfeld 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1923" y="6638925"/>
          <a:ext cx="11963402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oneCellAnchor>
    <xdr:from>
      <xdr:col>17</xdr:col>
      <xdr:colOff>219075</xdr:colOff>
      <xdr:row>1</xdr:row>
      <xdr:rowOff>19050</xdr:rowOff>
    </xdr:from>
    <xdr:ext cx="1214464" cy="684000"/>
    <xdr:pic>
      <xdr:nvPicPr>
        <xdr:cNvPr id="9" name="Grafik 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630025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142875</xdr:colOff>
      <xdr:row>49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7743825" y="1616392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161923</xdr:colOff>
      <xdr:row>52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5" name="Textfeld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1923" y="16725900"/>
          <a:ext cx="8248652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oneCellAnchor>
    <xdr:from>
      <xdr:col>8</xdr:col>
      <xdr:colOff>304800</xdr:colOff>
      <xdr:row>1</xdr:row>
      <xdr:rowOff>19050</xdr:rowOff>
    </xdr:from>
    <xdr:ext cx="1214464" cy="684000"/>
    <xdr:pic>
      <xdr:nvPicPr>
        <xdr:cNvPr id="6" name="Grafik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6438900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409575</xdr:colOff>
      <xdr:row>1</xdr:row>
      <xdr:rowOff>19050</xdr:rowOff>
    </xdr:from>
    <xdr:ext cx="1214464" cy="684000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3658850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171450</xdr:colOff>
      <xdr:row>50</xdr:row>
      <xdr:rowOff>9525</xdr:rowOff>
    </xdr:from>
    <xdr:ext cx="639191" cy="360000"/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2011025" y="161448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447675</xdr:colOff>
      <xdr:row>1</xdr:row>
      <xdr:rowOff>19050</xdr:rowOff>
    </xdr:from>
    <xdr:ext cx="1214464" cy="684000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429750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695325</xdr:colOff>
      <xdr:row>1</xdr:row>
      <xdr:rowOff>19050</xdr:rowOff>
    </xdr:from>
    <xdr:ext cx="1214464" cy="684000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124950" y="20002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314325</xdr:colOff>
      <xdr:row>38</xdr:row>
      <xdr:rowOff>9525</xdr:rowOff>
    </xdr:from>
    <xdr:ext cx="639191" cy="360000"/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705975" y="90963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2181225</xdr:colOff>
      <xdr:row>25</xdr:row>
      <xdr:rowOff>19050</xdr:rowOff>
    </xdr:from>
    <xdr:ext cx="575276" cy="324000"/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772650" y="8543925"/>
          <a:ext cx="575276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1662084</xdr:colOff>
      <xdr:row>1</xdr:row>
      <xdr:rowOff>20850</xdr:rowOff>
    </xdr:from>
    <xdr:ext cx="1214466" cy="684000"/>
    <xdr:pic>
      <xdr:nvPicPr>
        <xdr:cNvPr id="3" name="Grafik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253509" y="211350"/>
          <a:ext cx="1214466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0</xdr:colOff>
      <xdr:row>32</xdr:row>
      <xdr:rowOff>0</xdr:rowOff>
    </xdr:from>
    <xdr:to>
      <xdr:col>6</xdr:col>
      <xdr:colOff>0</xdr:colOff>
      <xdr:row>35</xdr:row>
      <xdr:rowOff>0</xdr:rowOff>
    </xdr:to>
    <xdr:grpSp>
      <xdr:nvGrpSpPr>
        <xdr:cNvPr id="4" name="Gruppieren 3"/>
        <xdr:cNvGrpSpPr/>
      </xdr:nvGrpSpPr>
      <xdr:grpSpPr>
        <a:xfrm>
          <a:off x="1390650" y="10839450"/>
          <a:ext cx="3848100" cy="571500"/>
          <a:chOff x="428625" y="10039350"/>
          <a:chExt cx="3848100" cy="571500"/>
        </a:xfrm>
      </xdr:grpSpPr>
      <xdr:sp macro="" textlink="">
        <xdr:nvSpPr>
          <xdr:cNvPr id="5" name="Rechteck 4"/>
          <xdr:cNvSpPr/>
        </xdr:nvSpPr>
        <xdr:spPr>
          <a:xfrm>
            <a:off x="1390650" y="10039350"/>
            <a:ext cx="1924050" cy="571500"/>
          </a:xfrm>
          <a:prstGeom prst="rect">
            <a:avLst/>
          </a:prstGeom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6" name="Rechtwinkliges Dreieck 5"/>
          <xdr:cNvSpPr/>
        </xdr:nvSpPr>
        <xdr:spPr>
          <a:xfrm>
            <a:off x="3314700" y="10039350"/>
            <a:ext cx="962025" cy="571500"/>
          </a:xfrm>
          <a:prstGeom prst="rtTriangle">
            <a:avLst/>
          </a:prstGeom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7" name="Rechtwinkliges Dreieck 6"/>
          <xdr:cNvSpPr/>
        </xdr:nvSpPr>
        <xdr:spPr>
          <a:xfrm flipH="1">
            <a:off x="428625" y="10039350"/>
            <a:ext cx="962025" cy="571500"/>
          </a:xfrm>
          <a:prstGeom prst="rtTriangle">
            <a:avLst/>
          </a:prstGeom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xdr:twoCellAnchor>
    <xdr:from>
      <xdr:col>6</xdr:col>
      <xdr:colOff>952500</xdr:colOff>
      <xdr:row>32</xdr:row>
      <xdr:rowOff>0</xdr:rowOff>
    </xdr:from>
    <xdr:to>
      <xdr:col>10</xdr:col>
      <xdr:colOff>952500</xdr:colOff>
      <xdr:row>35</xdr:row>
      <xdr:rowOff>0</xdr:rowOff>
    </xdr:to>
    <xdr:sp macro="" textlink="">
      <xdr:nvSpPr>
        <xdr:cNvPr id="8" name="Rechtwinkliges Dreieck 7"/>
        <xdr:cNvSpPr/>
      </xdr:nvSpPr>
      <xdr:spPr>
        <a:xfrm>
          <a:off x="6191250" y="10239375"/>
          <a:ext cx="1076325" cy="571500"/>
        </a:xfrm>
        <a:prstGeom prst="rt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952499</xdr:colOff>
      <xdr:row>31</xdr:row>
      <xdr:rowOff>171450</xdr:rowOff>
    </xdr:from>
    <xdr:to>
      <xdr:col>10</xdr:col>
      <xdr:colOff>971547</xdr:colOff>
      <xdr:row>34</xdr:row>
      <xdr:rowOff>171450</xdr:rowOff>
    </xdr:to>
    <xdr:sp macro="" textlink="">
      <xdr:nvSpPr>
        <xdr:cNvPr id="9" name="Rechtwinkliges Dreieck 8"/>
        <xdr:cNvSpPr/>
      </xdr:nvSpPr>
      <xdr:spPr>
        <a:xfrm rot="10800000">
          <a:off x="6191249" y="10220325"/>
          <a:ext cx="1095373" cy="571500"/>
        </a:xfrm>
        <a:prstGeom prst="rt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0" name="Rechteck 9"/>
        <xdr:cNvSpPr/>
      </xdr:nvSpPr>
      <xdr:spPr>
        <a:xfrm>
          <a:off x="2352675" y="11191875"/>
          <a:ext cx="962025" cy="5524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9525</xdr:colOff>
      <xdr:row>37</xdr:row>
      <xdr:rowOff>0</xdr:rowOff>
    </xdr:from>
    <xdr:to>
      <xdr:col>4</xdr:col>
      <xdr:colOff>189525</xdr:colOff>
      <xdr:row>40</xdr:row>
      <xdr:rowOff>0</xdr:rowOff>
    </xdr:to>
    <xdr:sp macro="" textlink="">
      <xdr:nvSpPr>
        <xdr:cNvPr id="11" name="Rechtwinkliges Dreieck 10"/>
        <xdr:cNvSpPr/>
      </xdr:nvSpPr>
      <xdr:spPr>
        <a:xfrm>
          <a:off x="3324225" y="11191875"/>
          <a:ext cx="180000" cy="552450"/>
        </a:xfrm>
        <a:prstGeom prst="rt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781049</xdr:colOff>
      <xdr:row>37</xdr:row>
      <xdr:rowOff>0</xdr:rowOff>
    </xdr:from>
    <xdr:to>
      <xdr:col>2</xdr:col>
      <xdr:colOff>961049</xdr:colOff>
      <xdr:row>40</xdr:row>
      <xdr:rowOff>0</xdr:rowOff>
    </xdr:to>
    <xdr:sp macro="" textlink="">
      <xdr:nvSpPr>
        <xdr:cNvPr id="12" name="Rechtwinkliges Dreieck 11"/>
        <xdr:cNvSpPr/>
      </xdr:nvSpPr>
      <xdr:spPr>
        <a:xfrm flipH="1">
          <a:off x="2171699" y="11191875"/>
          <a:ext cx="180000" cy="552450"/>
        </a:xfrm>
        <a:prstGeom prst="rt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9525</xdr:colOff>
      <xdr:row>37</xdr:row>
      <xdr:rowOff>0</xdr:rowOff>
    </xdr:from>
    <xdr:to>
      <xdr:col>10</xdr:col>
      <xdr:colOff>117525</xdr:colOff>
      <xdr:row>40</xdr:row>
      <xdr:rowOff>0</xdr:rowOff>
    </xdr:to>
    <xdr:sp macro="" textlink="">
      <xdr:nvSpPr>
        <xdr:cNvPr id="13" name="Rechtwinkliges Dreieck 12"/>
        <xdr:cNvSpPr/>
      </xdr:nvSpPr>
      <xdr:spPr>
        <a:xfrm>
          <a:off x="6324600" y="11191875"/>
          <a:ext cx="108000" cy="552450"/>
        </a:xfrm>
        <a:prstGeom prst="rt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28575</xdr:colOff>
      <xdr:row>37</xdr:row>
      <xdr:rowOff>0</xdr:rowOff>
    </xdr:from>
    <xdr:to>
      <xdr:col>10</xdr:col>
      <xdr:colOff>136575</xdr:colOff>
      <xdr:row>40</xdr:row>
      <xdr:rowOff>0</xdr:rowOff>
    </xdr:to>
    <xdr:sp macro="" textlink="">
      <xdr:nvSpPr>
        <xdr:cNvPr id="14" name="Rechtwinkliges Dreieck 13"/>
        <xdr:cNvSpPr/>
      </xdr:nvSpPr>
      <xdr:spPr>
        <a:xfrm rot="10800000">
          <a:off x="6343650" y="11191875"/>
          <a:ext cx="108000" cy="552450"/>
        </a:xfrm>
        <a:prstGeom prst="rt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1162050</xdr:colOff>
      <xdr:row>36</xdr:row>
      <xdr:rowOff>9525</xdr:rowOff>
    </xdr:from>
    <xdr:to>
      <xdr:col>5</xdr:col>
      <xdr:colOff>9525</xdr:colOff>
      <xdr:row>36</xdr:row>
      <xdr:rowOff>9525</xdr:rowOff>
    </xdr:to>
    <xdr:cxnSp macro="">
      <xdr:nvCxnSpPr>
        <xdr:cNvPr id="15" name="Gerade Verbindung 14"/>
        <xdr:cNvCxnSpPr/>
      </xdr:nvCxnSpPr>
      <xdr:spPr>
        <a:xfrm>
          <a:off x="1362075" y="11010900"/>
          <a:ext cx="2924175" cy="0"/>
        </a:xfrm>
        <a:prstGeom prst="line">
          <a:avLst/>
        </a:prstGeom>
        <a:ln>
          <a:headEnd type="diamond"/>
          <a:tailEnd type="diamon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41</xdr:row>
      <xdr:rowOff>28575</xdr:rowOff>
    </xdr:from>
    <xdr:to>
      <xdr:col>3</xdr:col>
      <xdr:colOff>952500</xdr:colOff>
      <xdr:row>41</xdr:row>
      <xdr:rowOff>28575</xdr:rowOff>
    </xdr:to>
    <xdr:cxnSp macro="">
      <xdr:nvCxnSpPr>
        <xdr:cNvPr id="16" name="Gerade Verbindung 15"/>
        <xdr:cNvCxnSpPr/>
      </xdr:nvCxnSpPr>
      <xdr:spPr>
        <a:xfrm>
          <a:off x="2171700" y="11953875"/>
          <a:ext cx="1133475" cy="0"/>
        </a:xfrm>
        <a:prstGeom prst="line">
          <a:avLst/>
        </a:prstGeom>
        <a:ln>
          <a:headEnd type="diamond"/>
          <a:tailEnd type="diamon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3</xdr:row>
      <xdr:rowOff>419099</xdr:rowOff>
    </xdr:from>
    <xdr:to>
      <xdr:col>13</xdr:col>
      <xdr:colOff>0</xdr:colOff>
      <xdr:row>24</xdr:row>
      <xdr:rowOff>0</xdr:rowOff>
    </xdr:to>
    <xdr:graphicFrame macro="">
      <xdr:nvGraphicFramePr>
        <xdr:cNvPr id="17" name="Diagram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9525</xdr:colOff>
      <xdr:row>37</xdr:row>
      <xdr:rowOff>0</xdr:rowOff>
    </xdr:from>
    <xdr:to>
      <xdr:col>8</xdr:col>
      <xdr:colOff>117525</xdr:colOff>
      <xdr:row>40</xdr:row>
      <xdr:rowOff>0</xdr:rowOff>
    </xdr:to>
    <xdr:sp macro="" textlink="">
      <xdr:nvSpPr>
        <xdr:cNvPr id="18" name="Rechtwinkliges Dreieck 17"/>
        <xdr:cNvSpPr/>
      </xdr:nvSpPr>
      <xdr:spPr>
        <a:xfrm>
          <a:off x="8477250" y="11591925"/>
          <a:ext cx="108000" cy="552450"/>
        </a:xfrm>
        <a:prstGeom prst="rt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28575</xdr:colOff>
      <xdr:row>37</xdr:row>
      <xdr:rowOff>0</xdr:rowOff>
    </xdr:from>
    <xdr:to>
      <xdr:col>8</xdr:col>
      <xdr:colOff>136575</xdr:colOff>
      <xdr:row>40</xdr:row>
      <xdr:rowOff>0</xdr:rowOff>
    </xdr:to>
    <xdr:sp macro="" textlink="">
      <xdr:nvSpPr>
        <xdr:cNvPr id="19" name="Rechtwinkliges Dreieck 18"/>
        <xdr:cNvSpPr/>
      </xdr:nvSpPr>
      <xdr:spPr>
        <a:xfrm rot="10800000">
          <a:off x="8496300" y="11591925"/>
          <a:ext cx="108000" cy="552450"/>
        </a:xfrm>
        <a:prstGeom prst="rt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9525</xdr:colOff>
      <xdr:row>37</xdr:row>
      <xdr:rowOff>0</xdr:rowOff>
    </xdr:from>
    <xdr:to>
      <xdr:col>9</xdr:col>
      <xdr:colOff>117525</xdr:colOff>
      <xdr:row>40</xdr:row>
      <xdr:rowOff>0</xdr:rowOff>
    </xdr:to>
    <xdr:sp macro="" textlink="">
      <xdr:nvSpPr>
        <xdr:cNvPr id="20" name="Rechtwinkliges Dreieck 19"/>
        <xdr:cNvSpPr/>
      </xdr:nvSpPr>
      <xdr:spPr>
        <a:xfrm>
          <a:off x="9553575" y="11029950"/>
          <a:ext cx="108000" cy="552450"/>
        </a:xfrm>
        <a:prstGeom prst="rt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28575</xdr:colOff>
      <xdr:row>37</xdr:row>
      <xdr:rowOff>0</xdr:rowOff>
    </xdr:from>
    <xdr:to>
      <xdr:col>9</xdr:col>
      <xdr:colOff>136575</xdr:colOff>
      <xdr:row>40</xdr:row>
      <xdr:rowOff>0</xdr:rowOff>
    </xdr:to>
    <xdr:sp macro="" textlink="">
      <xdr:nvSpPr>
        <xdr:cNvPr id="21" name="Rechtwinkliges Dreieck 20"/>
        <xdr:cNvSpPr/>
      </xdr:nvSpPr>
      <xdr:spPr>
        <a:xfrm rot="10800000">
          <a:off x="9572625" y="11029950"/>
          <a:ext cx="108000" cy="552450"/>
        </a:xfrm>
        <a:prstGeom prst="rt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7Pro64/Downloads/2020.06.09%20Arbeitserledigungskosten-Check%20-%20Heckenberger%20-%20N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iner%20M&#246;ller/INFOS%20f&#252;r%20Kunden/69%20Landtechnik/2018.12.05%20Arbeitserledigungskosten%20je%20ha%20einfach%20berechnen/2019.03.28%20Arbeitserledigungskosten%20je%20ha%20-%20Beispiel%20Bayern%20-%20Test%201%20Mon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iner%20M&#246;ller/INFOS%20f&#252;r%20Kunden/69%20Landtechnik/2018.12.05%20Arbeitserledigungskosten%20je%20ha%20einfach%20berechnen/2019.01.31%20Arbeitserledigungskosten%20je%20ha%20berechnen%20-%20Test%201%20Mon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7.01%20Arbeitserledigungskosten-Check%20-%20Armin%20-%20NEU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iner/INFOS%20f&#252;r%20Kunden/10%20Milchvieh%20und%20Rind/2019.09.01%20Milch-Check%20IOFC%20pro%20Jahr/2020.02.28%20Milch-IOFC-Check%20-%20DEMO%203%20Gruppen%20mit%20Grundfutter%20-%20T4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GAB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GABE"/>
      <sheetName val="1. Maschinen"/>
      <sheetName val="2. Arbeitserledigungskosten"/>
      <sheetName val="3. Übersicht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GABE"/>
      <sheetName val="1. Maschinen"/>
      <sheetName val="2. Arbeitserledigungskost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GAB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ch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Agrarmarketing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moeller-agrarmarketing.de/produkte/" TargetMode="External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hyperlink" Target="https://www.digistore24.com/product/307960?voucher=milch250" TargetMode="External"/><Relationship Id="rId5" Type="http://schemas.openxmlformats.org/officeDocument/2006/relationships/hyperlink" Target="https://www.youtube.com/user/moellermarketing/videos?disable_polymer=1" TargetMode="External"/><Relationship Id="rId4" Type="http://schemas.openxmlformats.org/officeDocument/2006/relationships/hyperlink" Target="https://www.facebook.com/Agrarmarketin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eller-agrarmarketing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oeller-agrarmarketing.d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moeller-agrarmarketing.d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Agrarmarketing/" TargetMode="External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://www.moeller-agrarmarketing.de/vertriebsunterstuetzung/58-beratungstools.html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facebook.com/Agrarmarket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033"/>
  <sheetViews>
    <sheetView showGridLines="0" tabSelected="1" workbookViewId="0">
      <selection activeCell="C5" sqref="C5"/>
    </sheetView>
  </sheetViews>
  <sheetFormatPr baseColWidth="10" defaultRowHeight="14.25" x14ac:dyDescent="0.2"/>
  <cols>
    <col min="1" max="1" width="2.375" customWidth="1"/>
    <col min="2" max="3" width="35.625" customWidth="1"/>
    <col min="4" max="5" width="2.375" customWidth="1"/>
    <col min="6" max="13" width="4.125" customWidth="1"/>
    <col min="14" max="14" width="2.375" customWidth="1"/>
    <col min="15" max="18" width="14.625" style="2" hidden="1" customWidth="1"/>
    <col min="19" max="19" width="4.125" style="25" customWidth="1"/>
    <col min="20" max="20" width="4.125" customWidth="1"/>
    <col min="21" max="22" width="10" customWidth="1"/>
  </cols>
  <sheetData>
    <row r="1" spans="2:18" customFormat="1" x14ac:dyDescent="0.2">
      <c r="O1" s="1" t="s">
        <v>8</v>
      </c>
      <c r="P1" s="2"/>
      <c r="Q1" s="2"/>
      <c r="R1" s="2"/>
    </row>
    <row r="2" spans="2:18" customFormat="1" ht="90" customHeight="1" x14ac:dyDescent="0.2">
      <c r="B2" s="410" t="s">
        <v>9</v>
      </c>
      <c r="C2" s="411"/>
      <c r="O2" s="1" t="s">
        <v>10</v>
      </c>
      <c r="P2" s="2"/>
      <c r="Q2" s="2"/>
      <c r="R2" s="2"/>
    </row>
    <row r="3" spans="2:18" customFormat="1" x14ac:dyDescent="0.2">
      <c r="O3" s="1" t="s">
        <v>11</v>
      </c>
      <c r="P3" s="2"/>
      <c r="Q3" s="2"/>
      <c r="R3" s="2"/>
    </row>
    <row r="4" spans="2:18" customFormat="1" ht="30" customHeight="1" x14ac:dyDescent="0.2">
      <c r="B4" s="3" t="s">
        <v>12</v>
      </c>
      <c r="C4" s="4">
        <f ca="1">IF(C5=P6,INDEX(P10:P2020,MATCH(TODAY(),Q10:Q2020,0),1),"wurde bereits eingetragen")</f>
        <v>1771</v>
      </c>
      <c r="O4" s="5" t="s">
        <v>13</v>
      </c>
      <c r="P4" s="6">
        <f ca="1">INDEX(P10:P2020,MATCH(TODAY(),Q10:Q2020,0),1)</f>
        <v>1771</v>
      </c>
      <c r="Q4" s="7" t="s">
        <v>2</v>
      </c>
      <c r="R4" s="7" t="s">
        <v>3</v>
      </c>
    </row>
    <row r="5" spans="2:18" customFormat="1" ht="30" customHeight="1" x14ac:dyDescent="0.2">
      <c r="B5" s="29" t="str">
        <f ca="1">IF(AND(TODAY()&gt;=$Q$5,TODAY()&lt;=$R$5),"Code eingetragen &gt;&gt;&gt;","Code bitte hier eintragen &gt;&gt;&gt;")</f>
        <v>Code bitte hier eintragen &gt;&gt;&gt;</v>
      </c>
      <c r="C5" s="8">
        <f ca="1">TODAY()-1</f>
        <v>44279</v>
      </c>
      <c r="O5" s="9" t="s">
        <v>14</v>
      </c>
      <c r="P5" s="10">
        <f ca="1">C5</f>
        <v>44279</v>
      </c>
      <c r="Q5" s="11">
        <f ca="1">IFERROR(IF($P$5=$P$6,$P$6,INDEX(Q10:Q2020,MATCH($P$5,$P$10:$P$2020,0),1)),$P$6)</f>
        <v>44279</v>
      </c>
      <c r="R5" s="11">
        <f ca="1">IFERROR(IF($P$5=$P$6,$P$6,INDEX(R10:R2020,MATCH($P$5,$P$10:$P$2020,0),1)),$P$6)</f>
        <v>44279</v>
      </c>
    </row>
    <row r="6" spans="2:18" customFormat="1" ht="30" customHeight="1" x14ac:dyDescent="0.2">
      <c r="B6" s="3" t="s">
        <v>15</v>
      </c>
      <c r="C6" s="12" t="str">
        <f ca="1">IF(AND(TODAY()&gt;=Q5,TODAY()&lt;=R5),R5,"Bitte richtigen Code eintragen!")</f>
        <v>Bitte richtigen Code eintragen!</v>
      </c>
      <c r="O6" s="13" t="s">
        <v>4</v>
      </c>
      <c r="P6" s="14">
        <f ca="1">TODAY()-1</f>
        <v>44279</v>
      </c>
      <c r="Q6" s="427" t="s">
        <v>16</v>
      </c>
      <c r="R6" s="428"/>
    </row>
    <row r="7" spans="2:18" customFormat="1" ht="24" customHeight="1" x14ac:dyDescent="0.2">
      <c r="B7" s="429" t="s">
        <v>17</v>
      </c>
      <c r="C7" s="429"/>
      <c r="O7" s="2"/>
      <c r="P7" s="2"/>
      <c r="Q7" s="2"/>
      <c r="R7" s="2"/>
    </row>
    <row r="8" spans="2:18" customFormat="1" ht="24" customHeight="1" x14ac:dyDescent="0.2">
      <c r="O8" s="15" t="s">
        <v>5</v>
      </c>
      <c r="P8" s="16">
        <v>40</v>
      </c>
      <c r="Q8" s="15" t="s">
        <v>18</v>
      </c>
      <c r="R8" s="17">
        <f>R2020</f>
        <v>45301</v>
      </c>
    </row>
    <row r="9" spans="2:18" customFormat="1" ht="24" customHeight="1" x14ac:dyDescent="0.2">
      <c r="B9" s="430" t="s">
        <v>19</v>
      </c>
      <c r="C9" s="431"/>
      <c r="F9" s="412" t="s">
        <v>205</v>
      </c>
      <c r="G9" s="413"/>
      <c r="H9" s="413"/>
      <c r="I9" s="413"/>
      <c r="J9" s="413"/>
      <c r="K9" s="413"/>
      <c r="L9" s="413"/>
      <c r="M9" s="414"/>
      <c r="O9" s="15" t="s">
        <v>6</v>
      </c>
      <c r="P9" s="15" t="s">
        <v>7</v>
      </c>
      <c r="Q9" s="15" t="s">
        <v>2</v>
      </c>
      <c r="R9" s="15" t="s">
        <v>3</v>
      </c>
    </row>
    <row r="10" spans="2:18" customFormat="1" ht="24" customHeight="1" x14ac:dyDescent="0.2">
      <c r="B10" s="432" t="s">
        <v>20</v>
      </c>
      <c r="C10" s="433"/>
      <c r="F10" s="415"/>
      <c r="G10" s="416"/>
      <c r="H10" s="416"/>
      <c r="I10" s="416"/>
      <c r="J10" s="416"/>
      <c r="K10" s="416"/>
      <c r="L10" s="416"/>
      <c r="M10" s="417"/>
      <c r="O10" s="18">
        <f>DAY(Q10)</f>
        <v>31</v>
      </c>
      <c r="P10" s="19">
        <f t="shared" ref="P10:P73" si="0">ROUND(Q10/O10,0)</f>
        <v>1395</v>
      </c>
      <c r="Q10" s="20">
        <v>43251</v>
      </c>
      <c r="R10" s="21">
        <f>Q10+P8</f>
        <v>43291</v>
      </c>
    </row>
    <row r="11" spans="2:18" customFormat="1" ht="24" customHeight="1" x14ac:dyDescent="0.2">
      <c r="B11" s="434" t="s">
        <v>21</v>
      </c>
      <c r="C11" s="435"/>
      <c r="F11" s="418" t="s">
        <v>204</v>
      </c>
      <c r="G11" s="419"/>
      <c r="H11" s="419"/>
      <c r="I11" s="419"/>
      <c r="J11" s="419"/>
      <c r="K11" s="419"/>
      <c r="L11" s="419"/>
      <c r="M11" s="420"/>
      <c r="O11" s="18">
        <f t="shared" ref="O11:O74" si="1">DAY(Q11)</f>
        <v>1</v>
      </c>
      <c r="P11" s="22">
        <f t="shared" si="0"/>
        <v>43252</v>
      </c>
      <c r="Q11" s="23">
        <f>Q10+1</f>
        <v>43252</v>
      </c>
      <c r="R11" s="23">
        <f>R10+1</f>
        <v>43292</v>
      </c>
    </row>
    <row r="12" spans="2:18" customFormat="1" ht="24" customHeight="1" x14ac:dyDescent="0.2">
      <c r="B12" s="436" t="s">
        <v>63</v>
      </c>
      <c r="C12" s="437"/>
      <c r="F12" s="421"/>
      <c r="G12" s="422"/>
      <c r="H12" s="422"/>
      <c r="I12" s="422"/>
      <c r="J12" s="422"/>
      <c r="K12" s="422"/>
      <c r="L12" s="422"/>
      <c r="M12" s="423"/>
      <c r="O12" s="18">
        <f t="shared" si="1"/>
        <v>2</v>
      </c>
      <c r="P12" s="19">
        <f t="shared" si="0"/>
        <v>21627</v>
      </c>
      <c r="Q12" s="24">
        <f t="shared" ref="Q12:R27" si="2">Q11+1</f>
        <v>43253</v>
      </c>
      <c r="R12" s="24">
        <f t="shared" si="2"/>
        <v>43293</v>
      </c>
    </row>
    <row r="13" spans="2:18" customFormat="1" ht="24" customHeight="1" x14ac:dyDescent="0.2">
      <c r="B13" s="434" t="s">
        <v>22</v>
      </c>
      <c r="C13" s="435"/>
      <c r="F13" s="421"/>
      <c r="G13" s="422"/>
      <c r="H13" s="422"/>
      <c r="I13" s="422"/>
      <c r="J13" s="422"/>
      <c r="K13" s="422"/>
      <c r="L13" s="422"/>
      <c r="M13" s="423"/>
      <c r="O13" s="18">
        <f t="shared" si="1"/>
        <v>3</v>
      </c>
      <c r="P13" s="19">
        <f t="shared" si="0"/>
        <v>14418</v>
      </c>
      <c r="Q13" s="24">
        <f t="shared" si="2"/>
        <v>43254</v>
      </c>
      <c r="R13" s="24">
        <f t="shared" si="2"/>
        <v>43294</v>
      </c>
    </row>
    <row r="14" spans="2:18" customFormat="1" ht="24" customHeight="1" x14ac:dyDescent="0.2">
      <c r="B14" s="436" t="s">
        <v>23</v>
      </c>
      <c r="C14" s="437"/>
      <c r="F14" s="424"/>
      <c r="G14" s="425"/>
      <c r="H14" s="425"/>
      <c r="I14" s="425"/>
      <c r="J14" s="425"/>
      <c r="K14" s="425"/>
      <c r="L14" s="425"/>
      <c r="M14" s="426"/>
      <c r="O14" s="18">
        <f t="shared" si="1"/>
        <v>4</v>
      </c>
      <c r="P14" s="19">
        <f t="shared" si="0"/>
        <v>10814</v>
      </c>
      <c r="Q14" s="24">
        <f t="shared" si="2"/>
        <v>43255</v>
      </c>
      <c r="R14" s="24">
        <f t="shared" si="2"/>
        <v>43295</v>
      </c>
    </row>
    <row r="15" spans="2:18" customFormat="1" ht="24" customHeight="1" x14ac:dyDescent="0.2">
      <c r="B15" s="412" t="s">
        <v>24</v>
      </c>
      <c r="C15" s="414"/>
      <c r="F15" s="412" t="s">
        <v>38</v>
      </c>
      <c r="G15" s="413"/>
      <c r="H15" s="413"/>
      <c r="I15" s="413"/>
      <c r="J15" s="413"/>
      <c r="K15" s="413"/>
      <c r="L15" s="413"/>
      <c r="M15" s="414"/>
      <c r="O15" s="18">
        <f t="shared" si="1"/>
        <v>5</v>
      </c>
      <c r="P15" s="19">
        <f t="shared" si="0"/>
        <v>8651</v>
      </c>
      <c r="Q15" s="24">
        <f t="shared" si="2"/>
        <v>43256</v>
      </c>
      <c r="R15" s="24">
        <f t="shared" si="2"/>
        <v>43296</v>
      </c>
    </row>
    <row r="16" spans="2:18" customFormat="1" ht="24" customHeight="1" x14ac:dyDescent="0.2">
      <c r="B16" s="415"/>
      <c r="C16" s="417"/>
      <c r="F16" s="415"/>
      <c r="G16" s="416"/>
      <c r="H16" s="416"/>
      <c r="I16" s="416"/>
      <c r="J16" s="416"/>
      <c r="K16" s="416"/>
      <c r="L16" s="416"/>
      <c r="M16" s="417"/>
      <c r="O16" s="18">
        <f t="shared" si="1"/>
        <v>6</v>
      </c>
      <c r="P16" s="19">
        <f t="shared" si="0"/>
        <v>7210</v>
      </c>
      <c r="Q16" s="24">
        <f t="shared" si="2"/>
        <v>43257</v>
      </c>
      <c r="R16" s="24">
        <f t="shared" si="2"/>
        <v>43297</v>
      </c>
    </row>
    <row r="17" spans="15:19" ht="24" customHeight="1" x14ac:dyDescent="0.2">
      <c r="O17" s="18">
        <f t="shared" si="1"/>
        <v>7</v>
      </c>
      <c r="P17" s="19">
        <f t="shared" si="0"/>
        <v>6180</v>
      </c>
      <c r="Q17" s="24">
        <f t="shared" si="2"/>
        <v>43258</v>
      </c>
      <c r="R17" s="24">
        <f t="shared" si="2"/>
        <v>43298</v>
      </c>
    </row>
    <row r="18" spans="15:19" ht="24" customHeight="1" x14ac:dyDescent="0.2">
      <c r="O18" s="18">
        <f t="shared" si="1"/>
        <v>8</v>
      </c>
      <c r="P18" s="19">
        <f t="shared" si="0"/>
        <v>5407</v>
      </c>
      <c r="Q18" s="24">
        <f t="shared" si="2"/>
        <v>43259</v>
      </c>
      <c r="R18" s="24">
        <f t="shared" si="2"/>
        <v>43299</v>
      </c>
      <c r="S18"/>
    </row>
    <row r="19" spans="15:19" ht="24" customHeight="1" x14ac:dyDescent="0.2">
      <c r="O19" s="18">
        <f t="shared" si="1"/>
        <v>9</v>
      </c>
      <c r="P19" s="19">
        <f t="shared" si="0"/>
        <v>4807</v>
      </c>
      <c r="Q19" s="24">
        <f t="shared" si="2"/>
        <v>43260</v>
      </c>
      <c r="R19" s="24">
        <f t="shared" si="2"/>
        <v>43300</v>
      </c>
      <c r="S19"/>
    </row>
    <row r="20" spans="15:19" ht="24" customHeight="1" x14ac:dyDescent="0.2">
      <c r="O20" s="18">
        <f t="shared" si="1"/>
        <v>10</v>
      </c>
      <c r="P20" s="19">
        <f t="shared" si="0"/>
        <v>4326</v>
      </c>
      <c r="Q20" s="24">
        <f t="shared" si="2"/>
        <v>43261</v>
      </c>
      <c r="R20" s="24">
        <f t="shared" si="2"/>
        <v>43301</v>
      </c>
      <c r="S20"/>
    </row>
    <row r="21" spans="15:19" ht="24" customHeight="1" x14ac:dyDescent="0.2">
      <c r="O21" s="18">
        <f t="shared" si="1"/>
        <v>11</v>
      </c>
      <c r="P21" s="19">
        <f t="shared" si="0"/>
        <v>3933</v>
      </c>
      <c r="Q21" s="24">
        <f t="shared" si="2"/>
        <v>43262</v>
      </c>
      <c r="R21" s="24">
        <f t="shared" si="2"/>
        <v>43302</v>
      </c>
      <c r="S21"/>
    </row>
    <row r="22" spans="15:19" ht="24" customHeight="1" x14ac:dyDescent="0.2">
      <c r="O22" s="18">
        <f t="shared" si="1"/>
        <v>12</v>
      </c>
      <c r="P22" s="19">
        <f t="shared" si="0"/>
        <v>3605</v>
      </c>
      <c r="Q22" s="24">
        <f t="shared" si="2"/>
        <v>43263</v>
      </c>
      <c r="R22" s="24">
        <f t="shared" si="2"/>
        <v>43303</v>
      </c>
      <c r="S22"/>
    </row>
    <row r="23" spans="15:19" ht="24" customHeight="1" x14ac:dyDescent="0.2">
      <c r="O23" s="18">
        <f t="shared" si="1"/>
        <v>13</v>
      </c>
      <c r="P23" s="19">
        <f t="shared" si="0"/>
        <v>3328</v>
      </c>
      <c r="Q23" s="24">
        <f t="shared" si="2"/>
        <v>43264</v>
      </c>
      <c r="R23" s="24">
        <f t="shared" si="2"/>
        <v>43304</v>
      </c>
      <c r="S23"/>
    </row>
    <row r="24" spans="15:19" ht="24" customHeight="1" x14ac:dyDescent="0.2">
      <c r="O24" s="18">
        <f t="shared" si="1"/>
        <v>14</v>
      </c>
      <c r="P24" s="19">
        <f t="shared" si="0"/>
        <v>3090</v>
      </c>
      <c r="Q24" s="24">
        <f t="shared" si="2"/>
        <v>43265</v>
      </c>
      <c r="R24" s="24">
        <f t="shared" si="2"/>
        <v>43305</v>
      </c>
      <c r="S24"/>
    </row>
    <row r="25" spans="15:19" ht="24" customHeight="1" x14ac:dyDescent="0.2">
      <c r="O25" s="18">
        <f t="shared" si="1"/>
        <v>15</v>
      </c>
      <c r="P25" s="19">
        <f t="shared" si="0"/>
        <v>2884</v>
      </c>
      <c r="Q25" s="24">
        <f t="shared" si="2"/>
        <v>43266</v>
      </c>
      <c r="R25" s="24">
        <f t="shared" si="2"/>
        <v>43306</v>
      </c>
      <c r="S25"/>
    </row>
    <row r="26" spans="15:19" ht="24" customHeight="1" x14ac:dyDescent="0.2">
      <c r="O26" s="18">
        <f t="shared" si="1"/>
        <v>16</v>
      </c>
      <c r="P26" s="19">
        <f t="shared" si="0"/>
        <v>2704</v>
      </c>
      <c r="Q26" s="24">
        <f t="shared" si="2"/>
        <v>43267</v>
      </c>
      <c r="R26" s="24">
        <f t="shared" si="2"/>
        <v>43307</v>
      </c>
      <c r="S26"/>
    </row>
    <row r="27" spans="15:19" ht="15" customHeight="1" x14ac:dyDescent="0.2">
      <c r="O27" s="18">
        <f t="shared" si="1"/>
        <v>17</v>
      </c>
      <c r="P27" s="19">
        <f t="shared" si="0"/>
        <v>2545</v>
      </c>
      <c r="Q27" s="24">
        <f t="shared" si="2"/>
        <v>43268</v>
      </c>
      <c r="R27" s="24">
        <f t="shared" si="2"/>
        <v>43308</v>
      </c>
      <c r="S27"/>
    </row>
    <row r="28" spans="15:19" ht="15" customHeight="1" x14ac:dyDescent="0.2">
      <c r="O28" s="18">
        <f t="shared" si="1"/>
        <v>18</v>
      </c>
      <c r="P28" s="19">
        <f t="shared" si="0"/>
        <v>2404</v>
      </c>
      <c r="Q28" s="24">
        <f t="shared" ref="Q28:R43" si="3">Q27+1</f>
        <v>43269</v>
      </c>
      <c r="R28" s="24">
        <f t="shared" si="3"/>
        <v>43309</v>
      </c>
      <c r="S28"/>
    </row>
    <row r="29" spans="15:19" ht="15" customHeight="1" x14ac:dyDescent="0.2">
      <c r="O29" s="18">
        <f t="shared" si="1"/>
        <v>19</v>
      </c>
      <c r="P29" s="19">
        <f t="shared" si="0"/>
        <v>2277</v>
      </c>
      <c r="Q29" s="24">
        <f t="shared" si="3"/>
        <v>43270</v>
      </c>
      <c r="R29" s="24">
        <f t="shared" si="3"/>
        <v>43310</v>
      </c>
      <c r="S29"/>
    </row>
    <row r="30" spans="15:19" ht="15" customHeight="1" x14ac:dyDescent="0.2">
      <c r="O30" s="18">
        <f t="shared" si="1"/>
        <v>20</v>
      </c>
      <c r="P30" s="19">
        <f t="shared" si="0"/>
        <v>2164</v>
      </c>
      <c r="Q30" s="24">
        <f t="shared" si="3"/>
        <v>43271</v>
      </c>
      <c r="R30" s="24">
        <f t="shared" si="3"/>
        <v>43311</v>
      </c>
      <c r="S30"/>
    </row>
    <row r="31" spans="15:19" ht="15" customHeight="1" x14ac:dyDescent="0.2">
      <c r="O31" s="18">
        <f t="shared" si="1"/>
        <v>21</v>
      </c>
      <c r="P31" s="19">
        <f t="shared" si="0"/>
        <v>2061</v>
      </c>
      <c r="Q31" s="24">
        <f t="shared" si="3"/>
        <v>43272</v>
      </c>
      <c r="R31" s="24">
        <f t="shared" si="3"/>
        <v>43312</v>
      </c>
      <c r="S31"/>
    </row>
    <row r="32" spans="15:19" ht="15" customHeight="1" x14ac:dyDescent="0.2">
      <c r="O32" s="18">
        <f t="shared" si="1"/>
        <v>22</v>
      </c>
      <c r="P32" s="19">
        <f t="shared" si="0"/>
        <v>1967</v>
      </c>
      <c r="Q32" s="24">
        <f t="shared" si="3"/>
        <v>43273</v>
      </c>
      <c r="R32" s="24">
        <f t="shared" si="3"/>
        <v>43313</v>
      </c>
      <c r="S32"/>
    </row>
    <row r="33" spans="15:19" ht="15" customHeight="1" x14ac:dyDescent="0.2">
      <c r="O33" s="18">
        <f t="shared" si="1"/>
        <v>23</v>
      </c>
      <c r="P33" s="19">
        <f t="shared" si="0"/>
        <v>1881</v>
      </c>
      <c r="Q33" s="24">
        <f t="shared" si="3"/>
        <v>43274</v>
      </c>
      <c r="R33" s="24">
        <f t="shared" si="3"/>
        <v>43314</v>
      </c>
      <c r="S33"/>
    </row>
    <row r="34" spans="15:19" ht="15" customHeight="1" x14ac:dyDescent="0.2">
      <c r="O34" s="18">
        <f t="shared" si="1"/>
        <v>24</v>
      </c>
      <c r="P34" s="19">
        <f t="shared" si="0"/>
        <v>1803</v>
      </c>
      <c r="Q34" s="24">
        <f t="shared" si="3"/>
        <v>43275</v>
      </c>
      <c r="R34" s="24">
        <f t="shared" si="3"/>
        <v>43315</v>
      </c>
      <c r="S34"/>
    </row>
    <row r="35" spans="15:19" ht="15" customHeight="1" x14ac:dyDescent="0.2">
      <c r="O35" s="18">
        <f t="shared" si="1"/>
        <v>25</v>
      </c>
      <c r="P35" s="19">
        <f t="shared" si="0"/>
        <v>1731</v>
      </c>
      <c r="Q35" s="24">
        <f t="shared" si="3"/>
        <v>43276</v>
      </c>
      <c r="R35" s="24">
        <f t="shared" si="3"/>
        <v>43316</v>
      </c>
      <c r="S35"/>
    </row>
    <row r="36" spans="15:19" ht="15" customHeight="1" x14ac:dyDescent="0.2">
      <c r="O36" s="18">
        <f t="shared" si="1"/>
        <v>26</v>
      </c>
      <c r="P36" s="19">
        <f t="shared" si="0"/>
        <v>1665</v>
      </c>
      <c r="Q36" s="24">
        <f t="shared" si="3"/>
        <v>43277</v>
      </c>
      <c r="R36" s="24">
        <f t="shared" si="3"/>
        <v>43317</v>
      </c>
      <c r="S36"/>
    </row>
    <row r="37" spans="15:19" ht="15" customHeight="1" x14ac:dyDescent="0.2">
      <c r="O37" s="18">
        <f t="shared" si="1"/>
        <v>27</v>
      </c>
      <c r="P37" s="19">
        <f t="shared" si="0"/>
        <v>1603</v>
      </c>
      <c r="Q37" s="24">
        <f t="shared" si="3"/>
        <v>43278</v>
      </c>
      <c r="R37" s="24">
        <f t="shared" si="3"/>
        <v>43318</v>
      </c>
      <c r="S37"/>
    </row>
    <row r="38" spans="15:19" ht="15" customHeight="1" x14ac:dyDescent="0.2">
      <c r="O38" s="18">
        <f t="shared" si="1"/>
        <v>28</v>
      </c>
      <c r="P38" s="19">
        <f t="shared" si="0"/>
        <v>1546</v>
      </c>
      <c r="Q38" s="24">
        <f t="shared" si="3"/>
        <v>43279</v>
      </c>
      <c r="R38" s="24">
        <f t="shared" si="3"/>
        <v>43319</v>
      </c>
      <c r="S38"/>
    </row>
    <row r="39" spans="15:19" ht="15" customHeight="1" x14ac:dyDescent="0.2">
      <c r="O39" s="18">
        <f t="shared" si="1"/>
        <v>29</v>
      </c>
      <c r="P39" s="19">
        <f t="shared" si="0"/>
        <v>1492</v>
      </c>
      <c r="Q39" s="24">
        <f t="shared" si="3"/>
        <v>43280</v>
      </c>
      <c r="R39" s="24">
        <f t="shared" si="3"/>
        <v>43320</v>
      </c>
      <c r="S39"/>
    </row>
    <row r="40" spans="15:19" ht="15" customHeight="1" x14ac:dyDescent="0.2">
      <c r="O40" s="18">
        <f t="shared" si="1"/>
        <v>30</v>
      </c>
      <c r="P40" s="19">
        <f t="shared" si="0"/>
        <v>1443</v>
      </c>
      <c r="Q40" s="24">
        <f t="shared" si="3"/>
        <v>43281</v>
      </c>
      <c r="R40" s="24">
        <f t="shared" si="3"/>
        <v>43321</v>
      </c>
      <c r="S40"/>
    </row>
    <row r="41" spans="15:19" ht="15" customHeight="1" x14ac:dyDescent="0.2">
      <c r="O41" s="18">
        <f t="shared" si="1"/>
        <v>1</v>
      </c>
      <c r="P41" s="19">
        <f t="shared" si="0"/>
        <v>43282</v>
      </c>
      <c r="Q41" s="24">
        <f t="shared" si="3"/>
        <v>43282</v>
      </c>
      <c r="R41" s="24">
        <f t="shared" si="3"/>
        <v>43322</v>
      </c>
      <c r="S41"/>
    </row>
    <row r="42" spans="15:19" ht="15" customHeight="1" x14ac:dyDescent="0.2">
      <c r="O42" s="18">
        <f t="shared" si="1"/>
        <v>2</v>
      </c>
      <c r="P42" s="19">
        <f t="shared" si="0"/>
        <v>21642</v>
      </c>
      <c r="Q42" s="24">
        <f t="shared" si="3"/>
        <v>43283</v>
      </c>
      <c r="R42" s="24">
        <f t="shared" si="3"/>
        <v>43323</v>
      </c>
      <c r="S42"/>
    </row>
    <row r="43" spans="15:19" ht="15" customHeight="1" x14ac:dyDescent="0.2">
      <c r="O43" s="18">
        <f t="shared" si="1"/>
        <v>3</v>
      </c>
      <c r="P43" s="19">
        <f t="shared" si="0"/>
        <v>14428</v>
      </c>
      <c r="Q43" s="24">
        <f t="shared" si="3"/>
        <v>43284</v>
      </c>
      <c r="R43" s="24">
        <f t="shared" si="3"/>
        <v>43324</v>
      </c>
      <c r="S43"/>
    </row>
    <row r="44" spans="15:19" ht="15" customHeight="1" x14ac:dyDescent="0.2">
      <c r="O44" s="18">
        <f t="shared" si="1"/>
        <v>4</v>
      </c>
      <c r="P44" s="19">
        <f t="shared" si="0"/>
        <v>10821</v>
      </c>
      <c r="Q44" s="24">
        <f t="shared" ref="Q44:R59" si="4">Q43+1</f>
        <v>43285</v>
      </c>
      <c r="R44" s="24">
        <f t="shared" si="4"/>
        <v>43325</v>
      </c>
      <c r="S44"/>
    </row>
    <row r="45" spans="15:19" ht="15" customHeight="1" x14ac:dyDescent="0.2">
      <c r="O45" s="18">
        <f t="shared" si="1"/>
        <v>5</v>
      </c>
      <c r="P45" s="19">
        <f t="shared" si="0"/>
        <v>8657</v>
      </c>
      <c r="Q45" s="24">
        <f t="shared" si="4"/>
        <v>43286</v>
      </c>
      <c r="R45" s="24">
        <f t="shared" si="4"/>
        <v>43326</v>
      </c>
      <c r="S45"/>
    </row>
    <row r="46" spans="15:19" ht="15" customHeight="1" x14ac:dyDescent="0.2">
      <c r="O46" s="18">
        <f t="shared" si="1"/>
        <v>6</v>
      </c>
      <c r="P46" s="19">
        <f t="shared" si="0"/>
        <v>7215</v>
      </c>
      <c r="Q46" s="24">
        <f t="shared" si="4"/>
        <v>43287</v>
      </c>
      <c r="R46" s="24">
        <f t="shared" si="4"/>
        <v>43327</v>
      </c>
      <c r="S46"/>
    </row>
    <row r="47" spans="15:19" ht="15" customHeight="1" x14ac:dyDescent="0.2">
      <c r="O47" s="18">
        <f t="shared" si="1"/>
        <v>7</v>
      </c>
      <c r="P47" s="19">
        <f t="shared" si="0"/>
        <v>6184</v>
      </c>
      <c r="Q47" s="24">
        <f t="shared" si="4"/>
        <v>43288</v>
      </c>
      <c r="R47" s="24">
        <f t="shared" si="4"/>
        <v>43328</v>
      </c>
      <c r="S47"/>
    </row>
    <row r="48" spans="15:19" ht="15" customHeight="1" x14ac:dyDescent="0.2">
      <c r="O48" s="18">
        <f t="shared" si="1"/>
        <v>8</v>
      </c>
      <c r="P48" s="19">
        <f t="shared" si="0"/>
        <v>5411</v>
      </c>
      <c r="Q48" s="24">
        <f t="shared" si="4"/>
        <v>43289</v>
      </c>
      <c r="R48" s="24">
        <f t="shared" si="4"/>
        <v>43329</v>
      </c>
      <c r="S48"/>
    </row>
    <row r="49" spans="15:19" ht="15" customHeight="1" x14ac:dyDescent="0.2">
      <c r="O49" s="18">
        <f t="shared" si="1"/>
        <v>9</v>
      </c>
      <c r="P49" s="19">
        <f t="shared" si="0"/>
        <v>4810</v>
      </c>
      <c r="Q49" s="24">
        <f t="shared" si="4"/>
        <v>43290</v>
      </c>
      <c r="R49" s="24">
        <f t="shared" si="4"/>
        <v>43330</v>
      </c>
      <c r="S49"/>
    </row>
    <row r="50" spans="15:19" ht="15" customHeight="1" x14ac:dyDescent="0.2">
      <c r="O50" s="18">
        <f t="shared" si="1"/>
        <v>10</v>
      </c>
      <c r="P50" s="19">
        <f t="shared" si="0"/>
        <v>4329</v>
      </c>
      <c r="Q50" s="24">
        <f t="shared" si="4"/>
        <v>43291</v>
      </c>
      <c r="R50" s="24">
        <f t="shared" si="4"/>
        <v>43331</v>
      </c>
      <c r="S50"/>
    </row>
    <row r="51" spans="15:19" ht="15" customHeight="1" x14ac:dyDescent="0.2">
      <c r="O51" s="18">
        <f t="shared" si="1"/>
        <v>11</v>
      </c>
      <c r="P51" s="19">
        <f t="shared" si="0"/>
        <v>3936</v>
      </c>
      <c r="Q51" s="24">
        <f t="shared" si="4"/>
        <v>43292</v>
      </c>
      <c r="R51" s="24">
        <f t="shared" si="4"/>
        <v>43332</v>
      </c>
      <c r="S51"/>
    </row>
    <row r="52" spans="15:19" ht="15" customHeight="1" x14ac:dyDescent="0.2">
      <c r="O52" s="18">
        <f t="shared" si="1"/>
        <v>12</v>
      </c>
      <c r="P52" s="19">
        <f t="shared" si="0"/>
        <v>3608</v>
      </c>
      <c r="Q52" s="24">
        <f t="shared" si="4"/>
        <v>43293</v>
      </c>
      <c r="R52" s="24">
        <f t="shared" si="4"/>
        <v>43333</v>
      </c>
      <c r="S52"/>
    </row>
    <row r="53" spans="15:19" ht="15" customHeight="1" x14ac:dyDescent="0.2">
      <c r="O53" s="18">
        <f t="shared" si="1"/>
        <v>13</v>
      </c>
      <c r="P53" s="19">
        <f t="shared" si="0"/>
        <v>3330</v>
      </c>
      <c r="Q53" s="24">
        <f t="shared" si="4"/>
        <v>43294</v>
      </c>
      <c r="R53" s="24">
        <f t="shared" si="4"/>
        <v>43334</v>
      </c>
      <c r="S53"/>
    </row>
    <row r="54" spans="15:19" ht="15" customHeight="1" x14ac:dyDescent="0.2">
      <c r="O54" s="18">
        <f t="shared" si="1"/>
        <v>14</v>
      </c>
      <c r="P54" s="19">
        <f t="shared" si="0"/>
        <v>3093</v>
      </c>
      <c r="Q54" s="24">
        <f t="shared" si="4"/>
        <v>43295</v>
      </c>
      <c r="R54" s="24">
        <f t="shared" si="4"/>
        <v>43335</v>
      </c>
      <c r="S54"/>
    </row>
    <row r="55" spans="15:19" ht="15" customHeight="1" x14ac:dyDescent="0.2">
      <c r="O55" s="18">
        <f t="shared" si="1"/>
        <v>15</v>
      </c>
      <c r="P55" s="19">
        <f t="shared" si="0"/>
        <v>2886</v>
      </c>
      <c r="Q55" s="24">
        <f t="shared" si="4"/>
        <v>43296</v>
      </c>
      <c r="R55" s="24">
        <f t="shared" si="4"/>
        <v>43336</v>
      </c>
      <c r="S55"/>
    </row>
    <row r="56" spans="15:19" ht="15" customHeight="1" x14ac:dyDescent="0.2">
      <c r="O56" s="18">
        <f t="shared" si="1"/>
        <v>16</v>
      </c>
      <c r="P56" s="19">
        <f t="shared" si="0"/>
        <v>2706</v>
      </c>
      <c r="Q56" s="24">
        <f t="shared" si="4"/>
        <v>43297</v>
      </c>
      <c r="R56" s="24">
        <f t="shared" si="4"/>
        <v>43337</v>
      </c>
      <c r="S56"/>
    </row>
    <row r="57" spans="15:19" ht="15" customHeight="1" x14ac:dyDescent="0.2">
      <c r="O57" s="18">
        <f t="shared" si="1"/>
        <v>17</v>
      </c>
      <c r="P57" s="19">
        <f t="shared" si="0"/>
        <v>2547</v>
      </c>
      <c r="Q57" s="24">
        <f t="shared" si="4"/>
        <v>43298</v>
      </c>
      <c r="R57" s="24">
        <f t="shared" si="4"/>
        <v>43338</v>
      </c>
      <c r="S57"/>
    </row>
    <row r="58" spans="15:19" ht="15" customHeight="1" x14ac:dyDescent="0.2">
      <c r="O58" s="18">
        <f t="shared" si="1"/>
        <v>18</v>
      </c>
      <c r="P58" s="19">
        <f t="shared" si="0"/>
        <v>2406</v>
      </c>
      <c r="Q58" s="24">
        <f t="shared" si="4"/>
        <v>43299</v>
      </c>
      <c r="R58" s="24">
        <f t="shared" si="4"/>
        <v>43339</v>
      </c>
      <c r="S58"/>
    </row>
    <row r="59" spans="15:19" ht="15" customHeight="1" x14ac:dyDescent="0.2">
      <c r="O59" s="18">
        <f t="shared" si="1"/>
        <v>19</v>
      </c>
      <c r="P59" s="19">
        <f t="shared" si="0"/>
        <v>2279</v>
      </c>
      <c r="Q59" s="24">
        <f t="shared" si="4"/>
        <v>43300</v>
      </c>
      <c r="R59" s="24">
        <f t="shared" si="4"/>
        <v>43340</v>
      </c>
      <c r="S59"/>
    </row>
    <row r="60" spans="15:19" ht="15" customHeight="1" x14ac:dyDescent="0.2">
      <c r="O60" s="18">
        <f t="shared" si="1"/>
        <v>20</v>
      </c>
      <c r="P60" s="19">
        <f t="shared" si="0"/>
        <v>2165</v>
      </c>
      <c r="Q60" s="24">
        <f t="shared" ref="Q60:R75" si="5">Q59+1</f>
        <v>43301</v>
      </c>
      <c r="R60" s="24">
        <f t="shared" si="5"/>
        <v>43341</v>
      </c>
      <c r="S60"/>
    </row>
    <row r="61" spans="15:19" ht="15" customHeight="1" x14ac:dyDescent="0.2">
      <c r="O61" s="18">
        <f t="shared" si="1"/>
        <v>21</v>
      </c>
      <c r="P61" s="19">
        <f t="shared" si="0"/>
        <v>2062</v>
      </c>
      <c r="Q61" s="24">
        <f t="shared" si="5"/>
        <v>43302</v>
      </c>
      <c r="R61" s="24">
        <f t="shared" si="5"/>
        <v>43342</v>
      </c>
      <c r="S61"/>
    </row>
    <row r="62" spans="15:19" ht="15" customHeight="1" x14ac:dyDescent="0.2">
      <c r="O62" s="18">
        <f t="shared" si="1"/>
        <v>22</v>
      </c>
      <c r="P62" s="19">
        <f t="shared" si="0"/>
        <v>1968</v>
      </c>
      <c r="Q62" s="24">
        <f t="shared" si="5"/>
        <v>43303</v>
      </c>
      <c r="R62" s="24">
        <f t="shared" si="5"/>
        <v>43343</v>
      </c>
      <c r="S62"/>
    </row>
    <row r="63" spans="15:19" ht="15" customHeight="1" x14ac:dyDescent="0.2">
      <c r="O63" s="18">
        <f t="shared" si="1"/>
        <v>23</v>
      </c>
      <c r="P63" s="19">
        <f t="shared" si="0"/>
        <v>1883</v>
      </c>
      <c r="Q63" s="24">
        <f t="shared" si="5"/>
        <v>43304</v>
      </c>
      <c r="R63" s="24">
        <f t="shared" si="5"/>
        <v>43344</v>
      </c>
      <c r="S63"/>
    </row>
    <row r="64" spans="15:19" ht="15" customHeight="1" x14ac:dyDescent="0.2">
      <c r="O64" s="18">
        <f t="shared" si="1"/>
        <v>24</v>
      </c>
      <c r="P64" s="19">
        <f t="shared" si="0"/>
        <v>1804</v>
      </c>
      <c r="Q64" s="24">
        <f t="shared" si="5"/>
        <v>43305</v>
      </c>
      <c r="R64" s="24">
        <f t="shared" si="5"/>
        <v>43345</v>
      </c>
      <c r="S64"/>
    </row>
    <row r="65" spans="15:19" ht="15" customHeight="1" x14ac:dyDescent="0.2">
      <c r="O65" s="18">
        <f t="shared" si="1"/>
        <v>25</v>
      </c>
      <c r="P65" s="19">
        <f t="shared" si="0"/>
        <v>1732</v>
      </c>
      <c r="Q65" s="24">
        <f t="shared" si="5"/>
        <v>43306</v>
      </c>
      <c r="R65" s="24">
        <f t="shared" si="5"/>
        <v>43346</v>
      </c>
      <c r="S65"/>
    </row>
    <row r="66" spans="15:19" ht="15" customHeight="1" x14ac:dyDescent="0.2">
      <c r="O66" s="18">
        <f t="shared" si="1"/>
        <v>26</v>
      </c>
      <c r="P66" s="19">
        <f t="shared" si="0"/>
        <v>1666</v>
      </c>
      <c r="Q66" s="24">
        <f t="shared" si="5"/>
        <v>43307</v>
      </c>
      <c r="R66" s="24">
        <f t="shared" si="5"/>
        <v>43347</v>
      </c>
      <c r="S66"/>
    </row>
    <row r="67" spans="15:19" ht="15" customHeight="1" x14ac:dyDescent="0.2">
      <c r="O67" s="18">
        <f t="shared" si="1"/>
        <v>27</v>
      </c>
      <c r="P67" s="19">
        <f t="shared" si="0"/>
        <v>1604</v>
      </c>
      <c r="Q67" s="24">
        <f t="shared" si="5"/>
        <v>43308</v>
      </c>
      <c r="R67" s="24">
        <f t="shared" si="5"/>
        <v>43348</v>
      </c>
      <c r="S67"/>
    </row>
    <row r="68" spans="15:19" ht="15" customHeight="1" x14ac:dyDescent="0.2">
      <c r="O68" s="18">
        <f t="shared" si="1"/>
        <v>28</v>
      </c>
      <c r="P68" s="19">
        <f t="shared" si="0"/>
        <v>1547</v>
      </c>
      <c r="Q68" s="24">
        <f t="shared" si="5"/>
        <v>43309</v>
      </c>
      <c r="R68" s="24">
        <f t="shared" si="5"/>
        <v>43349</v>
      </c>
      <c r="S68"/>
    </row>
    <row r="69" spans="15:19" ht="15" customHeight="1" x14ac:dyDescent="0.2">
      <c r="O69" s="18">
        <f t="shared" si="1"/>
        <v>29</v>
      </c>
      <c r="P69" s="19">
        <f t="shared" si="0"/>
        <v>1493</v>
      </c>
      <c r="Q69" s="24">
        <f t="shared" si="5"/>
        <v>43310</v>
      </c>
      <c r="R69" s="24">
        <f t="shared" si="5"/>
        <v>43350</v>
      </c>
      <c r="S69"/>
    </row>
    <row r="70" spans="15:19" ht="15" customHeight="1" x14ac:dyDescent="0.2">
      <c r="O70" s="18">
        <f t="shared" si="1"/>
        <v>30</v>
      </c>
      <c r="P70" s="19">
        <f t="shared" si="0"/>
        <v>1444</v>
      </c>
      <c r="Q70" s="24">
        <f t="shared" si="5"/>
        <v>43311</v>
      </c>
      <c r="R70" s="24">
        <f t="shared" si="5"/>
        <v>43351</v>
      </c>
      <c r="S70"/>
    </row>
    <row r="71" spans="15:19" ht="15" customHeight="1" x14ac:dyDescent="0.2">
      <c r="O71" s="18">
        <f t="shared" si="1"/>
        <v>31</v>
      </c>
      <c r="P71" s="19">
        <f t="shared" si="0"/>
        <v>1397</v>
      </c>
      <c r="Q71" s="24">
        <f t="shared" si="5"/>
        <v>43312</v>
      </c>
      <c r="R71" s="24">
        <f t="shared" si="5"/>
        <v>43352</v>
      </c>
      <c r="S71"/>
    </row>
    <row r="72" spans="15:19" ht="15" customHeight="1" x14ac:dyDescent="0.2">
      <c r="O72" s="18">
        <f t="shared" si="1"/>
        <v>1</v>
      </c>
      <c r="P72" s="19">
        <f t="shared" si="0"/>
        <v>43313</v>
      </c>
      <c r="Q72" s="24">
        <f t="shared" si="5"/>
        <v>43313</v>
      </c>
      <c r="R72" s="24">
        <f t="shared" si="5"/>
        <v>43353</v>
      </c>
      <c r="S72"/>
    </row>
    <row r="73" spans="15:19" x14ac:dyDescent="0.2">
      <c r="O73" s="18">
        <f t="shared" si="1"/>
        <v>2</v>
      </c>
      <c r="P73" s="19">
        <f t="shared" si="0"/>
        <v>21657</v>
      </c>
      <c r="Q73" s="24">
        <f t="shared" si="5"/>
        <v>43314</v>
      </c>
      <c r="R73" s="24">
        <f t="shared" si="5"/>
        <v>43354</v>
      </c>
      <c r="S73"/>
    </row>
    <row r="74" spans="15:19" x14ac:dyDescent="0.2">
      <c r="O74" s="18">
        <f t="shared" si="1"/>
        <v>3</v>
      </c>
      <c r="P74" s="19">
        <f t="shared" ref="P74:P137" si="6">ROUND(Q74/O74,0)</f>
        <v>14438</v>
      </c>
      <c r="Q74" s="24">
        <f t="shared" si="5"/>
        <v>43315</v>
      </c>
      <c r="R74" s="24">
        <f t="shared" si="5"/>
        <v>43355</v>
      </c>
      <c r="S74"/>
    </row>
    <row r="75" spans="15:19" x14ac:dyDescent="0.2">
      <c r="O75" s="18">
        <f t="shared" ref="O75:O138" si="7">DAY(Q75)</f>
        <v>4</v>
      </c>
      <c r="P75" s="19">
        <f t="shared" si="6"/>
        <v>10829</v>
      </c>
      <c r="Q75" s="24">
        <f t="shared" si="5"/>
        <v>43316</v>
      </c>
      <c r="R75" s="24">
        <f t="shared" si="5"/>
        <v>43356</v>
      </c>
      <c r="S75"/>
    </row>
    <row r="76" spans="15:19" x14ac:dyDescent="0.2">
      <c r="O76" s="18">
        <f t="shared" si="7"/>
        <v>5</v>
      </c>
      <c r="P76" s="19">
        <f t="shared" si="6"/>
        <v>8663</v>
      </c>
      <c r="Q76" s="24">
        <f t="shared" ref="Q76:R91" si="8">Q75+1</f>
        <v>43317</v>
      </c>
      <c r="R76" s="24">
        <f t="shared" si="8"/>
        <v>43357</v>
      </c>
      <c r="S76"/>
    </row>
    <row r="77" spans="15:19" x14ac:dyDescent="0.2">
      <c r="O77" s="18">
        <f t="shared" si="7"/>
        <v>6</v>
      </c>
      <c r="P77" s="19">
        <f t="shared" si="6"/>
        <v>7220</v>
      </c>
      <c r="Q77" s="24">
        <f t="shared" si="8"/>
        <v>43318</v>
      </c>
      <c r="R77" s="24">
        <f t="shared" si="8"/>
        <v>43358</v>
      </c>
      <c r="S77"/>
    </row>
    <row r="78" spans="15:19" x14ac:dyDescent="0.2">
      <c r="O78" s="18">
        <f t="shared" si="7"/>
        <v>7</v>
      </c>
      <c r="P78" s="19">
        <f t="shared" si="6"/>
        <v>6188</v>
      </c>
      <c r="Q78" s="24">
        <f t="shared" si="8"/>
        <v>43319</v>
      </c>
      <c r="R78" s="24">
        <f t="shared" si="8"/>
        <v>43359</v>
      </c>
      <c r="S78"/>
    </row>
    <row r="79" spans="15:19" x14ac:dyDescent="0.2">
      <c r="O79" s="18">
        <f t="shared" si="7"/>
        <v>8</v>
      </c>
      <c r="P79" s="19">
        <f t="shared" si="6"/>
        <v>5415</v>
      </c>
      <c r="Q79" s="24">
        <f t="shared" si="8"/>
        <v>43320</v>
      </c>
      <c r="R79" s="24">
        <f t="shared" si="8"/>
        <v>43360</v>
      </c>
      <c r="S79"/>
    </row>
    <row r="80" spans="15:19" x14ac:dyDescent="0.2">
      <c r="O80" s="18">
        <f t="shared" si="7"/>
        <v>9</v>
      </c>
      <c r="P80" s="19">
        <f t="shared" si="6"/>
        <v>4813</v>
      </c>
      <c r="Q80" s="24">
        <f t="shared" si="8"/>
        <v>43321</v>
      </c>
      <c r="R80" s="24">
        <f t="shared" si="8"/>
        <v>43361</v>
      </c>
      <c r="S80"/>
    </row>
    <row r="81" spans="15:19" x14ac:dyDescent="0.2">
      <c r="O81" s="18">
        <f t="shared" si="7"/>
        <v>10</v>
      </c>
      <c r="P81" s="19">
        <f t="shared" si="6"/>
        <v>4332</v>
      </c>
      <c r="Q81" s="24">
        <f t="shared" si="8"/>
        <v>43322</v>
      </c>
      <c r="R81" s="24">
        <f t="shared" si="8"/>
        <v>43362</v>
      </c>
      <c r="S81"/>
    </row>
    <row r="82" spans="15:19" x14ac:dyDescent="0.2">
      <c r="O82" s="18">
        <f t="shared" si="7"/>
        <v>11</v>
      </c>
      <c r="P82" s="19">
        <f t="shared" si="6"/>
        <v>3938</v>
      </c>
      <c r="Q82" s="24">
        <f t="shared" si="8"/>
        <v>43323</v>
      </c>
      <c r="R82" s="24">
        <f t="shared" si="8"/>
        <v>43363</v>
      </c>
      <c r="S82"/>
    </row>
    <row r="83" spans="15:19" x14ac:dyDescent="0.2">
      <c r="O83" s="18">
        <f t="shared" si="7"/>
        <v>12</v>
      </c>
      <c r="P83" s="19">
        <f t="shared" si="6"/>
        <v>3610</v>
      </c>
      <c r="Q83" s="24">
        <f t="shared" si="8"/>
        <v>43324</v>
      </c>
      <c r="R83" s="24">
        <f t="shared" si="8"/>
        <v>43364</v>
      </c>
      <c r="S83"/>
    </row>
    <row r="84" spans="15:19" x14ac:dyDescent="0.2">
      <c r="O84" s="18">
        <f t="shared" si="7"/>
        <v>13</v>
      </c>
      <c r="P84" s="19">
        <f t="shared" si="6"/>
        <v>3333</v>
      </c>
      <c r="Q84" s="24">
        <f t="shared" si="8"/>
        <v>43325</v>
      </c>
      <c r="R84" s="24">
        <f t="shared" si="8"/>
        <v>43365</v>
      </c>
      <c r="S84"/>
    </row>
    <row r="85" spans="15:19" x14ac:dyDescent="0.2">
      <c r="O85" s="18">
        <f t="shared" si="7"/>
        <v>14</v>
      </c>
      <c r="P85" s="19">
        <f t="shared" si="6"/>
        <v>3095</v>
      </c>
      <c r="Q85" s="24">
        <f t="shared" si="8"/>
        <v>43326</v>
      </c>
      <c r="R85" s="24">
        <f t="shared" si="8"/>
        <v>43366</v>
      </c>
      <c r="S85"/>
    </row>
    <row r="86" spans="15:19" x14ac:dyDescent="0.2">
      <c r="O86" s="18">
        <f t="shared" si="7"/>
        <v>15</v>
      </c>
      <c r="P86" s="19">
        <f t="shared" si="6"/>
        <v>2888</v>
      </c>
      <c r="Q86" s="24">
        <f t="shared" si="8"/>
        <v>43327</v>
      </c>
      <c r="R86" s="24">
        <f t="shared" si="8"/>
        <v>43367</v>
      </c>
      <c r="S86"/>
    </row>
    <row r="87" spans="15:19" x14ac:dyDescent="0.2">
      <c r="O87" s="18">
        <f t="shared" si="7"/>
        <v>16</v>
      </c>
      <c r="P87" s="19">
        <f t="shared" si="6"/>
        <v>2708</v>
      </c>
      <c r="Q87" s="24">
        <f t="shared" si="8"/>
        <v>43328</v>
      </c>
      <c r="R87" s="24">
        <f t="shared" si="8"/>
        <v>43368</v>
      </c>
      <c r="S87"/>
    </row>
    <row r="88" spans="15:19" x14ac:dyDescent="0.2">
      <c r="O88" s="18">
        <f t="shared" si="7"/>
        <v>17</v>
      </c>
      <c r="P88" s="19">
        <f t="shared" si="6"/>
        <v>2549</v>
      </c>
      <c r="Q88" s="24">
        <f t="shared" si="8"/>
        <v>43329</v>
      </c>
      <c r="R88" s="24">
        <f t="shared" si="8"/>
        <v>43369</v>
      </c>
      <c r="S88"/>
    </row>
    <row r="89" spans="15:19" x14ac:dyDescent="0.2">
      <c r="O89" s="18">
        <f t="shared" si="7"/>
        <v>18</v>
      </c>
      <c r="P89" s="19">
        <f t="shared" si="6"/>
        <v>2407</v>
      </c>
      <c r="Q89" s="24">
        <f t="shared" si="8"/>
        <v>43330</v>
      </c>
      <c r="R89" s="24">
        <f t="shared" si="8"/>
        <v>43370</v>
      </c>
      <c r="S89"/>
    </row>
    <row r="90" spans="15:19" x14ac:dyDescent="0.2">
      <c r="O90" s="18">
        <f t="shared" si="7"/>
        <v>19</v>
      </c>
      <c r="P90" s="19">
        <f t="shared" si="6"/>
        <v>2281</v>
      </c>
      <c r="Q90" s="24">
        <f t="shared" si="8"/>
        <v>43331</v>
      </c>
      <c r="R90" s="24">
        <f t="shared" si="8"/>
        <v>43371</v>
      </c>
      <c r="S90"/>
    </row>
    <row r="91" spans="15:19" x14ac:dyDescent="0.2">
      <c r="O91" s="18">
        <f t="shared" si="7"/>
        <v>20</v>
      </c>
      <c r="P91" s="19">
        <f t="shared" si="6"/>
        <v>2167</v>
      </c>
      <c r="Q91" s="24">
        <f t="shared" si="8"/>
        <v>43332</v>
      </c>
      <c r="R91" s="24">
        <f t="shared" si="8"/>
        <v>43372</v>
      </c>
      <c r="S91"/>
    </row>
    <row r="92" spans="15:19" x14ac:dyDescent="0.2">
      <c r="O92" s="18">
        <f t="shared" si="7"/>
        <v>21</v>
      </c>
      <c r="P92" s="19">
        <f t="shared" si="6"/>
        <v>2063</v>
      </c>
      <c r="Q92" s="24">
        <f t="shared" ref="Q92:R107" si="9">Q91+1</f>
        <v>43333</v>
      </c>
      <c r="R92" s="24">
        <f t="shared" si="9"/>
        <v>43373</v>
      </c>
      <c r="S92"/>
    </row>
    <row r="93" spans="15:19" x14ac:dyDescent="0.2">
      <c r="O93" s="18">
        <f t="shared" si="7"/>
        <v>22</v>
      </c>
      <c r="P93" s="19">
        <f t="shared" si="6"/>
        <v>1970</v>
      </c>
      <c r="Q93" s="24">
        <f t="shared" si="9"/>
        <v>43334</v>
      </c>
      <c r="R93" s="24">
        <f t="shared" si="9"/>
        <v>43374</v>
      </c>
      <c r="S93"/>
    </row>
    <row r="94" spans="15:19" x14ac:dyDescent="0.2">
      <c r="O94" s="18">
        <f t="shared" si="7"/>
        <v>23</v>
      </c>
      <c r="P94" s="19">
        <f t="shared" si="6"/>
        <v>1884</v>
      </c>
      <c r="Q94" s="24">
        <f t="shared" si="9"/>
        <v>43335</v>
      </c>
      <c r="R94" s="24">
        <f t="shared" si="9"/>
        <v>43375</v>
      </c>
      <c r="S94"/>
    </row>
    <row r="95" spans="15:19" x14ac:dyDescent="0.2">
      <c r="O95" s="18">
        <f t="shared" si="7"/>
        <v>24</v>
      </c>
      <c r="P95" s="19">
        <f t="shared" si="6"/>
        <v>1806</v>
      </c>
      <c r="Q95" s="24">
        <f t="shared" si="9"/>
        <v>43336</v>
      </c>
      <c r="R95" s="24">
        <f t="shared" si="9"/>
        <v>43376</v>
      </c>
      <c r="S95"/>
    </row>
    <row r="96" spans="15:19" x14ac:dyDescent="0.2">
      <c r="O96" s="18">
        <f t="shared" si="7"/>
        <v>25</v>
      </c>
      <c r="P96" s="19">
        <f t="shared" si="6"/>
        <v>1733</v>
      </c>
      <c r="Q96" s="24">
        <f t="shared" si="9"/>
        <v>43337</v>
      </c>
      <c r="R96" s="24">
        <f t="shared" si="9"/>
        <v>43377</v>
      </c>
      <c r="S96"/>
    </row>
    <row r="97" spans="15:19" x14ac:dyDescent="0.2">
      <c r="O97" s="18">
        <f t="shared" si="7"/>
        <v>26</v>
      </c>
      <c r="P97" s="19">
        <f t="shared" si="6"/>
        <v>1667</v>
      </c>
      <c r="Q97" s="24">
        <f t="shared" si="9"/>
        <v>43338</v>
      </c>
      <c r="R97" s="24">
        <f t="shared" si="9"/>
        <v>43378</v>
      </c>
      <c r="S97"/>
    </row>
    <row r="98" spans="15:19" x14ac:dyDescent="0.2">
      <c r="O98" s="18">
        <f t="shared" si="7"/>
        <v>27</v>
      </c>
      <c r="P98" s="19">
        <f t="shared" si="6"/>
        <v>1605</v>
      </c>
      <c r="Q98" s="24">
        <f t="shared" si="9"/>
        <v>43339</v>
      </c>
      <c r="R98" s="24">
        <f t="shared" si="9"/>
        <v>43379</v>
      </c>
      <c r="S98"/>
    </row>
    <row r="99" spans="15:19" x14ac:dyDescent="0.2">
      <c r="O99" s="18">
        <f t="shared" si="7"/>
        <v>28</v>
      </c>
      <c r="P99" s="19">
        <f t="shared" si="6"/>
        <v>1548</v>
      </c>
      <c r="Q99" s="24">
        <f t="shared" si="9"/>
        <v>43340</v>
      </c>
      <c r="R99" s="24">
        <f t="shared" si="9"/>
        <v>43380</v>
      </c>
      <c r="S99"/>
    </row>
    <row r="100" spans="15:19" x14ac:dyDescent="0.2">
      <c r="O100" s="18">
        <f t="shared" si="7"/>
        <v>29</v>
      </c>
      <c r="P100" s="19">
        <f t="shared" si="6"/>
        <v>1495</v>
      </c>
      <c r="Q100" s="24">
        <f t="shared" si="9"/>
        <v>43341</v>
      </c>
      <c r="R100" s="24">
        <f t="shared" si="9"/>
        <v>43381</v>
      </c>
      <c r="S100"/>
    </row>
    <row r="101" spans="15:19" x14ac:dyDescent="0.2">
      <c r="O101" s="18">
        <f t="shared" si="7"/>
        <v>30</v>
      </c>
      <c r="P101" s="19">
        <f t="shared" si="6"/>
        <v>1445</v>
      </c>
      <c r="Q101" s="24">
        <f t="shared" si="9"/>
        <v>43342</v>
      </c>
      <c r="R101" s="24">
        <f t="shared" si="9"/>
        <v>43382</v>
      </c>
      <c r="S101"/>
    </row>
    <row r="102" spans="15:19" x14ac:dyDescent="0.2">
      <c r="O102" s="18">
        <f t="shared" si="7"/>
        <v>31</v>
      </c>
      <c r="P102" s="19">
        <f t="shared" si="6"/>
        <v>1398</v>
      </c>
      <c r="Q102" s="24">
        <f t="shared" si="9"/>
        <v>43343</v>
      </c>
      <c r="R102" s="24">
        <f t="shared" si="9"/>
        <v>43383</v>
      </c>
      <c r="S102"/>
    </row>
    <row r="103" spans="15:19" x14ac:dyDescent="0.2">
      <c r="O103" s="18">
        <f t="shared" si="7"/>
        <v>1</v>
      </c>
      <c r="P103" s="19">
        <f t="shared" si="6"/>
        <v>43344</v>
      </c>
      <c r="Q103" s="24">
        <f t="shared" si="9"/>
        <v>43344</v>
      </c>
      <c r="R103" s="24">
        <f t="shared" si="9"/>
        <v>43384</v>
      </c>
      <c r="S103"/>
    </row>
    <row r="104" spans="15:19" x14ac:dyDescent="0.2">
      <c r="O104" s="18">
        <f t="shared" si="7"/>
        <v>2</v>
      </c>
      <c r="P104" s="19">
        <f t="shared" si="6"/>
        <v>21673</v>
      </c>
      <c r="Q104" s="24">
        <f t="shared" si="9"/>
        <v>43345</v>
      </c>
      <c r="R104" s="24">
        <f t="shared" si="9"/>
        <v>43385</v>
      </c>
      <c r="S104"/>
    </row>
    <row r="105" spans="15:19" x14ac:dyDescent="0.2">
      <c r="O105" s="18">
        <f t="shared" si="7"/>
        <v>3</v>
      </c>
      <c r="P105" s="19">
        <f t="shared" si="6"/>
        <v>14449</v>
      </c>
      <c r="Q105" s="24">
        <f t="shared" si="9"/>
        <v>43346</v>
      </c>
      <c r="R105" s="24">
        <f t="shared" si="9"/>
        <v>43386</v>
      </c>
      <c r="S105"/>
    </row>
    <row r="106" spans="15:19" x14ac:dyDescent="0.2">
      <c r="O106" s="18">
        <f t="shared" si="7"/>
        <v>4</v>
      </c>
      <c r="P106" s="19">
        <f t="shared" si="6"/>
        <v>10837</v>
      </c>
      <c r="Q106" s="24">
        <f t="shared" si="9"/>
        <v>43347</v>
      </c>
      <c r="R106" s="24">
        <f t="shared" si="9"/>
        <v>43387</v>
      </c>
      <c r="S106"/>
    </row>
    <row r="107" spans="15:19" x14ac:dyDescent="0.2">
      <c r="O107" s="18">
        <f t="shared" si="7"/>
        <v>5</v>
      </c>
      <c r="P107" s="19">
        <f t="shared" si="6"/>
        <v>8670</v>
      </c>
      <c r="Q107" s="24">
        <f t="shared" si="9"/>
        <v>43348</v>
      </c>
      <c r="R107" s="24">
        <f t="shared" si="9"/>
        <v>43388</v>
      </c>
      <c r="S107"/>
    </row>
    <row r="108" spans="15:19" x14ac:dyDescent="0.2">
      <c r="O108" s="18">
        <f t="shared" si="7"/>
        <v>6</v>
      </c>
      <c r="P108" s="19">
        <f t="shared" si="6"/>
        <v>7225</v>
      </c>
      <c r="Q108" s="24">
        <f t="shared" ref="Q108:R123" si="10">Q107+1</f>
        <v>43349</v>
      </c>
      <c r="R108" s="24">
        <f t="shared" si="10"/>
        <v>43389</v>
      </c>
      <c r="S108"/>
    </row>
    <row r="109" spans="15:19" x14ac:dyDescent="0.2">
      <c r="O109" s="18">
        <f t="shared" si="7"/>
        <v>7</v>
      </c>
      <c r="P109" s="19">
        <f t="shared" si="6"/>
        <v>6193</v>
      </c>
      <c r="Q109" s="24">
        <f t="shared" si="10"/>
        <v>43350</v>
      </c>
      <c r="R109" s="24">
        <f t="shared" si="10"/>
        <v>43390</v>
      </c>
      <c r="S109"/>
    </row>
    <row r="110" spans="15:19" x14ac:dyDescent="0.2">
      <c r="O110" s="18">
        <f t="shared" si="7"/>
        <v>8</v>
      </c>
      <c r="P110" s="19">
        <f t="shared" si="6"/>
        <v>5419</v>
      </c>
      <c r="Q110" s="24">
        <f t="shared" si="10"/>
        <v>43351</v>
      </c>
      <c r="R110" s="24">
        <f t="shared" si="10"/>
        <v>43391</v>
      </c>
      <c r="S110"/>
    </row>
    <row r="111" spans="15:19" x14ac:dyDescent="0.2">
      <c r="O111" s="18">
        <f t="shared" si="7"/>
        <v>9</v>
      </c>
      <c r="P111" s="19">
        <f t="shared" si="6"/>
        <v>4817</v>
      </c>
      <c r="Q111" s="24">
        <f t="shared" si="10"/>
        <v>43352</v>
      </c>
      <c r="R111" s="24">
        <f t="shared" si="10"/>
        <v>43392</v>
      </c>
      <c r="S111"/>
    </row>
    <row r="112" spans="15:19" x14ac:dyDescent="0.2">
      <c r="O112" s="18">
        <f t="shared" si="7"/>
        <v>10</v>
      </c>
      <c r="P112" s="19">
        <f t="shared" si="6"/>
        <v>4335</v>
      </c>
      <c r="Q112" s="24">
        <f t="shared" si="10"/>
        <v>43353</v>
      </c>
      <c r="R112" s="24">
        <f t="shared" si="10"/>
        <v>43393</v>
      </c>
      <c r="S112"/>
    </row>
    <row r="113" spans="15:19" x14ac:dyDescent="0.2">
      <c r="O113" s="18">
        <f t="shared" si="7"/>
        <v>11</v>
      </c>
      <c r="P113" s="19">
        <f t="shared" si="6"/>
        <v>3941</v>
      </c>
      <c r="Q113" s="24">
        <f t="shared" si="10"/>
        <v>43354</v>
      </c>
      <c r="R113" s="24">
        <f t="shared" si="10"/>
        <v>43394</v>
      </c>
      <c r="S113"/>
    </row>
    <row r="114" spans="15:19" x14ac:dyDescent="0.2">
      <c r="O114" s="18">
        <f t="shared" si="7"/>
        <v>12</v>
      </c>
      <c r="P114" s="19">
        <f t="shared" si="6"/>
        <v>3613</v>
      </c>
      <c r="Q114" s="24">
        <f t="shared" si="10"/>
        <v>43355</v>
      </c>
      <c r="R114" s="24">
        <f t="shared" si="10"/>
        <v>43395</v>
      </c>
      <c r="S114"/>
    </row>
    <row r="115" spans="15:19" x14ac:dyDescent="0.2">
      <c r="O115" s="18">
        <f t="shared" si="7"/>
        <v>13</v>
      </c>
      <c r="P115" s="19">
        <f t="shared" si="6"/>
        <v>3335</v>
      </c>
      <c r="Q115" s="24">
        <f t="shared" si="10"/>
        <v>43356</v>
      </c>
      <c r="R115" s="24">
        <f t="shared" si="10"/>
        <v>43396</v>
      </c>
      <c r="S115"/>
    </row>
    <row r="116" spans="15:19" x14ac:dyDescent="0.2">
      <c r="O116" s="18">
        <f t="shared" si="7"/>
        <v>14</v>
      </c>
      <c r="P116" s="19">
        <f t="shared" si="6"/>
        <v>3097</v>
      </c>
      <c r="Q116" s="24">
        <f t="shared" si="10"/>
        <v>43357</v>
      </c>
      <c r="R116" s="24">
        <f t="shared" si="10"/>
        <v>43397</v>
      </c>
      <c r="S116"/>
    </row>
    <row r="117" spans="15:19" x14ac:dyDescent="0.2">
      <c r="O117" s="18">
        <f t="shared" si="7"/>
        <v>15</v>
      </c>
      <c r="P117" s="19">
        <f t="shared" si="6"/>
        <v>2891</v>
      </c>
      <c r="Q117" s="24">
        <f t="shared" si="10"/>
        <v>43358</v>
      </c>
      <c r="R117" s="24">
        <f t="shared" si="10"/>
        <v>43398</v>
      </c>
      <c r="S117"/>
    </row>
    <row r="118" spans="15:19" x14ac:dyDescent="0.2">
      <c r="O118" s="18">
        <f t="shared" si="7"/>
        <v>16</v>
      </c>
      <c r="P118" s="19">
        <f t="shared" si="6"/>
        <v>2710</v>
      </c>
      <c r="Q118" s="24">
        <f t="shared" si="10"/>
        <v>43359</v>
      </c>
      <c r="R118" s="24">
        <f t="shared" si="10"/>
        <v>43399</v>
      </c>
      <c r="S118"/>
    </row>
    <row r="119" spans="15:19" x14ac:dyDescent="0.2">
      <c r="O119" s="18">
        <f t="shared" si="7"/>
        <v>17</v>
      </c>
      <c r="P119" s="19">
        <f t="shared" si="6"/>
        <v>2551</v>
      </c>
      <c r="Q119" s="24">
        <f t="shared" si="10"/>
        <v>43360</v>
      </c>
      <c r="R119" s="24">
        <f t="shared" si="10"/>
        <v>43400</v>
      </c>
      <c r="S119"/>
    </row>
    <row r="120" spans="15:19" x14ac:dyDescent="0.2">
      <c r="O120" s="18">
        <f t="shared" si="7"/>
        <v>18</v>
      </c>
      <c r="P120" s="19">
        <f t="shared" si="6"/>
        <v>2409</v>
      </c>
      <c r="Q120" s="24">
        <f t="shared" si="10"/>
        <v>43361</v>
      </c>
      <c r="R120" s="24">
        <f t="shared" si="10"/>
        <v>43401</v>
      </c>
      <c r="S120"/>
    </row>
    <row r="121" spans="15:19" x14ac:dyDescent="0.2">
      <c r="O121" s="18">
        <f t="shared" si="7"/>
        <v>19</v>
      </c>
      <c r="P121" s="19">
        <f t="shared" si="6"/>
        <v>2282</v>
      </c>
      <c r="Q121" s="24">
        <f t="shared" si="10"/>
        <v>43362</v>
      </c>
      <c r="R121" s="24">
        <f t="shared" si="10"/>
        <v>43402</v>
      </c>
      <c r="S121"/>
    </row>
    <row r="122" spans="15:19" x14ac:dyDescent="0.2">
      <c r="O122" s="18">
        <f t="shared" si="7"/>
        <v>20</v>
      </c>
      <c r="P122" s="19">
        <f t="shared" si="6"/>
        <v>2168</v>
      </c>
      <c r="Q122" s="24">
        <f t="shared" si="10"/>
        <v>43363</v>
      </c>
      <c r="R122" s="24">
        <f t="shared" si="10"/>
        <v>43403</v>
      </c>
      <c r="S122"/>
    </row>
    <row r="123" spans="15:19" x14ac:dyDescent="0.2">
      <c r="O123" s="18">
        <f t="shared" si="7"/>
        <v>21</v>
      </c>
      <c r="P123" s="19">
        <f t="shared" si="6"/>
        <v>2065</v>
      </c>
      <c r="Q123" s="24">
        <f t="shared" si="10"/>
        <v>43364</v>
      </c>
      <c r="R123" s="24">
        <f t="shared" si="10"/>
        <v>43404</v>
      </c>
      <c r="S123"/>
    </row>
    <row r="124" spans="15:19" x14ac:dyDescent="0.2">
      <c r="O124" s="18">
        <f t="shared" si="7"/>
        <v>22</v>
      </c>
      <c r="P124" s="19">
        <f t="shared" si="6"/>
        <v>1971</v>
      </c>
      <c r="Q124" s="24">
        <f t="shared" ref="Q124:R139" si="11">Q123+1</f>
        <v>43365</v>
      </c>
      <c r="R124" s="24">
        <f t="shared" si="11"/>
        <v>43405</v>
      </c>
      <c r="S124"/>
    </row>
    <row r="125" spans="15:19" x14ac:dyDescent="0.2">
      <c r="O125" s="18">
        <f t="shared" si="7"/>
        <v>23</v>
      </c>
      <c r="P125" s="19">
        <f t="shared" si="6"/>
        <v>1885</v>
      </c>
      <c r="Q125" s="24">
        <f t="shared" si="11"/>
        <v>43366</v>
      </c>
      <c r="R125" s="24">
        <f t="shared" si="11"/>
        <v>43406</v>
      </c>
      <c r="S125"/>
    </row>
    <row r="126" spans="15:19" x14ac:dyDescent="0.2">
      <c r="O126" s="18">
        <f t="shared" si="7"/>
        <v>24</v>
      </c>
      <c r="P126" s="19">
        <f t="shared" si="6"/>
        <v>1807</v>
      </c>
      <c r="Q126" s="24">
        <f t="shared" si="11"/>
        <v>43367</v>
      </c>
      <c r="R126" s="24">
        <f t="shared" si="11"/>
        <v>43407</v>
      </c>
      <c r="S126"/>
    </row>
    <row r="127" spans="15:19" x14ac:dyDescent="0.2">
      <c r="O127" s="18">
        <f t="shared" si="7"/>
        <v>25</v>
      </c>
      <c r="P127" s="19">
        <f t="shared" si="6"/>
        <v>1735</v>
      </c>
      <c r="Q127" s="24">
        <f t="shared" si="11"/>
        <v>43368</v>
      </c>
      <c r="R127" s="24">
        <f t="shared" si="11"/>
        <v>43408</v>
      </c>
      <c r="S127"/>
    </row>
    <row r="128" spans="15:19" x14ac:dyDescent="0.2">
      <c r="O128" s="18">
        <f t="shared" si="7"/>
        <v>26</v>
      </c>
      <c r="P128" s="19">
        <f t="shared" si="6"/>
        <v>1668</v>
      </c>
      <c r="Q128" s="24">
        <f t="shared" si="11"/>
        <v>43369</v>
      </c>
      <c r="R128" s="24">
        <f t="shared" si="11"/>
        <v>43409</v>
      </c>
      <c r="S128"/>
    </row>
    <row r="129" spans="15:19" x14ac:dyDescent="0.2">
      <c r="O129" s="18">
        <f t="shared" si="7"/>
        <v>27</v>
      </c>
      <c r="P129" s="19">
        <f t="shared" si="6"/>
        <v>1606</v>
      </c>
      <c r="Q129" s="24">
        <f t="shared" si="11"/>
        <v>43370</v>
      </c>
      <c r="R129" s="24">
        <f t="shared" si="11"/>
        <v>43410</v>
      </c>
      <c r="S129"/>
    </row>
    <row r="130" spans="15:19" x14ac:dyDescent="0.2">
      <c r="O130" s="18">
        <f t="shared" si="7"/>
        <v>28</v>
      </c>
      <c r="P130" s="19">
        <f t="shared" si="6"/>
        <v>1549</v>
      </c>
      <c r="Q130" s="24">
        <f t="shared" si="11"/>
        <v>43371</v>
      </c>
      <c r="R130" s="24">
        <f t="shared" si="11"/>
        <v>43411</v>
      </c>
      <c r="S130"/>
    </row>
    <row r="131" spans="15:19" x14ac:dyDescent="0.2">
      <c r="O131" s="18">
        <f t="shared" si="7"/>
        <v>29</v>
      </c>
      <c r="P131" s="19">
        <f t="shared" si="6"/>
        <v>1496</v>
      </c>
      <c r="Q131" s="24">
        <f t="shared" si="11"/>
        <v>43372</v>
      </c>
      <c r="R131" s="24">
        <f t="shared" si="11"/>
        <v>43412</v>
      </c>
      <c r="S131"/>
    </row>
    <row r="132" spans="15:19" x14ac:dyDescent="0.2">
      <c r="O132" s="18">
        <f t="shared" si="7"/>
        <v>30</v>
      </c>
      <c r="P132" s="19">
        <f t="shared" si="6"/>
        <v>1446</v>
      </c>
      <c r="Q132" s="24">
        <f t="shared" si="11"/>
        <v>43373</v>
      </c>
      <c r="R132" s="24">
        <f t="shared" si="11"/>
        <v>43413</v>
      </c>
      <c r="S132"/>
    </row>
    <row r="133" spans="15:19" x14ac:dyDescent="0.2">
      <c r="O133" s="18">
        <f t="shared" si="7"/>
        <v>1</v>
      </c>
      <c r="P133" s="19">
        <f t="shared" si="6"/>
        <v>43374</v>
      </c>
      <c r="Q133" s="24">
        <f t="shared" si="11"/>
        <v>43374</v>
      </c>
      <c r="R133" s="24">
        <f t="shared" si="11"/>
        <v>43414</v>
      </c>
      <c r="S133"/>
    </row>
    <row r="134" spans="15:19" x14ac:dyDescent="0.2">
      <c r="O134" s="18">
        <f t="shared" si="7"/>
        <v>2</v>
      </c>
      <c r="P134" s="19">
        <f t="shared" si="6"/>
        <v>21688</v>
      </c>
      <c r="Q134" s="24">
        <f t="shared" si="11"/>
        <v>43375</v>
      </c>
      <c r="R134" s="24">
        <f t="shared" si="11"/>
        <v>43415</v>
      </c>
      <c r="S134"/>
    </row>
    <row r="135" spans="15:19" x14ac:dyDescent="0.2">
      <c r="O135" s="18">
        <f t="shared" si="7"/>
        <v>3</v>
      </c>
      <c r="P135" s="19">
        <f t="shared" si="6"/>
        <v>14459</v>
      </c>
      <c r="Q135" s="24">
        <f t="shared" si="11"/>
        <v>43376</v>
      </c>
      <c r="R135" s="24">
        <f t="shared" si="11"/>
        <v>43416</v>
      </c>
      <c r="S135"/>
    </row>
    <row r="136" spans="15:19" x14ac:dyDescent="0.2">
      <c r="O136" s="18">
        <f t="shared" si="7"/>
        <v>4</v>
      </c>
      <c r="P136" s="19">
        <f t="shared" si="6"/>
        <v>10844</v>
      </c>
      <c r="Q136" s="24">
        <f t="shared" si="11"/>
        <v>43377</v>
      </c>
      <c r="R136" s="24">
        <f t="shared" si="11"/>
        <v>43417</v>
      </c>
      <c r="S136"/>
    </row>
    <row r="137" spans="15:19" x14ac:dyDescent="0.2">
      <c r="O137" s="18">
        <f t="shared" si="7"/>
        <v>5</v>
      </c>
      <c r="P137" s="19">
        <f t="shared" si="6"/>
        <v>8676</v>
      </c>
      <c r="Q137" s="24">
        <f t="shared" si="11"/>
        <v>43378</v>
      </c>
      <c r="R137" s="24">
        <f t="shared" si="11"/>
        <v>43418</v>
      </c>
      <c r="S137"/>
    </row>
    <row r="138" spans="15:19" x14ac:dyDescent="0.2">
      <c r="O138" s="18">
        <f t="shared" si="7"/>
        <v>6</v>
      </c>
      <c r="P138" s="19">
        <f t="shared" ref="P138:P201" si="12">ROUND(Q138/O138,0)</f>
        <v>7230</v>
      </c>
      <c r="Q138" s="24">
        <f t="shared" si="11"/>
        <v>43379</v>
      </c>
      <c r="R138" s="24">
        <f t="shared" si="11"/>
        <v>43419</v>
      </c>
      <c r="S138"/>
    </row>
    <row r="139" spans="15:19" x14ac:dyDescent="0.2">
      <c r="O139" s="18">
        <f t="shared" ref="O139:O202" si="13">DAY(Q139)</f>
        <v>7</v>
      </c>
      <c r="P139" s="19">
        <f t="shared" si="12"/>
        <v>6197</v>
      </c>
      <c r="Q139" s="24">
        <f t="shared" si="11"/>
        <v>43380</v>
      </c>
      <c r="R139" s="24">
        <f t="shared" si="11"/>
        <v>43420</v>
      </c>
      <c r="S139"/>
    </row>
    <row r="140" spans="15:19" x14ac:dyDescent="0.2">
      <c r="O140" s="18">
        <f t="shared" si="13"/>
        <v>8</v>
      </c>
      <c r="P140" s="19">
        <f t="shared" si="12"/>
        <v>5423</v>
      </c>
      <c r="Q140" s="24">
        <f t="shared" ref="Q140:R155" si="14">Q139+1</f>
        <v>43381</v>
      </c>
      <c r="R140" s="24">
        <f t="shared" si="14"/>
        <v>43421</v>
      </c>
      <c r="S140"/>
    </row>
    <row r="141" spans="15:19" x14ac:dyDescent="0.2">
      <c r="O141" s="18">
        <f t="shared" si="13"/>
        <v>9</v>
      </c>
      <c r="P141" s="19">
        <f t="shared" si="12"/>
        <v>4820</v>
      </c>
      <c r="Q141" s="24">
        <f t="shared" si="14"/>
        <v>43382</v>
      </c>
      <c r="R141" s="24">
        <f t="shared" si="14"/>
        <v>43422</v>
      </c>
      <c r="S141"/>
    </row>
    <row r="142" spans="15:19" x14ac:dyDescent="0.2">
      <c r="O142" s="18">
        <f t="shared" si="13"/>
        <v>10</v>
      </c>
      <c r="P142" s="19">
        <f t="shared" si="12"/>
        <v>4338</v>
      </c>
      <c r="Q142" s="24">
        <f t="shared" si="14"/>
        <v>43383</v>
      </c>
      <c r="R142" s="24">
        <f t="shared" si="14"/>
        <v>43423</v>
      </c>
      <c r="S142"/>
    </row>
    <row r="143" spans="15:19" x14ac:dyDescent="0.2">
      <c r="O143" s="18">
        <f t="shared" si="13"/>
        <v>11</v>
      </c>
      <c r="P143" s="19">
        <f t="shared" si="12"/>
        <v>3944</v>
      </c>
      <c r="Q143" s="24">
        <f t="shared" si="14"/>
        <v>43384</v>
      </c>
      <c r="R143" s="24">
        <f t="shared" si="14"/>
        <v>43424</v>
      </c>
      <c r="S143"/>
    </row>
    <row r="144" spans="15:19" x14ac:dyDescent="0.2">
      <c r="O144" s="18">
        <f t="shared" si="13"/>
        <v>12</v>
      </c>
      <c r="P144" s="19">
        <f t="shared" si="12"/>
        <v>3615</v>
      </c>
      <c r="Q144" s="24">
        <f t="shared" si="14"/>
        <v>43385</v>
      </c>
      <c r="R144" s="24">
        <f t="shared" si="14"/>
        <v>43425</v>
      </c>
      <c r="S144"/>
    </row>
    <row r="145" spans="15:19" x14ac:dyDescent="0.2">
      <c r="O145" s="18">
        <f t="shared" si="13"/>
        <v>13</v>
      </c>
      <c r="P145" s="19">
        <f t="shared" si="12"/>
        <v>3337</v>
      </c>
      <c r="Q145" s="24">
        <f t="shared" si="14"/>
        <v>43386</v>
      </c>
      <c r="R145" s="24">
        <f t="shared" si="14"/>
        <v>43426</v>
      </c>
      <c r="S145"/>
    </row>
    <row r="146" spans="15:19" x14ac:dyDescent="0.2">
      <c r="O146" s="18">
        <f t="shared" si="13"/>
        <v>14</v>
      </c>
      <c r="P146" s="19">
        <f t="shared" si="12"/>
        <v>3099</v>
      </c>
      <c r="Q146" s="24">
        <f t="shared" si="14"/>
        <v>43387</v>
      </c>
      <c r="R146" s="24">
        <f t="shared" si="14"/>
        <v>43427</v>
      </c>
      <c r="S146"/>
    </row>
    <row r="147" spans="15:19" x14ac:dyDescent="0.2">
      <c r="O147" s="18">
        <f t="shared" si="13"/>
        <v>15</v>
      </c>
      <c r="P147" s="19">
        <f t="shared" si="12"/>
        <v>2893</v>
      </c>
      <c r="Q147" s="24">
        <f t="shared" si="14"/>
        <v>43388</v>
      </c>
      <c r="R147" s="24">
        <f t="shared" si="14"/>
        <v>43428</v>
      </c>
      <c r="S147"/>
    </row>
    <row r="148" spans="15:19" x14ac:dyDescent="0.2">
      <c r="O148" s="18">
        <f t="shared" si="13"/>
        <v>16</v>
      </c>
      <c r="P148" s="19">
        <f t="shared" si="12"/>
        <v>2712</v>
      </c>
      <c r="Q148" s="24">
        <f t="shared" si="14"/>
        <v>43389</v>
      </c>
      <c r="R148" s="24">
        <f t="shared" si="14"/>
        <v>43429</v>
      </c>
      <c r="S148"/>
    </row>
    <row r="149" spans="15:19" x14ac:dyDescent="0.2">
      <c r="O149" s="18">
        <f t="shared" si="13"/>
        <v>17</v>
      </c>
      <c r="P149" s="19">
        <f t="shared" si="12"/>
        <v>2552</v>
      </c>
      <c r="Q149" s="24">
        <f t="shared" si="14"/>
        <v>43390</v>
      </c>
      <c r="R149" s="24">
        <f t="shared" si="14"/>
        <v>43430</v>
      </c>
      <c r="S149"/>
    </row>
    <row r="150" spans="15:19" x14ac:dyDescent="0.2">
      <c r="O150" s="18">
        <f t="shared" si="13"/>
        <v>18</v>
      </c>
      <c r="P150" s="19">
        <f t="shared" si="12"/>
        <v>2411</v>
      </c>
      <c r="Q150" s="24">
        <f t="shared" si="14"/>
        <v>43391</v>
      </c>
      <c r="R150" s="24">
        <f t="shared" si="14"/>
        <v>43431</v>
      </c>
      <c r="S150"/>
    </row>
    <row r="151" spans="15:19" x14ac:dyDescent="0.2">
      <c r="O151" s="18">
        <f t="shared" si="13"/>
        <v>19</v>
      </c>
      <c r="P151" s="19">
        <f t="shared" si="12"/>
        <v>2284</v>
      </c>
      <c r="Q151" s="24">
        <f t="shared" si="14"/>
        <v>43392</v>
      </c>
      <c r="R151" s="24">
        <f t="shared" si="14"/>
        <v>43432</v>
      </c>
      <c r="S151"/>
    </row>
    <row r="152" spans="15:19" x14ac:dyDescent="0.2">
      <c r="O152" s="18">
        <f t="shared" si="13"/>
        <v>20</v>
      </c>
      <c r="P152" s="19">
        <f t="shared" si="12"/>
        <v>2170</v>
      </c>
      <c r="Q152" s="24">
        <f t="shared" si="14"/>
        <v>43393</v>
      </c>
      <c r="R152" s="24">
        <f t="shared" si="14"/>
        <v>43433</v>
      </c>
      <c r="S152"/>
    </row>
    <row r="153" spans="15:19" x14ac:dyDescent="0.2">
      <c r="O153" s="18">
        <f t="shared" si="13"/>
        <v>21</v>
      </c>
      <c r="P153" s="19">
        <f t="shared" si="12"/>
        <v>2066</v>
      </c>
      <c r="Q153" s="24">
        <f t="shared" si="14"/>
        <v>43394</v>
      </c>
      <c r="R153" s="24">
        <f t="shared" si="14"/>
        <v>43434</v>
      </c>
      <c r="S153"/>
    </row>
    <row r="154" spans="15:19" x14ac:dyDescent="0.2">
      <c r="O154" s="18">
        <f t="shared" si="13"/>
        <v>22</v>
      </c>
      <c r="P154" s="19">
        <f t="shared" si="12"/>
        <v>1973</v>
      </c>
      <c r="Q154" s="24">
        <f t="shared" si="14"/>
        <v>43395</v>
      </c>
      <c r="R154" s="24">
        <f t="shared" si="14"/>
        <v>43435</v>
      </c>
      <c r="S154"/>
    </row>
    <row r="155" spans="15:19" x14ac:dyDescent="0.2">
      <c r="O155" s="18">
        <f t="shared" si="13"/>
        <v>23</v>
      </c>
      <c r="P155" s="19">
        <f t="shared" si="12"/>
        <v>1887</v>
      </c>
      <c r="Q155" s="24">
        <f t="shared" si="14"/>
        <v>43396</v>
      </c>
      <c r="R155" s="24">
        <f t="shared" si="14"/>
        <v>43436</v>
      </c>
      <c r="S155"/>
    </row>
    <row r="156" spans="15:19" x14ac:dyDescent="0.2">
      <c r="O156" s="18">
        <f t="shared" si="13"/>
        <v>24</v>
      </c>
      <c r="P156" s="19">
        <f t="shared" si="12"/>
        <v>1808</v>
      </c>
      <c r="Q156" s="24">
        <f t="shared" ref="Q156:R171" si="15">Q155+1</f>
        <v>43397</v>
      </c>
      <c r="R156" s="24">
        <f t="shared" si="15"/>
        <v>43437</v>
      </c>
      <c r="S156"/>
    </row>
    <row r="157" spans="15:19" x14ac:dyDescent="0.2">
      <c r="O157" s="18">
        <f t="shared" si="13"/>
        <v>25</v>
      </c>
      <c r="P157" s="19">
        <f t="shared" si="12"/>
        <v>1736</v>
      </c>
      <c r="Q157" s="24">
        <f t="shared" si="15"/>
        <v>43398</v>
      </c>
      <c r="R157" s="24">
        <f t="shared" si="15"/>
        <v>43438</v>
      </c>
      <c r="S157"/>
    </row>
    <row r="158" spans="15:19" x14ac:dyDescent="0.2">
      <c r="O158" s="18">
        <f t="shared" si="13"/>
        <v>26</v>
      </c>
      <c r="P158" s="19">
        <f t="shared" si="12"/>
        <v>1669</v>
      </c>
      <c r="Q158" s="24">
        <f t="shared" si="15"/>
        <v>43399</v>
      </c>
      <c r="R158" s="24">
        <f t="shared" si="15"/>
        <v>43439</v>
      </c>
      <c r="S158"/>
    </row>
    <row r="159" spans="15:19" x14ac:dyDescent="0.2">
      <c r="O159" s="18">
        <f t="shared" si="13"/>
        <v>27</v>
      </c>
      <c r="P159" s="19">
        <f t="shared" si="12"/>
        <v>1607</v>
      </c>
      <c r="Q159" s="24">
        <f t="shared" si="15"/>
        <v>43400</v>
      </c>
      <c r="R159" s="24">
        <f t="shared" si="15"/>
        <v>43440</v>
      </c>
      <c r="S159"/>
    </row>
    <row r="160" spans="15:19" x14ac:dyDescent="0.2">
      <c r="O160" s="18">
        <f t="shared" si="13"/>
        <v>28</v>
      </c>
      <c r="P160" s="19">
        <f t="shared" si="12"/>
        <v>1550</v>
      </c>
      <c r="Q160" s="24">
        <f t="shared" si="15"/>
        <v>43401</v>
      </c>
      <c r="R160" s="24">
        <f t="shared" si="15"/>
        <v>43441</v>
      </c>
      <c r="S160"/>
    </row>
    <row r="161" spans="15:19" x14ac:dyDescent="0.2">
      <c r="O161" s="18">
        <f t="shared" si="13"/>
        <v>29</v>
      </c>
      <c r="P161" s="19">
        <f t="shared" si="12"/>
        <v>1497</v>
      </c>
      <c r="Q161" s="24">
        <f t="shared" si="15"/>
        <v>43402</v>
      </c>
      <c r="R161" s="24">
        <f t="shared" si="15"/>
        <v>43442</v>
      </c>
      <c r="S161"/>
    </row>
    <row r="162" spans="15:19" x14ac:dyDescent="0.2">
      <c r="O162" s="18">
        <f t="shared" si="13"/>
        <v>30</v>
      </c>
      <c r="P162" s="19">
        <f t="shared" si="12"/>
        <v>1447</v>
      </c>
      <c r="Q162" s="24">
        <f t="shared" si="15"/>
        <v>43403</v>
      </c>
      <c r="R162" s="24">
        <f t="shared" si="15"/>
        <v>43443</v>
      </c>
      <c r="S162"/>
    </row>
    <row r="163" spans="15:19" x14ac:dyDescent="0.2">
      <c r="O163" s="18">
        <f t="shared" si="13"/>
        <v>31</v>
      </c>
      <c r="P163" s="19">
        <f t="shared" si="12"/>
        <v>1400</v>
      </c>
      <c r="Q163" s="24">
        <f t="shared" si="15"/>
        <v>43404</v>
      </c>
      <c r="R163" s="24">
        <f t="shared" si="15"/>
        <v>43444</v>
      </c>
      <c r="S163"/>
    </row>
    <row r="164" spans="15:19" x14ac:dyDescent="0.2">
      <c r="O164" s="18">
        <f t="shared" si="13"/>
        <v>1</v>
      </c>
      <c r="P164" s="19">
        <f t="shared" si="12"/>
        <v>43405</v>
      </c>
      <c r="Q164" s="24">
        <f t="shared" si="15"/>
        <v>43405</v>
      </c>
      <c r="R164" s="24">
        <f t="shared" si="15"/>
        <v>43445</v>
      </c>
      <c r="S164"/>
    </row>
    <row r="165" spans="15:19" x14ac:dyDescent="0.2">
      <c r="O165" s="18">
        <f t="shared" si="13"/>
        <v>2</v>
      </c>
      <c r="P165" s="19">
        <f t="shared" si="12"/>
        <v>21703</v>
      </c>
      <c r="Q165" s="24">
        <f t="shared" si="15"/>
        <v>43406</v>
      </c>
      <c r="R165" s="24">
        <f t="shared" si="15"/>
        <v>43446</v>
      </c>
      <c r="S165"/>
    </row>
    <row r="166" spans="15:19" x14ac:dyDescent="0.2">
      <c r="O166" s="18">
        <f t="shared" si="13"/>
        <v>3</v>
      </c>
      <c r="P166" s="19">
        <f t="shared" si="12"/>
        <v>14469</v>
      </c>
      <c r="Q166" s="24">
        <f t="shared" si="15"/>
        <v>43407</v>
      </c>
      <c r="R166" s="24">
        <f t="shared" si="15"/>
        <v>43447</v>
      </c>
      <c r="S166"/>
    </row>
    <row r="167" spans="15:19" x14ac:dyDescent="0.2">
      <c r="O167" s="18">
        <f t="shared" si="13"/>
        <v>4</v>
      </c>
      <c r="P167" s="19">
        <f t="shared" si="12"/>
        <v>10852</v>
      </c>
      <c r="Q167" s="24">
        <f t="shared" si="15"/>
        <v>43408</v>
      </c>
      <c r="R167" s="24">
        <f t="shared" si="15"/>
        <v>43448</v>
      </c>
      <c r="S167"/>
    </row>
    <row r="168" spans="15:19" x14ac:dyDescent="0.2">
      <c r="O168" s="18">
        <f t="shared" si="13"/>
        <v>5</v>
      </c>
      <c r="P168" s="19">
        <f t="shared" si="12"/>
        <v>8682</v>
      </c>
      <c r="Q168" s="24">
        <f t="shared" si="15"/>
        <v>43409</v>
      </c>
      <c r="R168" s="24">
        <f t="shared" si="15"/>
        <v>43449</v>
      </c>
      <c r="S168"/>
    </row>
    <row r="169" spans="15:19" x14ac:dyDescent="0.2">
      <c r="O169" s="18">
        <f t="shared" si="13"/>
        <v>6</v>
      </c>
      <c r="P169" s="19">
        <f t="shared" si="12"/>
        <v>7235</v>
      </c>
      <c r="Q169" s="24">
        <f t="shared" si="15"/>
        <v>43410</v>
      </c>
      <c r="R169" s="24">
        <f t="shared" si="15"/>
        <v>43450</v>
      </c>
      <c r="S169"/>
    </row>
    <row r="170" spans="15:19" x14ac:dyDescent="0.2">
      <c r="O170" s="18">
        <f t="shared" si="13"/>
        <v>7</v>
      </c>
      <c r="P170" s="19">
        <f t="shared" si="12"/>
        <v>6202</v>
      </c>
      <c r="Q170" s="24">
        <f t="shared" si="15"/>
        <v>43411</v>
      </c>
      <c r="R170" s="24">
        <f t="shared" si="15"/>
        <v>43451</v>
      </c>
      <c r="S170"/>
    </row>
    <row r="171" spans="15:19" x14ac:dyDescent="0.2">
      <c r="O171" s="18">
        <f t="shared" si="13"/>
        <v>8</v>
      </c>
      <c r="P171" s="19">
        <f t="shared" si="12"/>
        <v>5427</v>
      </c>
      <c r="Q171" s="24">
        <f t="shared" si="15"/>
        <v>43412</v>
      </c>
      <c r="R171" s="24">
        <f t="shared" si="15"/>
        <v>43452</v>
      </c>
      <c r="S171"/>
    </row>
    <row r="172" spans="15:19" x14ac:dyDescent="0.2">
      <c r="O172" s="18">
        <f t="shared" si="13"/>
        <v>9</v>
      </c>
      <c r="P172" s="19">
        <f t="shared" si="12"/>
        <v>4824</v>
      </c>
      <c r="Q172" s="24">
        <f t="shared" ref="Q172:R187" si="16">Q171+1</f>
        <v>43413</v>
      </c>
      <c r="R172" s="24">
        <f t="shared" si="16"/>
        <v>43453</v>
      </c>
      <c r="S172"/>
    </row>
    <row r="173" spans="15:19" x14ac:dyDescent="0.2">
      <c r="O173" s="18">
        <f t="shared" si="13"/>
        <v>10</v>
      </c>
      <c r="P173" s="19">
        <f t="shared" si="12"/>
        <v>4341</v>
      </c>
      <c r="Q173" s="24">
        <f t="shared" si="16"/>
        <v>43414</v>
      </c>
      <c r="R173" s="24">
        <f t="shared" si="16"/>
        <v>43454</v>
      </c>
      <c r="S173"/>
    </row>
    <row r="174" spans="15:19" x14ac:dyDescent="0.2">
      <c r="O174" s="18">
        <f t="shared" si="13"/>
        <v>11</v>
      </c>
      <c r="P174" s="19">
        <f t="shared" si="12"/>
        <v>3947</v>
      </c>
      <c r="Q174" s="24">
        <f t="shared" si="16"/>
        <v>43415</v>
      </c>
      <c r="R174" s="24">
        <f t="shared" si="16"/>
        <v>43455</v>
      </c>
      <c r="S174"/>
    </row>
    <row r="175" spans="15:19" x14ac:dyDescent="0.2">
      <c r="O175" s="18">
        <f t="shared" si="13"/>
        <v>12</v>
      </c>
      <c r="P175" s="19">
        <f t="shared" si="12"/>
        <v>3618</v>
      </c>
      <c r="Q175" s="24">
        <f t="shared" si="16"/>
        <v>43416</v>
      </c>
      <c r="R175" s="24">
        <f t="shared" si="16"/>
        <v>43456</v>
      </c>
      <c r="S175"/>
    </row>
    <row r="176" spans="15:19" x14ac:dyDescent="0.2">
      <c r="O176" s="18">
        <f t="shared" si="13"/>
        <v>13</v>
      </c>
      <c r="P176" s="19">
        <f t="shared" si="12"/>
        <v>3340</v>
      </c>
      <c r="Q176" s="24">
        <f t="shared" si="16"/>
        <v>43417</v>
      </c>
      <c r="R176" s="24">
        <f t="shared" si="16"/>
        <v>43457</v>
      </c>
      <c r="S176"/>
    </row>
    <row r="177" spans="15:19" x14ac:dyDescent="0.2">
      <c r="O177" s="18">
        <f t="shared" si="13"/>
        <v>14</v>
      </c>
      <c r="P177" s="19">
        <f t="shared" si="12"/>
        <v>3101</v>
      </c>
      <c r="Q177" s="24">
        <f t="shared" si="16"/>
        <v>43418</v>
      </c>
      <c r="R177" s="24">
        <f t="shared" si="16"/>
        <v>43458</v>
      </c>
      <c r="S177"/>
    </row>
    <row r="178" spans="15:19" x14ac:dyDescent="0.2">
      <c r="O178" s="18">
        <f t="shared" si="13"/>
        <v>15</v>
      </c>
      <c r="P178" s="19">
        <f t="shared" si="12"/>
        <v>2895</v>
      </c>
      <c r="Q178" s="24">
        <f t="shared" si="16"/>
        <v>43419</v>
      </c>
      <c r="R178" s="24">
        <f t="shared" si="16"/>
        <v>43459</v>
      </c>
      <c r="S178"/>
    </row>
    <row r="179" spans="15:19" x14ac:dyDescent="0.2">
      <c r="O179" s="18">
        <f t="shared" si="13"/>
        <v>16</v>
      </c>
      <c r="P179" s="19">
        <f t="shared" si="12"/>
        <v>2714</v>
      </c>
      <c r="Q179" s="24">
        <f t="shared" si="16"/>
        <v>43420</v>
      </c>
      <c r="R179" s="24">
        <f t="shared" si="16"/>
        <v>43460</v>
      </c>
      <c r="S179"/>
    </row>
    <row r="180" spans="15:19" x14ac:dyDescent="0.2">
      <c r="O180" s="18">
        <f t="shared" si="13"/>
        <v>17</v>
      </c>
      <c r="P180" s="19">
        <f t="shared" si="12"/>
        <v>2554</v>
      </c>
      <c r="Q180" s="24">
        <f t="shared" si="16"/>
        <v>43421</v>
      </c>
      <c r="R180" s="24">
        <f t="shared" si="16"/>
        <v>43461</v>
      </c>
      <c r="S180"/>
    </row>
    <row r="181" spans="15:19" x14ac:dyDescent="0.2">
      <c r="O181" s="18">
        <f t="shared" si="13"/>
        <v>18</v>
      </c>
      <c r="P181" s="19">
        <f t="shared" si="12"/>
        <v>2412</v>
      </c>
      <c r="Q181" s="24">
        <f t="shared" si="16"/>
        <v>43422</v>
      </c>
      <c r="R181" s="24">
        <f t="shared" si="16"/>
        <v>43462</v>
      </c>
      <c r="S181"/>
    </row>
    <row r="182" spans="15:19" x14ac:dyDescent="0.2">
      <c r="O182" s="18">
        <f t="shared" si="13"/>
        <v>19</v>
      </c>
      <c r="P182" s="19">
        <f t="shared" si="12"/>
        <v>2285</v>
      </c>
      <c r="Q182" s="24">
        <f t="shared" si="16"/>
        <v>43423</v>
      </c>
      <c r="R182" s="24">
        <f t="shared" si="16"/>
        <v>43463</v>
      </c>
      <c r="S182"/>
    </row>
    <row r="183" spans="15:19" x14ac:dyDescent="0.2">
      <c r="O183" s="18">
        <f t="shared" si="13"/>
        <v>20</v>
      </c>
      <c r="P183" s="19">
        <f t="shared" si="12"/>
        <v>2171</v>
      </c>
      <c r="Q183" s="24">
        <f t="shared" si="16"/>
        <v>43424</v>
      </c>
      <c r="R183" s="24">
        <f t="shared" si="16"/>
        <v>43464</v>
      </c>
      <c r="S183"/>
    </row>
    <row r="184" spans="15:19" x14ac:dyDescent="0.2">
      <c r="O184" s="18">
        <f t="shared" si="13"/>
        <v>21</v>
      </c>
      <c r="P184" s="19">
        <f t="shared" si="12"/>
        <v>2068</v>
      </c>
      <c r="Q184" s="24">
        <f t="shared" si="16"/>
        <v>43425</v>
      </c>
      <c r="R184" s="24">
        <f t="shared" si="16"/>
        <v>43465</v>
      </c>
      <c r="S184"/>
    </row>
    <row r="185" spans="15:19" x14ac:dyDescent="0.2">
      <c r="O185" s="18">
        <f t="shared" si="13"/>
        <v>22</v>
      </c>
      <c r="P185" s="19">
        <f t="shared" si="12"/>
        <v>1974</v>
      </c>
      <c r="Q185" s="24">
        <f t="shared" si="16"/>
        <v>43426</v>
      </c>
      <c r="R185" s="24">
        <f t="shared" si="16"/>
        <v>43466</v>
      </c>
      <c r="S185"/>
    </row>
    <row r="186" spans="15:19" x14ac:dyDescent="0.2">
      <c r="O186" s="18">
        <f t="shared" si="13"/>
        <v>23</v>
      </c>
      <c r="P186" s="19">
        <f t="shared" si="12"/>
        <v>1888</v>
      </c>
      <c r="Q186" s="24">
        <f t="shared" si="16"/>
        <v>43427</v>
      </c>
      <c r="R186" s="24">
        <f t="shared" si="16"/>
        <v>43467</v>
      </c>
      <c r="S186"/>
    </row>
    <row r="187" spans="15:19" x14ac:dyDescent="0.2">
      <c r="O187" s="18">
        <f t="shared" si="13"/>
        <v>24</v>
      </c>
      <c r="P187" s="19">
        <f t="shared" si="12"/>
        <v>1810</v>
      </c>
      <c r="Q187" s="24">
        <f t="shared" si="16"/>
        <v>43428</v>
      </c>
      <c r="R187" s="24">
        <f t="shared" si="16"/>
        <v>43468</v>
      </c>
      <c r="S187"/>
    </row>
    <row r="188" spans="15:19" x14ac:dyDescent="0.2">
      <c r="O188" s="18">
        <f t="shared" si="13"/>
        <v>25</v>
      </c>
      <c r="P188" s="19">
        <f t="shared" si="12"/>
        <v>1737</v>
      </c>
      <c r="Q188" s="24">
        <f t="shared" ref="Q188:R203" si="17">Q187+1</f>
        <v>43429</v>
      </c>
      <c r="R188" s="24">
        <f t="shared" si="17"/>
        <v>43469</v>
      </c>
      <c r="S188"/>
    </row>
    <row r="189" spans="15:19" x14ac:dyDescent="0.2">
      <c r="O189" s="18">
        <f t="shared" si="13"/>
        <v>26</v>
      </c>
      <c r="P189" s="19">
        <f t="shared" si="12"/>
        <v>1670</v>
      </c>
      <c r="Q189" s="24">
        <f t="shared" si="17"/>
        <v>43430</v>
      </c>
      <c r="R189" s="24">
        <f t="shared" si="17"/>
        <v>43470</v>
      </c>
      <c r="S189"/>
    </row>
    <row r="190" spans="15:19" x14ac:dyDescent="0.2">
      <c r="O190" s="18">
        <f t="shared" si="13"/>
        <v>27</v>
      </c>
      <c r="P190" s="19">
        <f t="shared" si="12"/>
        <v>1609</v>
      </c>
      <c r="Q190" s="24">
        <f t="shared" si="17"/>
        <v>43431</v>
      </c>
      <c r="R190" s="24">
        <f t="shared" si="17"/>
        <v>43471</v>
      </c>
      <c r="S190"/>
    </row>
    <row r="191" spans="15:19" x14ac:dyDescent="0.2">
      <c r="O191" s="18">
        <f t="shared" si="13"/>
        <v>28</v>
      </c>
      <c r="P191" s="19">
        <f t="shared" si="12"/>
        <v>1551</v>
      </c>
      <c r="Q191" s="24">
        <f t="shared" si="17"/>
        <v>43432</v>
      </c>
      <c r="R191" s="24">
        <f t="shared" si="17"/>
        <v>43472</v>
      </c>
      <c r="S191"/>
    </row>
    <row r="192" spans="15:19" x14ac:dyDescent="0.2">
      <c r="O192" s="18">
        <f t="shared" si="13"/>
        <v>29</v>
      </c>
      <c r="P192" s="19">
        <f t="shared" si="12"/>
        <v>1498</v>
      </c>
      <c r="Q192" s="24">
        <f t="shared" si="17"/>
        <v>43433</v>
      </c>
      <c r="R192" s="24">
        <f t="shared" si="17"/>
        <v>43473</v>
      </c>
      <c r="S192"/>
    </row>
    <row r="193" spans="15:19" x14ac:dyDescent="0.2">
      <c r="O193" s="18">
        <f t="shared" si="13"/>
        <v>30</v>
      </c>
      <c r="P193" s="19">
        <f t="shared" si="12"/>
        <v>1448</v>
      </c>
      <c r="Q193" s="24">
        <f t="shared" si="17"/>
        <v>43434</v>
      </c>
      <c r="R193" s="24">
        <f t="shared" si="17"/>
        <v>43474</v>
      </c>
      <c r="S193"/>
    </row>
    <row r="194" spans="15:19" x14ac:dyDescent="0.2">
      <c r="O194" s="18">
        <f t="shared" si="13"/>
        <v>1</v>
      </c>
      <c r="P194" s="19">
        <f t="shared" si="12"/>
        <v>43435</v>
      </c>
      <c r="Q194" s="24">
        <f t="shared" si="17"/>
        <v>43435</v>
      </c>
      <c r="R194" s="24">
        <f t="shared" si="17"/>
        <v>43475</v>
      </c>
      <c r="S194"/>
    </row>
    <row r="195" spans="15:19" x14ac:dyDescent="0.2">
      <c r="O195" s="18">
        <f t="shared" si="13"/>
        <v>2</v>
      </c>
      <c r="P195" s="19">
        <f t="shared" si="12"/>
        <v>21718</v>
      </c>
      <c r="Q195" s="24">
        <f t="shared" si="17"/>
        <v>43436</v>
      </c>
      <c r="R195" s="24">
        <f t="shared" si="17"/>
        <v>43476</v>
      </c>
      <c r="S195"/>
    </row>
    <row r="196" spans="15:19" x14ac:dyDescent="0.2">
      <c r="O196" s="18">
        <f t="shared" si="13"/>
        <v>3</v>
      </c>
      <c r="P196" s="19">
        <f t="shared" si="12"/>
        <v>14479</v>
      </c>
      <c r="Q196" s="24">
        <f t="shared" si="17"/>
        <v>43437</v>
      </c>
      <c r="R196" s="24">
        <f t="shared" si="17"/>
        <v>43477</v>
      </c>
      <c r="S196"/>
    </row>
    <row r="197" spans="15:19" x14ac:dyDescent="0.2">
      <c r="O197" s="18">
        <f t="shared" si="13"/>
        <v>4</v>
      </c>
      <c r="P197" s="19">
        <f t="shared" si="12"/>
        <v>10860</v>
      </c>
      <c r="Q197" s="24">
        <f t="shared" si="17"/>
        <v>43438</v>
      </c>
      <c r="R197" s="24">
        <f t="shared" si="17"/>
        <v>43478</v>
      </c>
      <c r="S197"/>
    </row>
    <row r="198" spans="15:19" x14ac:dyDescent="0.2">
      <c r="O198" s="18">
        <f t="shared" si="13"/>
        <v>5</v>
      </c>
      <c r="P198" s="19">
        <f t="shared" si="12"/>
        <v>8688</v>
      </c>
      <c r="Q198" s="24">
        <f t="shared" si="17"/>
        <v>43439</v>
      </c>
      <c r="R198" s="24">
        <f t="shared" si="17"/>
        <v>43479</v>
      </c>
      <c r="S198"/>
    </row>
    <row r="199" spans="15:19" x14ac:dyDescent="0.2">
      <c r="O199" s="18">
        <f t="shared" si="13"/>
        <v>6</v>
      </c>
      <c r="P199" s="19">
        <f t="shared" si="12"/>
        <v>7240</v>
      </c>
      <c r="Q199" s="24">
        <f t="shared" si="17"/>
        <v>43440</v>
      </c>
      <c r="R199" s="24">
        <f t="shared" si="17"/>
        <v>43480</v>
      </c>
      <c r="S199"/>
    </row>
    <row r="200" spans="15:19" x14ac:dyDescent="0.2">
      <c r="O200" s="18">
        <f t="shared" si="13"/>
        <v>7</v>
      </c>
      <c r="P200" s="19">
        <f t="shared" si="12"/>
        <v>6206</v>
      </c>
      <c r="Q200" s="24">
        <f t="shared" si="17"/>
        <v>43441</v>
      </c>
      <c r="R200" s="24">
        <f t="shared" si="17"/>
        <v>43481</v>
      </c>
      <c r="S200"/>
    </row>
    <row r="201" spans="15:19" x14ac:dyDescent="0.2">
      <c r="O201" s="18">
        <f t="shared" si="13"/>
        <v>8</v>
      </c>
      <c r="P201" s="19">
        <f t="shared" si="12"/>
        <v>5430</v>
      </c>
      <c r="Q201" s="24">
        <f t="shared" si="17"/>
        <v>43442</v>
      </c>
      <c r="R201" s="24">
        <f t="shared" si="17"/>
        <v>43482</v>
      </c>
      <c r="S201"/>
    </row>
    <row r="202" spans="15:19" x14ac:dyDescent="0.2">
      <c r="O202" s="18">
        <f t="shared" si="13"/>
        <v>9</v>
      </c>
      <c r="P202" s="19">
        <f t="shared" ref="P202:P265" si="18">ROUND(Q202/O202,0)</f>
        <v>4827</v>
      </c>
      <c r="Q202" s="24">
        <f t="shared" si="17"/>
        <v>43443</v>
      </c>
      <c r="R202" s="24">
        <f t="shared" si="17"/>
        <v>43483</v>
      </c>
      <c r="S202"/>
    </row>
    <row r="203" spans="15:19" x14ac:dyDescent="0.2">
      <c r="O203" s="18">
        <f t="shared" ref="O203:O266" si="19">DAY(Q203)</f>
        <v>10</v>
      </c>
      <c r="P203" s="19">
        <f t="shared" si="18"/>
        <v>4344</v>
      </c>
      <c r="Q203" s="24">
        <f t="shared" si="17"/>
        <v>43444</v>
      </c>
      <c r="R203" s="24">
        <f t="shared" si="17"/>
        <v>43484</v>
      </c>
      <c r="S203"/>
    </row>
    <row r="204" spans="15:19" x14ac:dyDescent="0.2">
      <c r="O204" s="18">
        <f t="shared" si="19"/>
        <v>11</v>
      </c>
      <c r="P204" s="19">
        <f t="shared" si="18"/>
        <v>3950</v>
      </c>
      <c r="Q204" s="24">
        <f t="shared" ref="Q204:R219" si="20">Q203+1</f>
        <v>43445</v>
      </c>
      <c r="R204" s="24">
        <f t="shared" si="20"/>
        <v>43485</v>
      </c>
      <c r="S204"/>
    </row>
    <row r="205" spans="15:19" x14ac:dyDescent="0.2">
      <c r="O205" s="18">
        <f t="shared" si="19"/>
        <v>12</v>
      </c>
      <c r="P205" s="19">
        <f t="shared" si="18"/>
        <v>3621</v>
      </c>
      <c r="Q205" s="24">
        <f t="shared" si="20"/>
        <v>43446</v>
      </c>
      <c r="R205" s="24">
        <f t="shared" si="20"/>
        <v>43486</v>
      </c>
      <c r="S205"/>
    </row>
    <row r="206" spans="15:19" x14ac:dyDescent="0.2">
      <c r="O206" s="18">
        <f t="shared" si="19"/>
        <v>13</v>
      </c>
      <c r="P206" s="19">
        <f t="shared" si="18"/>
        <v>3342</v>
      </c>
      <c r="Q206" s="24">
        <f t="shared" si="20"/>
        <v>43447</v>
      </c>
      <c r="R206" s="24">
        <f t="shared" si="20"/>
        <v>43487</v>
      </c>
      <c r="S206"/>
    </row>
    <row r="207" spans="15:19" x14ac:dyDescent="0.2">
      <c r="O207" s="18">
        <f t="shared" si="19"/>
        <v>14</v>
      </c>
      <c r="P207" s="19">
        <f t="shared" si="18"/>
        <v>3103</v>
      </c>
      <c r="Q207" s="24">
        <f t="shared" si="20"/>
        <v>43448</v>
      </c>
      <c r="R207" s="24">
        <f t="shared" si="20"/>
        <v>43488</v>
      </c>
      <c r="S207"/>
    </row>
    <row r="208" spans="15:19" x14ac:dyDescent="0.2">
      <c r="O208" s="18">
        <f t="shared" si="19"/>
        <v>15</v>
      </c>
      <c r="P208" s="19">
        <f t="shared" si="18"/>
        <v>2897</v>
      </c>
      <c r="Q208" s="24">
        <f t="shared" si="20"/>
        <v>43449</v>
      </c>
      <c r="R208" s="24">
        <f t="shared" si="20"/>
        <v>43489</v>
      </c>
      <c r="S208"/>
    </row>
    <row r="209" spans="15:19" x14ac:dyDescent="0.2">
      <c r="O209" s="18">
        <f t="shared" si="19"/>
        <v>16</v>
      </c>
      <c r="P209" s="19">
        <f t="shared" si="18"/>
        <v>2716</v>
      </c>
      <c r="Q209" s="24">
        <f t="shared" si="20"/>
        <v>43450</v>
      </c>
      <c r="R209" s="24">
        <f t="shared" si="20"/>
        <v>43490</v>
      </c>
      <c r="S209"/>
    </row>
    <row r="210" spans="15:19" x14ac:dyDescent="0.2">
      <c r="O210" s="18">
        <f t="shared" si="19"/>
        <v>17</v>
      </c>
      <c r="P210" s="19">
        <f t="shared" si="18"/>
        <v>2556</v>
      </c>
      <c r="Q210" s="24">
        <f t="shared" si="20"/>
        <v>43451</v>
      </c>
      <c r="R210" s="24">
        <f t="shared" si="20"/>
        <v>43491</v>
      </c>
      <c r="S210"/>
    </row>
    <row r="211" spans="15:19" x14ac:dyDescent="0.2">
      <c r="O211" s="18">
        <f t="shared" si="19"/>
        <v>18</v>
      </c>
      <c r="P211" s="19">
        <f t="shared" si="18"/>
        <v>2414</v>
      </c>
      <c r="Q211" s="24">
        <f t="shared" si="20"/>
        <v>43452</v>
      </c>
      <c r="R211" s="24">
        <f t="shared" si="20"/>
        <v>43492</v>
      </c>
      <c r="S211"/>
    </row>
    <row r="212" spans="15:19" x14ac:dyDescent="0.2">
      <c r="O212" s="18">
        <f t="shared" si="19"/>
        <v>19</v>
      </c>
      <c r="P212" s="19">
        <f t="shared" si="18"/>
        <v>2287</v>
      </c>
      <c r="Q212" s="24">
        <f t="shared" si="20"/>
        <v>43453</v>
      </c>
      <c r="R212" s="24">
        <f t="shared" si="20"/>
        <v>43493</v>
      </c>
      <c r="S212"/>
    </row>
    <row r="213" spans="15:19" x14ac:dyDescent="0.2">
      <c r="O213" s="18">
        <f t="shared" si="19"/>
        <v>20</v>
      </c>
      <c r="P213" s="19">
        <f t="shared" si="18"/>
        <v>2173</v>
      </c>
      <c r="Q213" s="24">
        <f t="shared" si="20"/>
        <v>43454</v>
      </c>
      <c r="R213" s="24">
        <f t="shared" si="20"/>
        <v>43494</v>
      </c>
      <c r="S213"/>
    </row>
    <row r="214" spans="15:19" x14ac:dyDescent="0.2">
      <c r="O214" s="18">
        <f t="shared" si="19"/>
        <v>21</v>
      </c>
      <c r="P214" s="19">
        <f t="shared" si="18"/>
        <v>2069</v>
      </c>
      <c r="Q214" s="24">
        <f t="shared" si="20"/>
        <v>43455</v>
      </c>
      <c r="R214" s="24">
        <f t="shared" si="20"/>
        <v>43495</v>
      </c>
      <c r="S214"/>
    </row>
    <row r="215" spans="15:19" x14ac:dyDescent="0.2">
      <c r="O215" s="18">
        <f t="shared" si="19"/>
        <v>22</v>
      </c>
      <c r="P215" s="19">
        <f t="shared" si="18"/>
        <v>1975</v>
      </c>
      <c r="Q215" s="24">
        <f t="shared" si="20"/>
        <v>43456</v>
      </c>
      <c r="R215" s="24">
        <f t="shared" si="20"/>
        <v>43496</v>
      </c>
      <c r="S215"/>
    </row>
    <row r="216" spans="15:19" x14ac:dyDescent="0.2">
      <c r="O216" s="18">
        <f t="shared" si="19"/>
        <v>23</v>
      </c>
      <c r="P216" s="19">
        <f t="shared" si="18"/>
        <v>1889</v>
      </c>
      <c r="Q216" s="24">
        <f t="shared" si="20"/>
        <v>43457</v>
      </c>
      <c r="R216" s="24">
        <f t="shared" si="20"/>
        <v>43497</v>
      </c>
      <c r="S216"/>
    </row>
    <row r="217" spans="15:19" x14ac:dyDescent="0.2">
      <c r="O217" s="18">
        <f t="shared" si="19"/>
        <v>24</v>
      </c>
      <c r="P217" s="19">
        <f t="shared" si="18"/>
        <v>1811</v>
      </c>
      <c r="Q217" s="24">
        <f t="shared" si="20"/>
        <v>43458</v>
      </c>
      <c r="R217" s="24">
        <f t="shared" si="20"/>
        <v>43498</v>
      </c>
      <c r="S217"/>
    </row>
    <row r="218" spans="15:19" x14ac:dyDescent="0.2">
      <c r="O218" s="18">
        <f t="shared" si="19"/>
        <v>25</v>
      </c>
      <c r="P218" s="19">
        <f t="shared" si="18"/>
        <v>1738</v>
      </c>
      <c r="Q218" s="24">
        <f t="shared" si="20"/>
        <v>43459</v>
      </c>
      <c r="R218" s="24">
        <f t="shared" si="20"/>
        <v>43499</v>
      </c>
      <c r="S218"/>
    </row>
    <row r="219" spans="15:19" x14ac:dyDescent="0.2">
      <c r="O219" s="18">
        <f t="shared" si="19"/>
        <v>26</v>
      </c>
      <c r="P219" s="19">
        <f t="shared" si="18"/>
        <v>1672</v>
      </c>
      <c r="Q219" s="24">
        <f t="shared" si="20"/>
        <v>43460</v>
      </c>
      <c r="R219" s="24">
        <f t="shared" si="20"/>
        <v>43500</v>
      </c>
      <c r="S219"/>
    </row>
    <row r="220" spans="15:19" x14ac:dyDescent="0.2">
      <c r="O220" s="18">
        <f t="shared" si="19"/>
        <v>27</v>
      </c>
      <c r="P220" s="19">
        <f t="shared" si="18"/>
        <v>1610</v>
      </c>
      <c r="Q220" s="24">
        <f t="shared" ref="Q220:R235" si="21">Q219+1</f>
        <v>43461</v>
      </c>
      <c r="R220" s="24">
        <f t="shared" si="21"/>
        <v>43501</v>
      </c>
      <c r="S220"/>
    </row>
    <row r="221" spans="15:19" x14ac:dyDescent="0.2">
      <c r="O221" s="18">
        <f t="shared" si="19"/>
        <v>28</v>
      </c>
      <c r="P221" s="19">
        <f t="shared" si="18"/>
        <v>1552</v>
      </c>
      <c r="Q221" s="24">
        <f t="shared" si="21"/>
        <v>43462</v>
      </c>
      <c r="R221" s="24">
        <f t="shared" si="21"/>
        <v>43502</v>
      </c>
      <c r="S221"/>
    </row>
    <row r="222" spans="15:19" x14ac:dyDescent="0.2">
      <c r="O222" s="18">
        <f t="shared" si="19"/>
        <v>29</v>
      </c>
      <c r="P222" s="19">
        <f t="shared" si="18"/>
        <v>1499</v>
      </c>
      <c r="Q222" s="24">
        <f t="shared" si="21"/>
        <v>43463</v>
      </c>
      <c r="R222" s="24">
        <f t="shared" si="21"/>
        <v>43503</v>
      </c>
      <c r="S222"/>
    </row>
    <row r="223" spans="15:19" x14ac:dyDescent="0.2">
      <c r="O223" s="18">
        <f t="shared" si="19"/>
        <v>30</v>
      </c>
      <c r="P223" s="19">
        <f t="shared" si="18"/>
        <v>1449</v>
      </c>
      <c r="Q223" s="24">
        <f t="shared" si="21"/>
        <v>43464</v>
      </c>
      <c r="R223" s="24">
        <f t="shared" si="21"/>
        <v>43504</v>
      </c>
      <c r="S223"/>
    </row>
    <row r="224" spans="15:19" x14ac:dyDescent="0.2">
      <c r="O224" s="18">
        <f t="shared" si="19"/>
        <v>31</v>
      </c>
      <c r="P224" s="19">
        <f t="shared" si="18"/>
        <v>1402</v>
      </c>
      <c r="Q224" s="24">
        <f t="shared" si="21"/>
        <v>43465</v>
      </c>
      <c r="R224" s="24">
        <f t="shared" si="21"/>
        <v>43505</v>
      </c>
      <c r="S224"/>
    </row>
    <row r="225" spans="15:19" x14ac:dyDescent="0.2">
      <c r="O225" s="18">
        <f t="shared" si="19"/>
        <v>1</v>
      </c>
      <c r="P225" s="19">
        <f t="shared" si="18"/>
        <v>43466</v>
      </c>
      <c r="Q225" s="24">
        <f t="shared" si="21"/>
        <v>43466</v>
      </c>
      <c r="R225" s="24">
        <f t="shared" si="21"/>
        <v>43506</v>
      </c>
      <c r="S225"/>
    </row>
    <row r="226" spans="15:19" x14ac:dyDescent="0.2">
      <c r="O226" s="18">
        <f t="shared" si="19"/>
        <v>2</v>
      </c>
      <c r="P226" s="19">
        <f t="shared" si="18"/>
        <v>21734</v>
      </c>
      <c r="Q226" s="24">
        <f t="shared" si="21"/>
        <v>43467</v>
      </c>
      <c r="R226" s="24">
        <f t="shared" si="21"/>
        <v>43507</v>
      </c>
      <c r="S226"/>
    </row>
    <row r="227" spans="15:19" x14ac:dyDescent="0.2">
      <c r="O227" s="18">
        <f t="shared" si="19"/>
        <v>3</v>
      </c>
      <c r="P227" s="19">
        <f t="shared" si="18"/>
        <v>14489</v>
      </c>
      <c r="Q227" s="24">
        <f t="shared" si="21"/>
        <v>43468</v>
      </c>
      <c r="R227" s="24">
        <f t="shared" si="21"/>
        <v>43508</v>
      </c>
      <c r="S227"/>
    </row>
    <row r="228" spans="15:19" x14ac:dyDescent="0.2">
      <c r="O228" s="18">
        <f t="shared" si="19"/>
        <v>4</v>
      </c>
      <c r="P228" s="19">
        <f t="shared" si="18"/>
        <v>10867</v>
      </c>
      <c r="Q228" s="24">
        <f t="shared" si="21"/>
        <v>43469</v>
      </c>
      <c r="R228" s="24">
        <f t="shared" si="21"/>
        <v>43509</v>
      </c>
      <c r="S228"/>
    </row>
    <row r="229" spans="15:19" x14ac:dyDescent="0.2">
      <c r="O229" s="18">
        <f t="shared" si="19"/>
        <v>5</v>
      </c>
      <c r="P229" s="19">
        <f t="shared" si="18"/>
        <v>8694</v>
      </c>
      <c r="Q229" s="24">
        <f t="shared" si="21"/>
        <v>43470</v>
      </c>
      <c r="R229" s="24">
        <f t="shared" si="21"/>
        <v>43510</v>
      </c>
      <c r="S229"/>
    </row>
    <row r="230" spans="15:19" x14ac:dyDescent="0.2">
      <c r="O230" s="18">
        <f t="shared" si="19"/>
        <v>6</v>
      </c>
      <c r="P230" s="19">
        <f t="shared" si="18"/>
        <v>7245</v>
      </c>
      <c r="Q230" s="24">
        <f t="shared" si="21"/>
        <v>43471</v>
      </c>
      <c r="R230" s="24">
        <f t="shared" si="21"/>
        <v>43511</v>
      </c>
      <c r="S230"/>
    </row>
    <row r="231" spans="15:19" x14ac:dyDescent="0.2">
      <c r="O231" s="18">
        <f t="shared" si="19"/>
        <v>7</v>
      </c>
      <c r="P231" s="19">
        <f t="shared" si="18"/>
        <v>6210</v>
      </c>
      <c r="Q231" s="24">
        <f t="shared" si="21"/>
        <v>43472</v>
      </c>
      <c r="R231" s="24">
        <f t="shared" si="21"/>
        <v>43512</v>
      </c>
      <c r="S231"/>
    </row>
    <row r="232" spans="15:19" x14ac:dyDescent="0.2">
      <c r="O232" s="18">
        <f t="shared" si="19"/>
        <v>8</v>
      </c>
      <c r="P232" s="19">
        <f t="shared" si="18"/>
        <v>5434</v>
      </c>
      <c r="Q232" s="24">
        <f t="shared" si="21"/>
        <v>43473</v>
      </c>
      <c r="R232" s="24">
        <f t="shared" si="21"/>
        <v>43513</v>
      </c>
      <c r="S232"/>
    </row>
    <row r="233" spans="15:19" x14ac:dyDescent="0.2">
      <c r="O233" s="18">
        <f t="shared" si="19"/>
        <v>9</v>
      </c>
      <c r="P233" s="19">
        <f t="shared" si="18"/>
        <v>4830</v>
      </c>
      <c r="Q233" s="24">
        <f t="shared" si="21"/>
        <v>43474</v>
      </c>
      <c r="R233" s="24">
        <f t="shared" si="21"/>
        <v>43514</v>
      </c>
      <c r="S233"/>
    </row>
    <row r="234" spans="15:19" x14ac:dyDescent="0.2">
      <c r="O234" s="18">
        <f t="shared" si="19"/>
        <v>10</v>
      </c>
      <c r="P234" s="19">
        <f t="shared" si="18"/>
        <v>4348</v>
      </c>
      <c r="Q234" s="24">
        <f t="shared" si="21"/>
        <v>43475</v>
      </c>
      <c r="R234" s="24">
        <f t="shared" si="21"/>
        <v>43515</v>
      </c>
      <c r="S234"/>
    </row>
    <row r="235" spans="15:19" x14ac:dyDescent="0.2">
      <c r="O235" s="18">
        <f t="shared" si="19"/>
        <v>11</v>
      </c>
      <c r="P235" s="19">
        <f t="shared" si="18"/>
        <v>3952</v>
      </c>
      <c r="Q235" s="24">
        <f t="shared" si="21"/>
        <v>43476</v>
      </c>
      <c r="R235" s="24">
        <f t="shared" si="21"/>
        <v>43516</v>
      </c>
      <c r="S235"/>
    </row>
    <row r="236" spans="15:19" x14ac:dyDescent="0.2">
      <c r="O236" s="18">
        <f t="shared" si="19"/>
        <v>12</v>
      </c>
      <c r="P236" s="19">
        <f t="shared" si="18"/>
        <v>3623</v>
      </c>
      <c r="Q236" s="24">
        <f t="shared" ref="Q236:R251" si="22">Q235+1</f>
        <v>43477</v>
      </c>
      <c r="R236" s="24">
        <f t="shared" si="22"/>
        <v>43517</v>
      </c>
      <c r="S236"/>
    </row>
    <row r="237" spans="15:19" x14ac:dyDescent="0.2">
      <c r="O237" s="18">
        <f t="shared" si="19"/>
        <v>13</v>
      </c>
      <c r="P237" s="19">
        <f t="shared" si="18"/>
        <v>3344</v>
      </c>
      <c r="Q237" s="24">
        <f t="shared" si="22"/>
        <v>43478</v>
      </c>
      <c r="R237" s="24">
        <f t="shared" si="22"/>
        <v>43518</v>
      </c>
      <c r="S237"/>
    </row>
    <row r="238" spans="15:19" x14ac:dyDescent="0.2">
      <c r="O238" s="18">
        <f t="shared" si="19"/>
        <v>14</v>
      </c>
      <c r="P238" s="19">
        <f t="shared" si="18"/>
        <v>3106</v>
      </c>
      <c r="Q238" s="24">
        <f t="shared" si="22"/>
        <v>43479</v>
      </c>
      <c r="R238" s="24">
        <f t="shared" si="22"/>
        <v>43519</v>
      </c>
      <c r="S238"/>
    </row>
    <row r="239" spans="15:19" x14ac:dyDescent="0.2">
      <c r="O239" s="18">
        <f t="shared" si="19"/>
        <v>15</v>
      </c>
      <c r="P239" s="19">
        <f t="shared" si="18"/>
        <v>2899</v>
      </c>
      <c r="Q239" s="24">
        <f t="shared" si="22"/>
        <v>43480</v>
      </c>
      <c r="R239" s="24">
        <f t="shared" si="22"/>
        <v>43520</v>
      </c>
      <c r="S239"/>
    </row>
    <row r="240" spans="15:19" x14ac:dyDescent="0.2">
      <c r="O240" s="18">
        <f t="shared" si="19"/>
        <v>16</v>
      </c>
      <c r="P240" s="19">
        <f t="shared" si="18"/>
        <v>2718</v>
      </c>
      <c r="Q240" s="24">
        <f t="shared" si="22"/>
        <v>43481</v>
      </c>
      <c r="R240" s="24">
        <f t="shared" si="22"/>
        <v>43521</v>
      </c>
      <c r="S240"/>
    </row>
    <row r="241" spans="15:19" x14ac:dyDescent="0.2">
      <c r="O241" s="18">
        <f t="shared" si="19"/>
        <v>17</v>
      </c>
      <c r="P241" s="19">
        <f t="shared" si="18"/>
        <v>2558</v>
      </c>
      <c r="Q241" s="24">
        <f t="shared" si="22"/>
        <v>43482</v>
      </c>
      <c r="R241" s="24">
        <f t="shared" si="22"/>
        <v>43522</v>
      </c>
      <c r="S241"/>
    </row>
    <row r="242" spans="15:19" x14ac:dyDescent="0.2">
      <c r="O242" s="18">
        <f t="shared" si="19"/>
        <v>18</v>
      </c>
      <c r="P242" s="19">
        <f t="shared" si="18"/>
        <v>2416</v>
      </c>
      <c r="Q242" s="24">
        <f t="shared" si="22"/>
        <v>43483</v>
      </c>
      <c r="R242" s="24">
        <f t="shared" si="22"/>
        <v>43523</v>
      </c>
      <c r="S242"/>
    </row>
    <row r="243" spans="15:19" x14ac:dyDescent="0.2">
      <c r="O243" s="18">
        <f t="shared" si="19"/>
        <v>19</v>
      </c>
      <c r="P243" s="19">
        <f t="shared" si="18"/>
        <v>2289</v>
      </c>
      <c r="Q243" s="24">
        <f t="shared" si="22"/>
        <v>43484</v>
      </c>
      <c r="R243" s="24">
        <f t="shared" si="22"/>
        <v>43524</v>
      </c>
      <c r="S243"/>
    </row>
    <row r="244" spans="15:19" x14ac:dyDescent="0.2">
      <c r="O244" s="18">
        <f t="shared" si="19"/>
        <v>20</v>
      </c>
      <c r="P244" s="19">
        <f t="shared" si="18"/>
        <v>2174</v>
      </c>
      <c r="Q244" s="24">
        <f t="shared" si="22"/>
        <v>43485</v>
      </c>
      <c r="R244" s="24">
        <f t="shared" si="22"/>
        <v>43525</v>
      </c>
      <c r="S244"/>
    </row>
    <row r="245" spans="15:19" x14ac:dyDescent="0.2">
      <c r="O245" s="18">
        <f t="shared" si="19"/>
        <v>21</v>
      </c>
      <c r="P245" s="19">
        <f t="shared" si="18"/>
        <v>2071</v>
      </c>
      <c r="Q245" s="24">
        <f t="shared" si="22"/>
        <v>43486</v>
      </c>
      <c r="R245" s="24">
        <f t="shared" si="22"/>
        <v>43526</v>
      </c>
      <c r="S245"/>
    </row>
    <row r="246" spans="15:19" x14ac:dyDescent="0.2">
      <c r="O246" s="18">
        <f t="shared" si="19"/>
        <v>22</v>
      </c>
      <c r="P246" s="19">
        <f t="shared" si="18"/>
        <v>1977</v>
      </c>
      <c r="Q246" s="24">
        <f t="shared" si="22"/>
        <v>43487</v>
      </c>
      <c r="R246" s="24">
        <f t="shared" si="22"/>
        <v>43527</v>
      </c>
      <c r="S246"/>
    </row>
    <row r="247" spans="15:19" x14ac:dyDescent="0.2">
      <c r="O247" s="18">
        <f t="shared" si="19"/>
        <v>23</v>
      </c>
      <c r="P247" s="19">
        <f t="shared" si="18"/>
        <v>1891</v>
      </c>
      <c r="Q247" s="24">
        <f t="shared" si="22"/>
        <v>43488</v>
      </c>
      <c r="R247" s="24">
        <f t="shared" si="22"/>
        <v>43528</v>
      </c>
      <c r="S247"/>
    </row>
    <row r="248" spans="15:19" x14ac:dyDescent="0.2">
      <c r="O248" s="18">
        <f t="shared" si="19"/>
        <v>24</v>
      </c>
      <c r="P248" s="19">
        <f t="shared" si="18"/>
        <v>1812</v>
      </c>
      <c r="Q248" s="24">
        <f t="shared" si="22"/>
        <v>43489</v>
      </c>
      <c r="R248" s="24">
        <f t="shared" si="22"/>
        <v>43529</v>
      </c>
      <c r="S248"/>
    </row>
    <row r="249" spans="15:19" x14ac:dyDescent="0.2">
      <c r="O249" s="18">
        <f t="shared" si="19"/>
        <v>25</v>
      </c>
      <c r="P249" s="19">
        <f t="shared" si="18"/>
        <v>1740</v>
      </c>
      <c r="Q249" s="24">
        <f t="shared" si="22"/>
        <v>43490</v>
      </c>
      <c r="R249" s="24">
        <f t="shared" si="22"/>
        <v>43530</v>
      </c>
      <c r="S249"/>
    </row>
    <row r="250" spans="15:19" x14ac:dyDescent="0.2">
      <c r="O250" s="18">
        <f t="shared" si="19"/>
        <v>26</v>
      </c>
      <c r="P250" s="19">
        <f t="shared" si="18"/>
        <v>1673</v>
      </c>
      <c r="Q250" s="24">
        <f t="shared" si="22"/>
        <v>43491</v>
      </c>
      <c r="R250" s="24">
        <f t="shared" si="22"/>
        <v>43531</v>
      </c>
      <c r="S250"/>
    </row>
    <row r="251" spans="15:19" x14ac:dyDescent="0.2">
      <c r="O251" s="18">
        <f t="shared" si="19"/>
        <v>27</v>
      </c>
      <c r="P251" s="19">
        <f t="shared" si="18"/>
        <v>1611</v>
      </c>
      <c r="Q251" s="24">
        <f t="shared" si="22"/>
        <v>43492</v>
      </c>
      <c r="R251" s="24">
        <f t="shared" si="22"/>
        <v>43532</v>
      </c>
      <c r="S251"/>
    </row>
    <row r="252" spans="15:19" x14ac:dyDescent="0.2">
      <c r="O252" s="18">
        <f t="shared" si="19"/>
        <v>28</v>
      </c>
      <c r="P252" s="19">
        <f t="shared" si="18"/>
        <v>1553</v>
      </c>
      <c r="Q252" s="24">
        <f t="shared" ref="Q252:R267" si="23">Q251+1</f>
        <v>43493</v>
      </c>
      <c r="R252" s="24">
        <f t="shared" si="23"/>
        <v>43533</v>
      </c>
      <c r="S252"/>
    </row>
    <row r="253" spans="15:19" x14ac:dyDescent="0.2">
      <c r="O253" s="18">
        <f t="shared" si="19"/>
        <v>29</v>
      </c>
      <c r="P253" s="19">
        <f t="shared" si="18"/>
        <v>1500</v>
      </c>
      <c r="Q253" s="24">
        <f t="shared" si="23"/>
        <v>43494</v>
      </c>
      <c r="R253" s="24">
        <f t="shared" si="23"/>
        <v>43534</v>
      </c>
      <c r="S253"/>
    </row>
    <row r="254" spans="15:19" x14ac:dyDescent="0.2">
      <c r="O254" s="18">
        <f t="shared" si="19"/>
        <v>30</v>
      </c>
      <c r="P254" s="19">
        <f t="shared" si="18"/>
        <v>1450</v>
      </c>
      <c r="Q254" s="24">
        <f t="shared" si="23"/>
        <v>43495</v>
      </c>
      <c r="R254" s="24">
        <f t="shared" si="23"/>
        <v>43535</v>
      </c>
      <c r="S254"/>
    </row>
    <row r="255" spans="15:19" x14ac:dyDescent="0.2">
      <c r="O255" s="18">
        <f t="shared" si="19"/>
        <v>31</v>
      </c>
      <c r="P255" s="19">
        <f t="shared" si="18"/>
        <v>1403</v>
      </c>
      <c r="Q255" s="24">
        <f t="shared" si="23"/>
        <v>43496</v>
      </c>
      <c r="R255" s="24">
        <f t="shared" si="23"/>
        <v>43536</v>
      </c>
      <c r="S255"/>
    </row>
    <row r="256" spans="15:19" x14ac:dyDescent="0.2">
      <c r="O256" s="18">
        <f t="shared" si="19"/>
        <v>1</v>
      </c>
      <c r="P256" s="19">
        <f t="shared" si="18"/>
        <v>43497</v>
      </c>
      <c r="Q256" s="24">
        <f t="shared" si="23"/>
        <v>43497</v>
      </c>
      <c r="R256" s="24">
        <f t="shared" si="23"/>
        <v>43537</v>
      </c>
      <c r="S256"/>
    </row>
    <row r="257" spans="15:19" x14ac:dyDescent="0.2">
      <c r="O257" s="18">
        <f t="shared" si="19"/>
        <v>2</v>
      </c>
      <c r="P257" s="19">
        <f t="shared" si="18"/>
        <v>21749</v>
      </c>
      <c r="Q257" s="24">
        <f t="shared" si="23"/>
        <v>43498</v>
      </c>
      <c r="R257" s="24">
        <f t="shared" si="23"/>
        <v>43538</v>
      </c>
      <c r="S257"/>
    </row>
    <row r="258" spans="15:19" x14ac:dyDescent="0.2">
      <c r="O258" s="18">
        <f t="shared" si="19"/>
        <v>3</v>
      </c>
      <c r="P258" s="19">
        <f t="shared" si="18"/>
        <v>14500</v>
      </c>
      <c r="Q258" s="24">
        <f t="shared" si="23"/>
        <v>43499</v>
      </c>
      <c r="R258" s="24">
        <f t="shared" si="23"/>
        <v>43539</v>
      </c>
      <c r="S258"/>
    </row>
    <row r="259" spans="15:19" x14ac:dyDescent="0.2">
      <c r="O259" s="18">
        <f t="shared" si="19"/>
        <v>4</v>
      </c>
      <c r="P259" s="19">
        <f t="shared" si="18"/>
        <v>10875</v>
      </c>
      <c r="Q259" s="24">
        <f t="shared" si="23"/>
        <v>43500</v>
      </c>
      <c r="R259" s="24">
        <f t="shared" si="23"/>
        <v>43540</v>
      </c>
      <c r="S259"/>
    </row>
    <row r="260" spans="15:19" x14ac:dyDescent="0.2">
      <c r="O260" s="18">
        <f t="shared" si="19"/>
        <v>5</v>
      </c>
      <c r="P260" s="19">
        <f t="shared" si="18"/>
        <v>8700</v>
      </c>
      <c r="Q260" s="24">
        <f t="shared" si="23"/>
        <v>43501</v>
      </c>
      <c r="R260" s="24">
        <f t="shared" si="23"/>
        <v>43541</v>
      </c>
      <c r="S260"/>
    </row>
    <row r="261" spans="15:19" x14ac:dyDescent="0.2">
      <c r="O261" s="18">
        <f t="shared" si="19"/>
        <v>6</v>
      </c>
      <c r="P261" s="19">
        <f t="shared" si="18"/>
        <v>7250</v>
      </c>
      <c r="Q261" s="24">
        <f t="shared" si="23"/>
        <v>43502</v>
      </c>
      <c r="R261" s="24">
        <f t="shared" si="23"/>
        <v>43542</v>
      </c>
      <c r="S261"/>
    </row>
    <row r="262" spans="15:19" x14ac:dyDescent="0.2">
      <c r="O262" s="18">
        <f t="shared" si="19"/>
        <v>7</v>
      </c>
      <c r="P262" s="19">
        <f t="shared" si="18"/>
        <v>6215</v>
      </c>
      <c r="Q262" s="24">
        <f t="shared" si="23"/>
        <v>43503</v>
      </c>
      <c r="R262" s="24">
        <f t="shared" si="23"/>
        <v>43543</v>
      </c>
      <c r="S262"/>
    </row>
    <row r="263" spans="15:19" x14ac:dyDescent="0.2">
      <c r="O263" s="18">
        <f t="shared" si="19"/>
        <v>8</v>
      </c>
      <c r="P263" s="19">
        <f t="shared" si="18"/>
        <v>5438</v>
      </c>
      <c r="Q263" s="24">
        <f t="shared" si="23"/>
        <v>43504</v>
      </c>
      <c r="R263" s="24">
        <f t="shared" si="23"/>
        <v>43544</v>
      </c>
      <c r="S263"/>
    </row>
    <row r="264" spans="15:19" x14ac:dyDescent="0.2">
      <c r="O264" s="18">
        <f t="shared" si="19"/>
        <v>9</v>
      </c>
      <c r="P264" s="19">
        <f t="shared" si="18"/>
        <v>4834</v>
      </c>
      <c r="Q264" s="24">
        <f t="shared" si="23"/>
        <v>43505</v>
      </c>
      <c r="R264" s="24">
        <f t="shared" si="23"/>
        <v>43545</v>
      </c>
      <c r="S264"/>
    </row>
    <row r="265" spans="15:19" x14ac:dyDescent="0.2">
      <c r="O265" s="18">
        <f t="shared" si="19"/>
        <v>10</v>
      </c>
      <c r="P265" s="19">
        <f t="shared" si="18"/>
        <v>4351</v>
      </c>
      <c r="Q265" s="24">
        <f t="shared" si="23"/>
        <v>43506</v>
      </c>
      <c r="R265" s="24">
        <f t="shared" si="23"/>
        <v>43546</v>
      </c>
      <c r="S265"/>
    </row>
    <row r="266" spans="15:19" x14ac:dyDescent="0.2">
      <c r="O266" s="18">
        <f t="shared" si="19"/>
        <v>11</v>
      </c>
      <c r="P266" s="19">
        <f t="shared" ref="P266:P329" si="24">ROUND(Q266/O266,0)</f>
        <v>3955</v>
      </c>
      <c r="Q266" s="24">
        <f t="shared" si="23"/>
        <v>43507</v>
      </c>
      <c r="R266" s="24">
        <f t="shared" si="23"/>
        <v>43547</v>
      </c>
      <c r="S266"/>
    </row>
    <row r="267" spans="15:19" x14ac:dyDescent="0.2">
      <c r="O267" s="18">
        <f t="shared" ref="O267:O330" si="25">DAY(Q267)</f>
        <v>12</v>
      </c>
      <c r="P267" s="19">
        <f t="shared" si="24"/>
        <v>3626</v>
      </c>
      <c r="Q267" s="24">
        <f t="shared" si="23"/>
        <v>43508</v>
      </c>
      <c r="R267" s="24">
        <f t="shared" si="23"/>
        <v>43548</v>
      </c>
      <c r="S267"/>
    </row>
    <row r="268" spans="15:19" x14ac:dyDescent="0.2">
      <c r="O268" s="18">
        <f t="shared" si="25"/>
        <v>13</v>
      </c>
      <c r="P268" s="19">
        <f t="shared" si="24"/>
        <v>3347</v>
      </c>
      <c r="Q268" s="24">
        <f t="shared" ref="Q268:R283" si="26">Q267+1</f>
        <v>43509</v>
      </c>
      <c r="R268" s="24">
        <f t="shared" si="26"/>
        <v>43549</v>
      </c>
      <c r="S268"/>
    </row>
    <row r="269" spans="15:19" x14ac:dyDescent="0.2">
      <c r="O269" s="18">
        <f t="shared" si="25"/>
        <v>14</v>
      </c>
      <c r="P269" s="19">
        <f t="shared" si="24"/>
        <v>3108</v>
      </c>
      <c r="Q269" s="24">
        <f t="shared" si="26"/>
        <v>43510</v>
      </c>
      <c r="R269" s="24">
        <f t="shared" si="26"/>
        <v>43550</v>
      </c>
      <c r="S269"/>
    </row>
    <row r="270" spans="15:19" x14ac:dyDescent="0.2">
      <c r="O270" s="18">
        <f t="shared" si="25"/>
        <v>15</v>
      </c>
      <c r="P270" s="19">
        <f t="shared" si="24"/>
        <v>2901</v>
      </c>
      <c r="Q270" s="24">
        <f t="shared" si="26"/>
        <v>43511</v>
      </c>
      <c r="R270" s="24">
        <f t="shared" si="26"/>
        <v>43551</v>
      </c>
      <c r="S270"/>
    </row>
    <row r="271" spans="15:19" x14ac:dyDescent="0.2">
      <c r="O271" s="18">
        <f t="shared" si="25"/>
        <v>16</v>
      </c>
      <c r="P271" s="19">
        <f t="shared" si="24"/>
        <v>2720</v>
      </c>
      <c r="Q271" s="24">
        <f t="shared" si="26"/>
        <v>43512</v>
      </c>
      <c r="R271" s="24">
        <f t="shared" si="26"/>
        <v>43552</v>
      </c>
      <c r="S271"/>
    </row>
    <row r="272" spans="15:19" x14ac:dyDescent="0.2">
      <c r="O272" s="18">
        <f t="shared" si="25"/>
        <v>17</v>
      </c>
      <c r="P272" s="19">
        <f t="shared" si="24"/>
        <v>2560</v>
      </c>
      <c r="Q272" s="24">
        <f t="shared" si="26"/>
        <v>43513</v>
      </c>
      <c r="R272" s="24">
        <f t="shared" si="26"/>
        <v>43553</v>
      </c>
      <c r="S272"/>
    </row>
    <row r="273" spans="15:19" x14ac:dyDescent="0.2">
      <c r="O273" s="18">
        <f t="shared" si="25"/>
        <v>18</v>
      </c>
      <c r="P273" s="19">
        <f t="shared" si="24"/>
        <v>2417</v>
      </c>
      <c r="Q273" s="24">
        <f t="shared" si="26"/>
        <v>43514</v>
      </c>
      <c r="R273" s="24">
        <f t="shared" si="26"/>
        <v>43554</v>
      </c>
      <c r="S273"/>
    </row>
    <row r="274" spans="15:19" x14ac:dyDescent="0.2">
      <c r="O274" s="18">
        <f t="shared" si="25"/>
        <v>19</v>
      </c>
      <c r="P274" s="19">
        <f t="shared" si="24"/>
        <v>2290</v>
      </c>
      <c r="Q274" s="24">
        <f t="shared" si="26"/>
        <v>43515</v>
      </c>
      <c r="R274" s="24">
        <f t="shared" si="26"/>
        <v>43555</v>
      </c>
      <c r="S274"/>
    </row>
    <row r="275" spans="15:19" x14ac:dyDescent="0.2">
      <c r="O275" s="18">
        <f t="shared" si="25"/>
        <v>20</v>
      </c>
      <c r="P275" s="19">
        <f t="shared" si="24"/>
        <v>2176</v>
      </c>
      <c r="Q275" s="24">
        <f t="shared" si="26"/>
        <v>43516</v>
      </c>
      <c r="R275" s="24">
        <f t="shared" si="26"/>
        <v>43556</v>
      </c>
      <c r="S275"/>
    </row>
    <row r="276" spans="15:19" x14ac:dyDescent="0.2">
      <c r="O276" s="18">
        <f t="shared" si="25"/>
        <v>21</v>
      </c>
      <c r="P276" s="19">
        <f t="shared" si="24"/>
        <v>2072</v>
      </c>
      <c r="Q276" s="24">
        <f t="shared" si="26"/>
        <v>43517</v>
      </c>
      <c r="R276" s="24">
        <f t="shared" si="26"/>
        <v>43557</v>
      </c>
      <c r="S276"/>
    </row>
    <row r="277" spans="15:19" x14ac:dyDescent="0.2">
      <c r="O277" s="18">
        <f t="shared" si="25"/>
        <v>22</v>
      </c>
      <c r="P277" s="19">
        <f t="shared" si="24"/>
        <v>1978</v>
      </c>
      <c r="Q277" s="24">
        <f t="shared" si="26"/>
        <v>43518</v>
      </c>
      <c r="R277" s="24">
        <f t="shared" si="26"/>
        <v>43558</v>
      </c>
      <c r="S277"/>
    </row>
    <row r="278" spans="15:19" x14ac:dyDescent="0.2">
      <c r="O278" s="18">
        <f t="shared" si="25"/>
        <v>23</v>
      </c>
      <c r="P278" s="19">
        <f t="shared" si="24"/>
        <v>1892</v>
      </c>
      <c r="Q278" s="24">
        <f t="shared" si="26"/>
        <v>43519</v>
      </c>
      <c r="R278" s="24">
        <f t="shared" si="26"/>
        <v>43559</v>
      </c>
      <c r="S278"/>
    </row>
    <row r="279" spans="15:19" x14ac:dyDescent="0.2">
      <c r="O279" s="18">
        <f t="shared" si="25"/>
        <v>24</v>
      </c>
      <c r="P279" s="19">
        <f t="shared" si="24"/>
        <v>1813</v>
      </c>
      <c r="Q279" s="24">
        <f t="shared" si="26"/>
        <v>43520</v>
      </c>
      <c r="R279" s="24">
        <f t="shared" si="26"/>
        <v>43560</v>
      </c>
      <c r="S279"/>
    </row>
    <row r="280" spans="15:19" x14ac:dyDescent="0.2">
      <c r="O280" s="18">
        <f t="shared" si="25"/>
        <v>25</v>
      </c>
      <c r="P280" s="19">
        <f t="shared" si="24"/>
        <v>1741</v>
      </c>
      <c r="Q280" s="24">
        <f t="shared" si="26"/>
        <v>43521</v>
      </c>
      <c r="R280" s="24">
        <f t="shared" si="26"/>
        <v>43561</v>
      </c>
      <c r="S280"/>
    </row>
    <row r="281" spans="15:19" x14ac:dyDescent="0.2">
      <c r="O281" s="18">
        <f t="shared" si="25"/>
        <v>26</v>
      </c>
      <c r="P281" s="19">
        <f t="shared" si="24"/>
        <v>1674</v>
      </c>
      <c r="Q281" s="24">
        <f t="shared" si="26"/>
        <v>43522</v>
      </c>
      <c r="R281" s="24">
        <f t="shared" si="26"/>
        <v>43562</v>
      </c>
      <c r="S281"/>
    </row>
    <row r="282" spans="15:19" x14ac:dyDescent="0.2">
      <c r="O282" s="18">
        <f t="shared" si="25"/>
        <v>27</v>
      </c>
      <c r="P282" s="19">
        <f t="shared" si="24"/>
        <v>1612</v>
      </c>
      <c r="Q282" s="24">
        <f t="shared" si="26"/>
        <v>43523</v>
      </c>
      <c r="R282" s="24">
        <f t="shared" si="26"/>
        <v>43563</v>
      </c>
      <c r="S282"/>
    </row>
    <row r="283" spans="15:19" x14ac:dyDescent="0.2">
      <c r="O283" s="18">
        <f t="shared" si="25"/>
        <v>28</v>
      </c>
      <c r="P283" s="19">
        <f t="shared" si="24"/>
        <v>1554</v>
      </c>
      <c r="Q283" s="24">
        <f t="shared" si="26"/>
        <v>43524</v>
      </c>
      <c r="R283" s="24">
        <f t="shared" si="26"/>
        <v>43564</v>
      </c>
      <c r="S283"/>
    </row>
    <row r="284" spans="15:19" x14ac:dyDescent="0.2">
      <c r="O284" s="18">
        <f t="shared" si="25"/>
        <v>1</v>
      </c>
      <c r="P284" s="19">
        <f t="shared" si="24"/>
        <v>43525</v>
      </c>
      <c r="Q284" s="24">
        <f t="shared" ref="Q284:R299" si="27">Q283+1</f>
        <v>43525</v>
      </c>
      <c r="R284" s="24">
        <f t="shared" si="27"/>
        <v>43565</v>
      </c>
      <c r="S284"/>
    </row>
    <row r="285" spans="15:19" x14ac:dyDescent="0.2">
      <c r="O285" s="18">
        <f t="shared" si="25"/>
        <v>2</v>
      </c>
      <c r="P285" s="19">
        <f t="shared" si="24"/>
        <v>21763</v>
      </c>
      <c r="Q285" s="24">
        <f t="shared" si="27"/>
        <v>43526</v>
      </c>
      <c r="R285" s="24">
        <f t="shared" si="27"/>
        <v>43566</v>
      </c>
      <c r="S285"/>
    </row>
    <row r="286" spans="15:19" x14ac:dyDescent="0.2">
      <c r="O286" s="18">
        <f t="shared" si="25"/>
        <v>3</v>
      </c>
      <c r="P286" s="19">
        <f t="shared" si="24"/>
        <v>14509</v>
      </c>
      <c r="Q286" s="24">
        <f t="shared" si="27"/>
        <v>43527</v>
      </c>
      <c r="R286" s="24">
        <f t="shared" si="27"/>
        <v>43567</v>
      </c>
      <c r="S286"/>
    </row>
    <row r="287" spans="15:19" x14ac:dyDescent="0.2">
      <c r="O287" s="18">
        <f t="shared" si="25"/>
        <v>4</v>
      </c>
      <c r="P287" s="19">
        <f t="shared" si="24"/>
        <v>10882</v>
      </c>
      <c r="Q287" s="24">
        <f t="shared" si="27"/>
        <v>43528</v>
      </c>
      <c r="R287" s="24">
        <f t="shared" si="27"/>
        <v>43568</v>
      </c>
      <c r="S287"/>
    </row>
    <row r="288" spans="15:19" x14ac:dyDescent="0.2">
      <c r="O288" s="18">
        <f t="shared" si="25"/>
        <v>5</v>
      </c>
      <c r="P288" s="19">
        <f t="shared" si="24"/>
        <v>8706</v>
      </c>
      <c r="Q288" s="24">
        <f t="shared" si="27"/>
        <v>43529</v>
      </c>
      <c r="R288" s="24">
        <f t="shared" si="27"/>
        <v>43569</v>
      </c>
      <c r="S288"/>
    </row>
    <row r="289" spans="15:19" x14ac:dyDescent="0.2">
      <c r="O289" s="18">
        <f t="shared" si="25"/>
        <v>6</v>
      </c>
      <c r="P289" s="19">
        <f t="shared" si="24"/>
        <v>7255</v>
      </c>
      <c r="Q289" s="24">
        <f t="shared" si="27"/>
        <v>43530</v>
      </c>
      <c r="R289" s="24">
        <f t="shared" si="27"/>
        <v>43570</v>
      </c>
      <c r="S289"/>
    </row>
    <row r="290" spans="15:19" x14ac:dyDescent="0.2">
      <c r="O290" s="18">
        <f t="shared" si="25"/>
        <v>7</v>
      </c>
      <c r="P290" s="19">
        <f t="shared" si="24"/>
        <v>6219</v>
      </c>
      <c r="Q290" s="24">
        <f t="shared" si="27"/>
        <v>43531</v>
      </c>
      <c r="R290" s="24">
        <f t="shared" si="27"/>
        <v>43571</v>
      </c>
      <c r="S290"/>
    </row>
    <row r="291" spans="15:19" x14ac:dyDescent="0.2">
      <c r="O291" s="18">
        <f t="shared" si="25"/>
        <v>8</v>
      </c>
      <c r="P291" s="19">
        <f t="shared" si="24"/>
        <v>5442</v>
      </c>
      <c r="Q291" s="24">
        <f t="shared" si="27"/>
        <v>43532</v>
      </c>
      <c r="R291" s="24">
        <f t="shared" si="27"/>
        <v>43572</v>
      </c>
      <c r="S291"/>
    </row>
    <row r="292" spans="15:19" x14ac:dyDescent="0.2">
      <c r="O292" s="18">
        <f t="shared" si="25"/>
        <v>9</v>
      </c>
      <c r="P292" s="19">
        <f t="shared" si="24"/>
        <v>4837</v>
      </c>
      <c r="Q292" s="24">
        <f t="shared" si="27"/>
        <v>43533</v>
      </c>
      <c r="R292" s="24">
        <f t="shared" si="27"/>
        <v>43573</v>
      </c>
      <c r="S292"/>
    </row>
    <row r="293" spans="15:19" x14ac:dyDescent="0.2">
      <c r="O293" s="18">
        <f t="shared" si="25"/>
        <v>10</v>
      </c>
      <c r="P293" s="19">
        <f t="shared" si="24"/>
        <v>4353</v>
      </c>
      <c r="Q293" s="24">
        <f t="shared" si="27"/>
        <v>43534</v>
      </c>
      <c r="R293" s="24">
        <f t="shared" si="27"/>
        <v>43574</v>
      </c>
      <c r="S293"/>
    </row>
    <row r="294" spans="15:19" x14ac:dyDescent="0.2">
      <c r="O294" s="18">
        <f t="shared" si="25"/>
        <v>11</v>
      </c>
      <c r="P294" s="19">
        <f t="shared" si="24"/>
        <v>3958</v>
      </c>
      <c r="Q294" s="24">
        <f t="shared" si="27"/>
        <v>43535</v>
      </c>
      <c r="R294" s="24">
        <f t="shared" si="27"/>
        <v>43575</v>
      </c>
      <c r="S294"/>
    </row>
    <row r="295" spans="15:19" x14ac:dyDescent="0.2">
      <c r="O295" s="18">
        <f t="shared" si="25"/>
        <v>12</v>
      </c>
      <c r="P295" s="19">
        <f t="shared" si="24"/>
        <v>3628</v>
      </c>
      <c r="Q295" s="24">
        <f t="shared" si="27"/>
        <v>43536</v>
      </c>
      <c r="R295" s="24">
        <f t="shared" si="27"/>
        <v>43576</v>
      </c>
      <c r="S295"/>
    </row>
    <row r="296" spans="15:19" x14ac:dyDescent="0.2">
      <c r="O296" s="18">
        <f t="shared" si="25"/>
        <v>13</v>
      </c>
      <c r="P296" s="19">
        <f t="shared" si="24"/>
        <v>3349</v>
      </c>
      <c r="Q296" s="24">
        <f t="shared" si="27"/>
        <v>43537</v>
      </c>
      <c r="R296" s="24">
        <f t="shared" si="27"/>
        <v>43577</v>
      </c>
      <c r="S296"/>
    </row>
    <row r="297" spans="15:19" x14ac:dyDescent="0.2">
      <c r="O297" s="18">
        <f t="shared" si="25"/>
        <v>14</v>
      </c>
      <c r="P297" s="19">
        <f t="shared" si="24"/>
        <v>3110</v>
      </c>
      <c r="Q297" s="24">
        <f t="shared" si="27"/>
        <v>43538</v>
      </c>
      <c r="R297" s="24">
        <f t="shared" si="27"/>
        <v>43578</v>
      </c>
      <c r="S297"/>
    </row>
    <row r="298" spans="15:19" x14ac:dyDescent="0.2">
      <c r="O298" s="18">
        <f t="shared" si="25"/>
        <v>15</v>
      </c>
      <c r="P298" s="19">
        <f t="shared" si="24"/>
        <v>2903</v>
      </c>
      <c r="Q298" s="24">
        <f t="shared" si="27"/>
        <v>43539</v>
      </c>
      <c r="R298" s="24">
        <f t="shared" si="27"/>
        <v>43579</v>
      </c>
      <c r="S298"/>
    </row>
    <row r="299" spans="15:19" x14ac:dyDescent="0.2">
      <c r="O299" s="18">
        <f t="shared" si="25"/>
        <v>16</v>
      </c>
      <c r="P299" s="19">
        <f t="shared" si="24"/>
        <v>2721</v>
      </c>
      <c r="Q299" s="24">
        <f t="shared" si="27"/>
        <v>43540</v>
      </c>
      <c r="R299" s="24">
        <f t="shared" si="27"/>
        <v>43580</v>
      </c>
      <c r="S299"/>
    </row>
    <row r="300" spans="15:19" x14ac:dyDescent="0.2">
      <c r="O300" s="18">
        <f t="shared" si="25"/>
        <v>17</v>
      </c>
      <c r="P300" s="19">
        <f t="shared" si="24"/>
        <v>2561</v>
      </c>
      <c r="Q300" s="24">
        <f t="shared" ref="Q300:R315" si="28">Q299+1</f>
        <v>43541</v>
      </c>
      <c r="R300" s="24">
        <f t="shared" si="28"/>
        <v>43581</v>
      </c>
      <c r="S300"/>
    </row>
    <row r="301" spans="15:19" x14ac:dyDescent="0.2">
      <c r="O301" s="18">
        <f t="shared" si="25"/>
        <v>18</v>
      </c>
      <c r="P301" s="19">
        <f t="shared" si="24"/>
        <v>2419</v>
      </c>
      <c r="Q301" s="24">
        <f t="shared" si="28"/>
        <v>43542</v>
      </c>
      <c r="R301" s="24">
        <f t="shared" si="28"/>
        <v>43582</v>
      </c>
      <c r="S301"/>
    </row>
    <row r="302" spans="15:19" x14ac:dyDescent="0.2">
      <c r="O302" s="18">
        <f t="shared" si="25"/>
        <v>19</v>
      </c>
      <c r="P302" s="19">
        <f t="shared" si="24"/>
        <v>2292</v>
      </c>
      <c r="Q302" s="24">
        <f t="shared" si="28"/>
        <v>43543</v>
      </c>
      <c r="R302" s="24">
        <f t="shared" si="28"/>
        <v>43583</v>
      </c>
      <c r="S302"/>
    </row>
    <row r="303" spans="15:19" x14ac:dyDescent="0.2">
      <c r="O303" s="18">
        <f t="shared" si="25"/>
        <v>20</v>
      </c>
      <c r="P303" s="19">
        <f t="shared" si="24"/>
        <v>2177</v>
      </c>
      <c r="Q303" s="24">
        <f t="shared" si="28"/>
        <v>43544</v>
      </c>
      <c r="R303" s="24">
        <f t="shared" si="28"/>
        <v>43584</v>
      </c>
      <c r="S303"/>
    </row>
    <row r="304" spans="15:19" x14ac:dyDescent="0.2">
      <c r="O304" s="18">
        <f t="shared" si="25"/>
        <v>21</v>
      </c>
      <c r="P304" s="19">
        <f t="shared" si="24"/>
        <v>2074</v>
      </c>
      <c r="Q304" s="24">
        <f t="shared" si="28"/>
        <v>43545</v>
      </c>
      <c r="R304" s="24">
        <f t="shared" si="28"/>
        <v>43585</v>
      </c>
      <c r="S304"/>
    </row>
    <row r="305" spans="15:19" x14ac:dyDescent="0.2">
      <c r="O305" s="18">
        <f t="shared" si="25"/>
        <v>22</v>
      </c>
      <c r="P305" s="19">
        <f t="shared" si="24"/>
        <v>1979</v>
      </c>
      <c r="Q305" s="24">
        <f t="shared" si="28"/>
        <v>43546</v>
      </c>
      <c r="R305" s="24">
        <f t="shared" si="28"/>
        <v>43586</v>
      </c>
      <c r="S305"/>
    </row>
    <row r="306" spans="15:19" x14ac:dyDescent="0.2">
      <c r="O306" s="18">
        <f t="shared" si="25"/>
        <v>23</v>
      </c>
      <c r="P306" s="19">
        <f t="shared" si="24"/>
        <v>1893</v>
      </c>
      <c r="Q306" s="24">
        <f t="shared" si="28"/>
        <v>43547</v>
      </c>
      <c r="R306" s="24">
        <f t="shared" si="28"/>
        <v>43587</v>
      </c>
      <c r="S306"/>
    </row>
    <row r="307" spans="15:19" x14ac:dyDescent="0.2">
      <c r="O307" s="18">
        <f t="shared" si="25"/>
        <v>24</v>
      </c>
      <c r="P307" s="19">
        <f t="shared" si="24"/>
        <v>1815</v>
      </c>
      <c r="Q307" s="24">
        <f t="shared" si="28"/>
        <v>43548</v>
      </c>
      <c r="R307" s="24">
        <f t="shared" si="28"/>
        <v>43588</v>
      </c>
      <c r="S307"/>
    </row>
    <row r="308" spans="15:19" x14ac:dyDescent="0.2">
      <c r="O308" s="18">
        <f t="shared" si="25"/>
        <v>25</v>
      </c>
      <c r="P308" s="19">
        <f t="shared" si="24"/>
        <v>1742</v>
      </c>
      <c r="Q308" s="24">
        <f t="shared" si="28"/>
        <v>43549</v>
      </c>
      <c r="R308" s="24">
        <f t="shared" si="28"/>
        <v>43589</v>
      </c>
      <c r="S308"/>
    </row>
    <row r="309" spans="15:19" x14ac:dyDescent="0.2">
      <c r="O309" s="18">
        <f t="shared" si="25"/>
        <v>26</v>
      </c>
      <c r="P309" s="19">
        <f t="shared" si="24"/>
        <v>1675</v>
      </c>
      <c r="Q309" s="24">
        <f t="shared" si="28"/>
        <v>43550</v>
      </c>
      <c r="R309" s="24">
        <f t="shared" si="28"/>
        <v>43590</v>
      </c>
      <c r="S309"/>
    </row>
    <row r="310" spans="15:19" x14ac:dyDescent="0.2">
      <c r="O310" s="18">
        <f t="shared" si="25"/>
        <v>27</v>
      </c>
      <c r="P310" s="19">
        <f t="shared" si="24"/>
        <v>1613</v>
      </c>
      <c r="Q310" s="24">
        <f t="shared" si="28"/>
        <v>43551</v>
      </c>
      <c r="R310" s="24">
        <f t="shared" si="28"/>
        <v>43591</v>
      </c>
      <c r="S310"/>
    </row>
    <row r="311" spans="15:19" x14ac:dyDescent="0.2">
      <c r="O311" s="18">
        <f t="shared" si="25"/>
        <v>28</v>
      </c>
      <c r="P311" s="19">
        <f t="shared" si="24"/>
        <v>1555</v>
      </c>
      <c r="Q311" s="24">
        <f t="shared" si="28"/>
        <v>43552</v>
      </c>
      <c r="R311" s="24">
        <f t="shared" si="28"/>
        <v>43592</v>
      </c>
      <c r="S311"/>
    </row>
    <row r="312" spans="15:19" x14ac:dyDescent="0.2">
      <c r="O312" s="18">
        <f t="shared" si="25"/>
        <v>29</v>
      </c>
      <c r="P312" s="19">
        <f t="shared" si="24"/>
        <v>1502</v>
      </c>
      <c r="Q312" s="24">
        <f t="shared" si="28"/>
        <v>43553</v>
      </c>
      <c r="R312" s="24">
        <f t="shared" si="28"/>
        <v>43593</v>
      </c>
      <c r="S312"/>
    </row>
    <row r="313" spans="15:19" x14ac:dyDescent="0.2">
      <c r="O313" s="18">
        <f t="shared" si="25"/>
        <v>30</v>
      </c>
      <c r="P313" s="19">
        <f t="shared" si="24"/>
        <v>1452</v>
      </c>
      <c r="Q313" s="24">
        <f t="shared" si="28"/>
        <v>43554</v>
      </c>
      <c r="R313" s="24">
        <f t="shared" si="28"/>
        <v>43594</v>
      </c>
      <c r="S313"/>
    </row>
    <row r="314" spans="15:19" x14ac:dyDescent="0.2">
      <c r="O314" s="18">
        <f t="shared" si="25"/>
        <v>31</v>
      </c>
      <c r="P314" s="19">
        <f t="shared" si="24"/>
        <v>1405</v>
      </c>
      <c r="Q314" s="24">
        <f t="shared" si="28"/>
        <v>43555</v>
      </c>
      <c r="R314" s="24">
        <f t="shared" si="28"/>
        <v>43595</v>
      </c>
      <c r="S314"/>
    </row>
    <row r="315" spans="15:19" x14ac:dyDescent="0.2">
      <c r="O315" s="18">
        <f t="shared" si="25"/>
        <v>1</v>
      </c>
      <c r="P315" s="19">
        <f t="shared" si="24"/>
        <v>43556</v>
      </c>
      <c r="Q315" s="24">
        <f t="shared" si="28"/>
        <v>43556</v>
      </c>
      <c r="R315" s="24">
        <f t="shared" si="28"/>
        <v>43596</v>
      </c>
      <c r="S315"/>
    </row>
    <row r="316" spans="15:19" x14ac:dyDescent="0.2">
      <c r="O316" s="18">
        <f t="shared" si="25"/>
        <v>2</v>
      </c>
      <c r="P316" s="19">
        <f t="shared" si="24"/>
        <v>21779</v>
      </c>
      <c r="Q316" s="24">
        <f t="shared" ref="Q316:R331" si="29">Q315+1</f>
        <v>43557</v>
      </c>
      <c r="R316" s="24">
        <f t="shared" si="29"/>
        <v>43597</v>
      </c>
      <c r="S316"/>
    </row>
    <row r="317" spans="15:19" x14ac:dyDescent="0.2">
      <c r="O317" s="18">
        <f t="shared" si="25"/>
        <v>3</v>
      </c>
      <c r="P317" s="19">
        <f t="shared" si="24"/>
        <v>14519</v>
      </c>
      <c r="Q317" s="24">
        <f t="shared" si="29"/>
        <v>43558</v>
      </c>
      <c r="R317" s="24">
        <f t="shared" si="29"/>
        <v>43598</v>
      </c>
      <c r="S317"/>
    </row>
    <row r="318" spans="15:19" x14ac:dyDescent="0.2">
      <c r="O318" s="18">
        <f t="shared" si="25"/>
        <v>4</v>
      </c>
      <c r="P318" s="19">
        <f t="shared" si="24"/>
        <v>10890</v>
      </c>
      <c r="Q318" s="24">
        <f t="shared" si="29"/>
        <v>43559</v>
      </c>
      <c r="R318" s="24">
        <f t="shared" si="29"/>
        <v>43599</v>
      </c>
      <c r="S318"/>
    </row>
    <row r="319" spans="15:19" x14ac:dyDescent="0.2">
      <c r="O319" s="18">
        <f t="shared" si="25"/>
        <v>5</v>
      </c>
      <c r="P319" s="19">
        <f t="shared" si="24"/>
        <v>8712</v>
      </c>
      <c r="Q319" s="24">
        <f t="shared" si="29"/>
        <v>43560</v>
      </c>
      <c r="R319" s="24">
        <f t="shared" si="29"/>
        <v>43600</v>
      </c>
      <c r="S319"/>
    </row>
    <row r="320" spans="15:19" x14ac:dyDescent="0.2">
      <c r="O320" s="18">
        <f t="shared" si="25"/>
        <v>6</v>
      </c>
      <c r="P320" s="19">
        <f t="shared" si="24"/>
        <v>7260</v>
      </c>
      <c r="Q320" s="24">
        <f t="shared" si="29"/>
        <v>43561</v>
      </c>
      <c r="R320" s="24">
        <f t="shared" si="29"/>
        <v>43601</v>
      </c>
      <c r="S320"/>
    </row>
    <row r="321" spans="15:19" x14ac:dyDescent="0.2">
      <c r="O321" s="18">
        <f t="shared" si="25"/>
        <v>7</v>
      </c>
      <c r="P321" s="19">
        <f t="shared" si="24"/>
        <v>6223</v>
      </c>
      <c r="Q321" s="24">
        <f t="shared" si="29"/>
        <v>43562</v>
      </c>
      <c r="R321" s="24">
        <f t="shared" si="29"/>
        <v>43602</v>
      </c>
      <c r="S321"/>
    </row>
    <row r="322" spans="15:19" x14ac:dyDescent="0.2">
      <c r="O322" s="18">
        <f t="shared" si="25"/>
        <v>8</v>
      </c>
      <c r="P322" s="19">
        <f t="shared" si="24"/>
        <v>5445</v>
      </c>
      <c r="Q322" s="24">
        <f t="shared" si="29"/>
        <v>43563</v>
      </c>
      <c r="R322" s="24">
        <f t="shared" si="29"/>
        <v>43603</v>
      </c>
      <c r="S322"/>
    </row>
    <row r="323" spans="15:19" x14ac:dyDescent="0.2">
      <c r="O323" s="18">
        <f t="shared" si="25"/>
        <v>9</v>
      </c>
      <c r="P323" s="19">
        <f t="shared" si="24"/>
        <v>4840</v>
      </c>
      <c r="Q323" s="24">
        <f t="shared" si="29"/>
        <v>43564</v>
      </c>
      <c r="R323" s="24">
        <f t="shared" si="29"/>
        <v>43604</v>
      </c>
      <c r="S323"/>
    </row>
    <row r="324" spans="15:19" x14ac:dyDescent="0.2">
      <c r="O324" s="18">
        <f t="shared" si="25"/>
        <v>10</v>
      </c>
      <c r="P324" s="19">
        <f t="shared" si="24"/>
        <v>4357</v>
      </c>
      <c r="Q324" s="24">
        <f t="shared" si="29"/>
        <v>43565</v>
      </c>
      <c r="R324" s="24">
        <f t="shared" si="29"/>
        <v>43605</v>
      </c>
      <c r="S324"/>
    </row>
    <row r="325" spans="15:19" x14ac:dyDescent="0.2">
      <c r="O325" s="18">
        <f t="shared" si="25"/>
        <v>11</v>
      </c>
      <c r="P325" s="19">
        <f t="shared" si="24"/>
        <v>3961</v>
      </c>
      <c r="Q325" s="24">
        <f t="shared" si="29"/>
        <v>43566</v>
      </c>
      <c r="R325" s="24">
        <f t="shared" si="29"/>
        <v>43606</v>
      </c>
      <c r="S325"/>
    </row>
    <row r="326" spans="15:19" x14ac:dyDescent="0.2">
      <c r="O326" s="18">
        <f t="shared" si="25"/>
        <v>12</v>
      </c>
      <c r="P326" s="19">
        <f t="shared" si="24"/>
        <v>3631</v>
      </c>
      <c r="Q326" s="24">
        <f t="shared" si="29"/>
        <v>43567</v>
      </c>
      <c r="R326" s="24">
        <f t="shared" si="29"/>
        <v>43607</v>
      </c>
      <c r="S326"/>
    </row>
    <row r="327" spans="15:19" x14ac:dyDescent="0.2">
      <c r="O327" s="18">
        <f t="shared" si="25"/>
        <v>13</v>
      </c>
      <c r="P327" s="19">
        <f t="shared" si="24"/>
        <v>3351</v>
      </c>
      <c r="Q327" s="24">
        <f t="shared" si="29"/>
        <v>43568</v>
      </c>
      <c r="R327" s="24">
        <f t="shared" si="29"/>
        <v>43608</v>
      </c>
      <c r="S327"/>
    </row>
    <row r="328" spans="15:19" x14ac:dyDescent="0.2">
      <c r="O328" s="18">
        <f t="shared" si="25"/>
        <v>14</v>
      </c>
      <c r="P328" s="19">
        <f t="shared" si="24"/>
        <v>3112</v>
      </c>
      <c r="Q328" s="24">
        <f t="shared" si="29"/>
        <v>43569</v>
      </c>
      <c r="R328" s="24">
        <f t="shared" si="29"/>
        <v>43609</v>
      </c>
      <c r="S328"/>
    </row>
    <row r="329" spans="15:19" x14ac:dyDescent="0.2">
      <c r="O329" s="18">
        <f t="shared" si="25"/>
        <v>15</v>
      </c>
      <c r="P329" s="19">
        <f t="shared" si="24"/>
        <v>2905</v>
      </c>
      <c r="Q329" s="24">
        <f t="shared" si="29"/>
        <v>43570</v>
      </c>
      <c r="R329" s="24">
        <f t="shared" si="29"/>
        <v>43610</v>
      </c>
      <c r="S329"/>
    </row>
    <row r="330" spans="15:19" x14ac:dyDescent="0.2">
      <c r="O330" s="18">
        <f t="shared" si="25"/>
        <v>16</v>
      </c>
      <c r="P330" s="19">
        <f t="shared" ref="P330:P393" si="30">ROUND(Q330/O330,0)</f>
        <v>2723</v>
      </c>
      <c r="Q330" s="24">
        <f t="shared" si="29"/>
        <v>43571</v>
      </c>
      <c r="R330" s="24">
        <f t="shared" si="29"/>
        <v>43611</v>
      </c>
      <c r="S330"/>
    </row>
    <row r="331" spans="15:19" x14ac:dyDescent="0.2">
      <c r="O331" s="18">
        <f t="shared" ref="O331:O394" si="31">DAY(Q331)</f>
        <v>17</v>
      </c>
      <c r="P331" s="19">
        <f t="shared" si="30"/>
        <v>2563</v>
      </c>
      <c r="Q331" s="24">
        <f t="shared" si="29"/>
        <v>43572</v>
      </c>
      <c r="R331" s="24">
        <f t="shared" si="29"/>
        <v>43612</v>
      </c>
      <c r="S331"/>
    </row>
    <row r="332" spans="15:19" x14ac:dyDescent="0.2">
      <c r="O332" s="18">
        <f t="shared" si="31"/>
        <v>18</v>
      </c>
      <c r="P332" s="19">
        <f t="shared" si="30"/>
        <v>2421</v>
      </c>
      <c r="Q332" s="24">
        <f t="shared" ref="Q332:R347" si="32">Q331+1</f>
        <v>43573</v>
      </c>
      <c r="R332" s="24">
        <f t="shared" si="32"/>
        <v>43613</v>
      </c>
      <c r="S332"/>
    </row>
    <row r="333" spans="15:19" x14ac:dyDescent="0.2">
      <c r="O333" s="18">
        <f t="shared" si="31"/>
        <v>19</v>
      </c>
      <c r="P333" s="19">
        <f t="shared" si="30"/>
        <v>2293</v>
      </c>
      <c r="Q333" s="24">
        <f t="shared" si="32"/>
        <v>43574</v>
      </c>
      <c r="R333" s="24">
        <f t="shared" si="32"/>
        <v>43614</v>
      </c>
      <c r="S333"/>
    </row>
    <row r="334" spans="15:19" x14ac:dyDescent="0.2">
      <c r="O334" s="18">
        <f t="shared" si="31"/>
        <v>20</v>
      </c>
      <c r="P334" s="19">
        <f t="shared" si="30"/>
        <v>2179</v>
      </c>
      <c r="Q334" s="24">
        <f t="shared" si="32"/>
        <v>43575</v>
      </c>
      <c r="R334" s="24">
        <f t="shared" si="32"/>
        <v>43615</v>
      </c>
      <c r="S334"/>
    </row>
    <row r="335" spans="15:19" x14ac:dyDescent="0.2">
      <c r="O335" s="18">
        <f t="shared" si="31"/>
        <v>21</v>
      </c>
      <c r="P335" s="19">
        <f t="shared" si="30"/>
        <v>2075</v>
      </c>
      <c r="Q335" s="24">
        <f t="shared" si="32"/>
        <v>43576</v>
      </c>
      <c r="R335" s="24">
        <f t="shared" si="32"/>
        <v>43616</v>
      </c>
      <c r="S335"/>
    </row>
    <row r="336" spans="15:19" x14ac:dyDescent="0.2">
      <c r="O336" s="18">
        <f t="shared" si="31"/>
        <v>22</v>
      </c>
      <c r="P336" s="19">
        <f t="shared" si="30"/>
        <v>1981</v>
      </c>
      <c r="Q336" s="24">
        <f t="shared" si="32"/>
        <v>43577</v>
      </c>
      <c r="R336" s="24">
        <f t="shared" si="32"/>
        <v>43617</v>
      </c>
      <c r="S336"/>
    </row>
    <row r="337" spans="15:19" x14ac:dyDescent="0.2">
      <c r="O337" s="18">
        <f t="shared" si="31"/>
        <v>23</v>
      </c>
      <c r="P337" s="19">
        <f t="shared" si="30"/>
        <v>1895</v>
      </c>
      <c r="Q337" s="24">
        <f t="shared" si="32"/>
        <v>43578</v>
      </c>
      <c r="R337" s="24">
        <f t="shared" si="32"/>
        <v>43618</v>
      </c>
      <c r="S337"/>
    </row>
    <row r="338" spans="15:19" x14ac:dyDescent="0.2">
      <c r="O338" s="18">
        <f t="shared" si="31"/>
        <v>24</v>
      </c>
      <c r="P338" s="19">
        <f t="shared" si="30"/>
        <v>1816</v>
      </c>
      <c r="Q338" s="24">
        <f t="shared" si="32"/>
        <v>43579</v>
      </c>
      <c r="R338" s="24">
        <f t="shared" si="32"/>
        <v>43619</v>
      </c>
      <c r="S338"/>
    </row>
    <row r="339" spans="15:19" x14ac:dyDescent="0.2">
      <c r="O339" s="18">
        <f t="shared" si="31"/>
        <v>25</v>
      </c>
      <c r="P339" s="19">
        <f t="shared" si="30"/>
        <v>1743</v>
      </c>
      <c r="Q339" s="24">
        <f t="shared" si="32"/>
        <v>43580</v>
      </c>
      <c r="R339" s="24">
        <f t="shared" si="32"/>
        <v>43620</v>
      </c>
      <c r="S339"/>
    </row>
    <row r="340" spans="15:19" x14ac:dyDescent="0.2">
      <c r="O340" s="18">
        <f t="shared" si="31"/>
        <v>26</v>
      </c>
      <c r="P340" s="19">
        <f t="shared" si="30"/>
        <v>1676</v>
      </c>
      <c r="Q340" s="24">
        <f t="shared" si="32"/>
        <v>43581</v>
      </c>
      <c r="R340" s="24">
        <f t="shared" si="32"/>
        <v>43621</v>
      </c>
      <c r="S340"/>
    </row>
    <row r="341" spans="15:19" x14ac:dyDescent="0.2">
      <c r="O341" s="18">
        <f t="shared" si="31"/>
        <v>27</v>
      </c>
      <c r="P341" s="19">
        <f t="shared" si="30"/>
        <v>1614</v>
      </c>
      <c r="Q341" s="24">
        <f t="shared" si="32"/>
        <v>43582</v>
      </c>
      <c r="R341" s="24">
        <f t="shared" si="32"/>
        <v>43622</v>
      </c>
      <c r="S341"/>
    </row>
    <row r="342" spans="15:19" x14ac:dyDescent="0.2">
      <c r="O342" s="18">
        <f t="shared" si="31"/>
        <v>28</v>
      </c>
      <c r="P342" s="19">
        <f t="shared" si="30"/>
        <v>1557</v>
      </c>
      <c r="Q342" s="24">
        <f t="shared" si="32"/>
        <v>43583</v>
      </c>
      <c r="R342" s="24">
        <f t="shared" si="32"/>
        <v>43623</v>
      </c>
      <c r="S342"/>
    </row>
    <row r="343" spans="15:19" x14ac:dyDescent="0.2">
      <c r="O343" s="18">
        <f t="shared" si="31"/>
        <v>29</v>
      </c>
      <c r="P343" s="19">
        <f t="shared" si="30"/>
        <v>1503</v>
      </c>
      <c r="Q343" s="24">
        <f t="shared" si="32"/>
        <v>43584</v>
      </c>
      <c r="R343" s="24">
        <f t="shared" si="32"/>
        <v>43624</v>
      </c>
      <c r="S343"/>
    </row>
    <row r="344" spans="15:19" x14ac:dyDescent="0.2">
      <c r="O344" s="18">
        <f t="shared" si="31"/>
        <v>30</v>
      </c>
      <c r="P344" s="19">
        <f t="shared" si="30"/>
        <v>1453</v>
      </c>
      <c r="Q344" s="24">
        <f t="shared" si="32"/>
        <v>43585</v>
      </c>
      <c r="R344" s="24">
        <f t="shared" si="32"/>
        <v>43625</v>
      </c>
      <c r="S344"/>
    </row>
    <row r="345" spans="15:19" x14ac:dyDescent="0.2">
      <c r="O345" s="18">
        <f t="shared" si="31"/>
        <v>1</v>
      </c>
      <c r="P345" s="19">
        <f t="shared" si="30"/>
        <v>43586</v>
      </c>
      <c r="Q345" s="24">
        <f t="shared" si="32"/>
        <v>43586</v>
      </c>
      <c r="R345" s="24">
        <f t="shared" si="32"/>
        <v>43626</v>
      </c>
      <c r="S345"/>
    </row>
    <row r="346" spans="15:19" x14ac:dyDescent="0.2">
      <c r="O346" s="18">
        <f t="shared" si="31"/>
        <v>2</v>
      </c>
      <c r="P346" s="19">
        <f t="shared" si="30"/>
        <v>21794</v>
      </c>
      <c r="Q346" s="24">
        <f t="shared" si="32"/>
        <v>43587</v>
      </c>
      <c r="R346" s="24">
        <f t="shared" si="32"/>
        <v>43627</v>
      </c>
      <c r="S346"/>
    </row>
    <row r="347" spans="15:19" x14ac:dyDescent="0.2">
      <c r="O347" s="18">
        <f t="shared" si="31"/>
        <v>3</v>
      </c>
      <c r="P347" s="19">
        <f t="shared" si="30"/>
        <v>14529</v>
      </c>
      <c r="Q347" s="24">
        <f t="shared" si="32"/>
        <v>43588</v>
      </c>
      <c r="R347" s="24">
        <f t="shared" si="32"/>
        <v>43628</v>
      </c>
      <c r="S347"/>
    </row>
    <row r="348" spans="15:19" x14ac:dyDescent="0.2">
      <c r="O348" s="18">
        <f t="shared" si="31"/>
        <v>4</v>
      </c>
      <c r="P348" s="19">
        <f t="shared" si="30"/>
        <v>10897</v>
      </c>
      <c r="Q348" s="24">
        <f t="shared" ref="Q348:R363" si="33">Q347+1</f>
        <v>43589</v>
      </c>
      <c r="R348" s="24">
        <f t="shared" si="33"/>
        <v>43629</v>
      </c>
      <c r="S348"/>
    </row>
    <row r="349" spans="15:19" x14ac:dyDescent="0.2">
      <c r="O349" s="18">
        <f t="shared" si="31"/>
        <v>5</v>
      </c>
      <c r="P349" s="19">
        <f t="shared" si="30"/>
        <v>8718</v>
      </c>
      <c r="Q349" s="24">
        <f t="shared" si="33"/>
        <v>43590</v>
      </c>
      <c r="R349" s="24">
        <f t="shared" si="33"/>
        <v>43630</v>
      </c>
      <c r="S349"/>
    </row>
    <row r="350" spans="15:19" x14ac:dyDescent="0.2">
      <c r="O350" s="18">
        <f t="shared" si="31"/>
        <v>6</v>
      </c>
      <c r="P350" s="19">
        <f t="shared" si="30"/>
        <v>7265</v>
      </c>
      <c r="Q350" s="24">
        <f t="shared" si="33"/>
        <v>43591</v>
      </c>
      <c r="R350" s="24">
        <f t="shared" si="33"/>
        <v>43631</v>
      </c>
      <c r="S350"/>
    </row>
    <row r="351" spans="15:19" x14ac:dyDescent="0.2">
      <c r="O351" s="18">
        <f t="shared" si="31"/>
        <v>7</v>
      </c>
      <c r="P351" s="19">
        <f t="shared" si="30"/>
        <v>6227</v>
      </c>
      <c r="Q351" s="24">
        <f t="shared" si="33"/>
        <v>43592</v>
      </c>
      <c r="R351" s="24">
        <f t="shared" si="33"/>
        <v>43632</v>
      </c>
      <c r="S351"/>
    </row>
    <row r="352" spans="15:19" x14ac:dyDescent="0.2">
      <c r="O352" s="18">
        <f t="shared" si="31"/>
        <v>8</v>
      </c>
      <c r="P352" s="19">
        <f t="shared" si="30"/>
        <v>5449</v>
      </c>
      <c r="Q352" s="24">
        <f t="shared" si="33"/>
        <v>43593</v>
      </c>
      <c r="R352" s="24">
        <f t="shared" si="33"/>
        <v>43633</v>
      </c>
      <c r="S352"/>
    </row>
    <row r="353" spans="15:19" x14ac:dyDescent="0.2">
      <c r="O353" s="18">
        <f t="shared" si="31"/>
        <v>9</v>
      </c>
      <c r="P353" s="19">
        <f t="shared" si="30"/>
        <v>4844</v>
      </c>
      <c r="Q353" s="24">
        <f t="shared" si="33"/>
        <v>43594</v>
      </c>
      <c r="R353" s="24">
        <f t="shared" si="33"/>
        <v>43634</v>
      </c>
      <c r="S353"/>
    </row>
    <row r="354" spans="15:19" x14ac:dyDescent="0.2">
      <c r="O354" s="18">
        <f t="shared" si="31"/>
        <v>10</v>
      </c>
      <c r="P354" s="19">
        <f t="shared" si="30"/>
        <v>4360</v>
      </c>
      <c r="Q354" s="24">
        <f t="shared" si="33"/>
        <v>43595</v>
      </c>
      <c r="R354" s="24">
        <f t="shared" si="33"/>
        <v>43635</v>
      </c>
      <c r="S354"/>
    </row>
    <row r="355" spans="15:19" x14ac:dyDescent="0.2">
      <c r="O355" s="18">
        <f t="shared" si="31"/>
        <v>11</v>
      </c>
      <c r="P355" s="19">
        <f t="shared" si="30"/>
        <v>3963</v>
      </c>
      <c r="Q355" s="24">
        <f t="shared" si="33"/>
        <v>43596</v>
      </c>
      <c r="R355" s="24">
        <f t="shared" si="33"/>
        <v>43636</v>
      </c>
      <c r="S355"/>
    </row>
    <row r="356" spans="15:19" x14ac:dyDescent="0.2">
      <c r="O356" s="18">
        <f t="shared" si="31"/>
        <v>12</v>
      </c>
      <c r="P356" s="19">
        <f t="shared" si="30"/>
        <v>3633</v>
      </c>
      <c r="Q356" s="24">
        <f t="shared" si="33"/>
        <v>43597</v>
      </c>
      <c r="R356" s="24">
        <f t="shared" si="33"/>
        <v>43637</v>
      </c>
      <c r="S356"/>
    </row>
    <row r="357" spans="15:19" x14ac:dyDescent="0.2">
      <c r="O357" s="18">
        <f t="shared" si="31"/>
        <v>13</v>
      </c>
      <c r="P357" s="19">
        <f t="shared" si="30"/>
        <v>3354</v>
      </c>
      <c r="Q357" s="24">
        <f t="shared" si="33"/>
        <v>43598</v>
      </c>
      <c r="R357" s="24">
        <f t="shared" si="33"/>
        <v>43638</v>
      </c>
      <c r="S357"/>
    </row>
    <row r="358" spans="15:19" x14ac:dyDescent="0.2">
      <c r="O358" s="18">
        <f t="shared" si="31"/>
        <v>14</v>
      </c>
      <c r="P358" s="19">
        <f t="shared" si="30"/>
        <v>3114</v>
      </c>
      <c r="Q358" s="24">
        <f t="shared" si="33"/>
        <v>43599</v>
      </c>
      <c r="R358" s="24">
        <f t="shared" si="33"/>
        <v>43639</v>
      </c>
      <c r="S358"/>
    </row>
    <row r="359" spans="15:19" x14ac:dyDescent="0.2">
      <c r="O359" s="18">
        <f t="shared" si="31"/>
        <v>15</v>
      </c>
      <c r="P359" s="19">
        <f t="shared" si="30"/>
        <v>2907</v>
      </c>
      <c r="Q359" s="24">
        <f t="shared" si="33"/>
        <v>43600</v>
      </c>
      <c r="R359" s="24">
        <f t="shared" si="33"/>
        <v>43640</v>
      </c>
      <c r="S359"/>
    </row>
    <row r="360" spans="15:19" x14ac:dyDescent="0.2">
      <c r="O360" s="18">
        <f t="shared" si="31"/>
        <v>16</v>
      </c>
      <c r="P360" s="19">
        <f t="shared" si="30"/>
        <v>2725</v>
      </c>
      <c r="Q360" s="24">
        <f t="shared" si="33"/>
        <v>43601</v>
      </c>
      <c r="R360" s="24">
        <f t="shared" si="33"/>
        <v>43641</v>
      </c>
      <c r="S360"/>
    </row>
    <row r="361" spans="15:19" x14ac:dyDescent="0.2">
      <c r="O361" s="18">
        <f t="shared" si="31"/>
        <v>17</v>
      </c>
      <c r="P361" s="19">
        <f t="shared" si="30"/>
        <v>2565</v>
      </c>
      <c r="Q361" s="24">
        <f t="shared" si="33"/>
        <v>43602</v>
      </c>
      <c r="R361" s="24">
        <f t="shared" si="33"/>
        <v>43642</v>
      </c>
      <c r="S361"/>
    </row>
    <row r="362" spans="15:19" x14ac:dyDescent="0.2">
      <c r="O362" s="18">
        <f t="shared" si="31"/>
        <v>18</v>
      </c>
      <c r="P362" s="19">
        <f t="shared" si="30"/>
        <v>2422</v>
      </c>
      <c r="Q362" s="24">
        <f t="shared" si="33"/>
        <v>43603</v>
      </c>
      <c r="R362" s="24">
        <f t="shared" si="33"/>
        <v>43643</v>
      </c>
      <c r="S362"/>
    </row>
    <row r="363" spans="15:19" x14ac:dyDescent="0.2">
      <c r="O363" s="18">
        <f t="shared" si="31"/>
        <v>19</v>
      </c>
      <c r="P363" s="19">
        <f t="shared" si="30"/>
        <v>2295</v>
      </c>
      <c r="Q363" s="24">
        <f t="shared" si="33"/>
        <v>43604</v>
      </c>
      <c r="R363" s="24">
        <f t="shared" si="33"/>
        <v>43644</v>
      </c>
      <c r="S363"/>
    </row>
    <row r="364" spans="15:19" x14ac:dyDescent="0.2">
      <c r="O364" s="18">
        <f t="shared" si="31"/>
        <v>20</v>
      </c>
      <c r="P364" s="19">
        <f t="shared" si="30"/>
        <v>2180</v>
      </c>
      <c r="Q364" s="24">
        <f t="shared" ref="Q364:R379" si="34">Q363+1</f>
        <v>43605</v>
      </c>
      <c r="R364" s="24">
        <f t="shared" si="34"/>
        <v>43645</v>
      </c>
      <c r="S364"/>
    </row>
    <row r="365" spans="15:19" x14ac:dyDescent="0.2">
      <c r="O365" s="18">
        <f t="shared" si="31"/>
        <v>21</v>
      </c>
      <c r="P365" s="19">
        <f t="shared" si="30"/>
        <v>2076</v>
      </c>
      <c r="Q365" s="24">
        <f t="shared" si="34"/>
        <v>43606</v>
      </c>
      <c r="R365" s="24">
        <f t="shared" si="34"/>
        <v>43646</v>
      </c>
      <c r="S365"/>
    </row>
    <row r="366" spans="15:19" x14ac:dyDescent="0.2">
      <c r="O366" s="18">
        <f t="shared" si="31"/>
        <v>22</v>
      </c>
      <c r="P366" s="19">
        <f t="shared" si="30"/>
        <v>1982</v>
      </c>
      <c r="Q366" s="24">
        <f t="shared" si="34"/>
        <v>43607</v>
      </c>
      <c r="R366" s="24">
        <f t="shared" si="34"/>
        <v>43647</v>
      </c>
      <c r="S366"/>
    </row>
    <row r="367" spans="15:19" x14ac:dyDescent="0.2">
      <c r="O367" s="18">
        <f t="shared" si="31"/>
        <v>23</v>
      </c>
      <c r="P367" s="19">
        <f t="shared" si="30"/>
        <v>1896</v>
      </c>
      <c r="Q367" s="24">
        <f t="shared" si="34"/>
        <v>43608</v>
      </c>
      <c r="R367" s="24">
        <f t="shared" si="34"/>
        <v>43648</v>
      </c>
      <c r="S367"/>
    </row>
    <row r="368" spans="15:19" x14ac:dyDescent="0.2">
      <c r="O368" s="18">
        <f t="shared" si="31"/>
        <v>24</v>
      </c>
      <c r="P368" s="19">
        <f t="shared" si="30"/>
        <v>1817</v>
      </c>
      <c r="Q368" s="24">
        <f t="shared" si="34"/>
        <v>43609</v>
      </c>
      <c r="R368" s="24">
        <f t="shared" si="34"/>
        <v>43649</v>
      </c>
      <c r="S368"/>
    </row>
    <row r="369" spans="15:19" x14ac:dyDescent="0.2">
      <c r="O369" s="18">
        <f t="shared" si="31"/>
        <v>25</v>
      </c>
      <c r="P369" s="19">
        <f t="shared" si="30"/>
        <v>1744</v>
      </c>
      <c r="Q369" s="24">
        <f t="shared" si="34"/>
        <v>43610</v>
      </c>
      <c r="R369" s="24">
        <f t="shared" si="34"/>
        <v>43650</v>
      </c>
      <c r="S369"/>
    </row>
    <row r="370" spans="15:19" x14ac:dyDescent="0.2">
      <c r="O370" s="18">
        <f t="shared" si="31"/>
        <v>26</v>
      </c>
      <c r="P370" s="19">
        <f t="shared" si="30"/>
        <v>1677</v>
      </c>
      <c r="Q370" s="24">
        <f t="shared" si="34"/>
        <v>43611</v>
      </c>
      <c r="R370" s="24">
        <f t="shared" si="34"/>
        <v>43651</v>
      </c>
      <c r="S370"/>
    </row>
    <row r="371" spans="15:19" x14ac:dyDescent="0.2">
      <c r="O371" s="18">
        <f t="shared" si="31"/>
        <v>27</v>
      </c>
      <c r="P371" s="19">
        <f t="shared" si="30"/>
        <v>1615</v>
      </c>
      <c r="Q371" s="24">
        <f t="shared" si="34"/>
        <v>43612</v>
      </c>
      <c r="R371" s="24">
        <f t="shared" si="34"/>
        <v>43652</v>
      </c>
      <c r="S371"/>
    </row>
    <row r="372" spans="15:19" x14ac:dyDescent="0.2">
      <c r="O372" s="18">
        <f t="shared" si="31"/>
        <v>28</v>
      </c>
      <c r="P372" s="19">
        <f t="shared" si="30"/>
        <v>1558</v>
      </c>
      <c r="Q372" s="24">
        <f t="shared" si="34"/>
        <v>43613</v>
      </c>
      <c r="R372" s="24">
        <f t="shared" si="34"/>
        <v>43653</v>
      </c>
      <c r="S372"/>
    </row>
    <row r="373" spans="15:19" x14ac:dyDescent="0.2">
      <c r="O373" s="18">
        <f t="shared" si="31"/>
        <v>29</v>
      </c>
      <c r="P373" s="19">
        <f t="shared" si="30"/>
        <v>1504</v>
      </c>
      <c r="Q373" s="24">
        <f t="shared" si="34"/>
        <v>43614</v>
      </c>
      <c r="R373" s="24">
        <f t="shared" si="34"/>
        <v>43654</v>
      </c>
      <c r="S373"/>
    </row>
    <row r="374" spans="15:19" x14ac:dyDescent="0.2">
      <c r="O374" s="18">
        <f t="shared" si="31"/>
        <v>30</v>
      </c>
      <c r="P374" s="19">
        <f t="shared" si="30"/>
        <v>1454</v>
      </c>
      <c r="Q374" s="24">
        <f t="shared" si="34"/>
        <v>43615</v>
      </c>
      <c r="R374" s="24">
        <f t="shared" si="34"/>
        <v>43655</v>
      </c>
      <c r="S374"/>
    </row>
    <row r="375" spans="15:19" x14ac:dyDescent="0.2">
      <c r="O375" s="18">
        <f t="shared" si="31"/>
        <v>31</v>
      </c>
      <c r="P375" s="19">
        <f t="shared" si="30"/>
        <v>1407</v>
      </c>
      <c r="Q375" s="24">
        <f t="shared" si="34"/>
        <v>43616</v>
      </c>
      <c r="R375" s="24">
        <f t="shared" si="34"/>
        <v>43656</v>
      </c>
      <c r="S375"/>
    </row>
    <row r="376" spans="15:19" x14ac:dyDescent="0.2">
      <c r="O376" s="18">
        <f t="shared" si="31"/>
        <v>1</v>
      </c>
      <c r="P376" s="19">
        <f t="shared" si="30"/>
        <v>43617</v>
      </c>
      <c r="Q376" s="24">
        <f t="shared" si="34"/>
        <v>43617</v>
      </c>
      <c r="R376" s="24">
        <f t="shared" si="34"/>
        <v>43657</v>
      </c>
      <c r="S376"/>
    </row>
    <row r="377" spans="15:19" x14ac:dyDescent="0.2">
      <c r="O377" s="18">
        <f t="shared" si="31"/>
        <v>2</v>
      </c>
      <c r="P377" s="19">
        <f t="shared" si="30"/>
        <v>21809</v>
      </c>
      <c r="Q377" s="24">
        <f t="shared" si="34"/>
        <v>43618</v>
      </c>
      <c r="R377" s="24">
        <f t="shared" si="34"/>
        <v>43658</v>
      </c>
      <c r="S377"/>
    </row>
    <row r="378" spans="15:19" x14ac:dyDescent="0.2">
      <c r="O378" s="18">
        <f t="shared" si="31"/>
        <v>3</v>
      </c>
      <c r="P378" s="19">
        <f t="shared" si="30"/>
        <v>14540</v>
      </c>
      <c r="Q378" s="24">
        <f t="shared" si="34"/>
        <v>43619</v>
      </c>
      <c r="R378" s="24">
        <f t="shared" si="34"/>
        <v>43659</v>
      </c>
      <c r="S378"/>
    </row>
    <row r="379" spans="15:19" x14ac:dyDescent="0.2">
      <c r="O379" s="18">
        <f t="shared" si="31"/>
        <v>4</v>
      </c>
      <c r="P379" s="19">
        <f t="shared" si="30"/>
        <v>10905</v>
      </c>
      <c r="Q379" s="24">
        <f t="shared" si="34"/>
        <v>43620</v>
      </c>
      <c r="R379" s="24">
        <f t="shared" si="34"/>
        <v>43660</v>
      </c>
      <c r="S379"/>
    </row>
    <row r="380" spans="15:19" x14ac:dyDescent="0.2">
      <c r="O380" s="18">
        <f t="shared" si="31"/>
        <v>5</v>
      </c>
      <c r="P380" s="19">
        <f t="shared" si="30"/>
        <v>8724</v>
      </c>
      <c r="Q380" s="24">
        <f t="shared" ref="Q380:R395" si="35">Q379+1</f>
        <v>43621</v>
      </c>
      <c r="R380" s="24">
        <f t="shared" si="35"/>
        <v>43661</v>
      </c>
      <c r="S380"/>
    </row>
    <row r="381" spans="15:19" x14ac:dyDescent="0.2">
      <c r="O381" s="18">
        <f t="shared" si="31"/>
        <v>6</v>
      </c>
      <c r="P381" s="19">
        <f t="shared" si="30"/>
        <v>7270</v>
      </c>
      <c r="Q381" s="24">
        <f t="shared" si="35"/>
        <v>43622</v>
      </c>
      <c r="R381" s="24">
        <f t="shared" si="35"/>
        <v>43662</v>
      </c>
      <c r="S381"/>
    </row>
    <row r="382" spans="15:19" x14ac:dyDescent="0.2">
      <c r="O382" s="18">
        <f t="shared" si="31"/>
        <v>7</v>
      </c>
      <c r="P382" s="19">
        <f t="shared" si="30"/>
        <v>6232</v>
      </c>
      <c r="Q382" s="24">
        <f t="shared" si="35"/>
        <v>43623</v>
      </c>
      <c r="R382" s="24">
        <f t="shared" si="35"/>
        <v>43663</v>
      </c>
      <c r="S382"/>
    </row>
    <row r="383" spans="15:19" x14ac:dyDescent="0.2">
      <c r="O383" s="18">
        <f t="shared" si="31"/>
        <v>8</v>
      </c>
      <c r="P383" s="19">
        <f t="shared" si="30"/>
        <v>5453</v>
      </c>
      <c r="Q383" s="24">
        <f t="shared" si="35"/>
        <v>43624</v>
      </c>
      <c r="R383" s="24">
        <f t="shared" si="35"/>
        <v>43664</v>
      </c>
      <c r="S383"/>
    </row>
    <row r="384" spans="15:19" x14ac:dyDescent="0.2">
      <c r="O384" s="18">
        <f t="shared" si="31"/>
        <v>9</v>
      </c>
      <c r="P384" s="19">
        <f t="shared" si="30"/>
        <v>4847</v>
      </c>
      <c r="Q384" s="24">
        <f t="shared" si="35"/>
        <v>43625</v>
      </c>
      <c r="R384" s="24">
        <f t="shared" si="35"/>
        <v>43665</v>
      </c>
      <c r="S384"/>
    </row>
    <row r="385" spans="15:19" x14ac:dyDescent="0.2">
      <c r="O385" s="18">
        <f t="shared" si="31"/>
        <v>10</v>
      </c>
      <c r="P385" s="19">
        <f t="shared" si="30"/>
        <v>4363</v>
      </c>
      <c r="Q385" s="24">
        <f t="shared" si="35"/>
        <v>43626</v>
      </c>
      <c r="R385" s="24">
        <f t="shared" si="35"/>
        <v>43666</v>
      </c>
      <c r="S385"/>
    </row>
    <row r="386" spans="15:19" x14ac:dyDescent="0.2">
      <c r="O386" s="18">
        <f t="shared" si="31"/>
        <v>11</v>
      </c>
      <c r="P386" s="19">
        <f t="shared" si="30"/>
        <v>3966</v>
      </c>
      <c r="Q386" s="24">
        <f t="shared" si="35"/>
        <v>43627</v>
      </c>
      <c r="R386" s="24">
        <f t="shared" si="35"/>
        <v>43667</v>
      </c>
      <c r="S386"/>
    </row>
    <row r="387" spans="15:19" x14ac:dyDescent="0.2">
      <c r="O387" s="18">
        <f t="shared" si="31"/>
        <v>12</v>
      </c>
      <c r="P387" s="19">
        <f t="shared" si="30"/>
        <v>3636</v>
      </c>
      <c r="Q387" s="24">
        <f t="shared" si="35"/>
        <v>43628</v>
      </c>
      <c r="R387" s="24">
        <f t="shared" si="35"/>
        <v>43668</v>
      </c>
      <c r="S387"/>
    </row>
    <row r="388" spans="15:19" x14ac:dyDescent="0.2">
      <c r="O388" s="18">
        <f t="shared" si="31"/>
        <v>13</v>
      </c>
      <c r="P388" s="19">
        <f t="shared" si="30"/>
        <v>3356</v>
      </c>
      <c r="Q388" s="24">
        <f t="shared" si="35"/>
        <v>43629</v>
      </c>
      <c r="R388" s="24">
        <f t="shared" si="35"/>
        <v>43669</v>
      </c>
      <c r="S388"/>
    </row>
    <row r="389" spans="15:19" x14ac:dyDescent="0.2">
      <c r="O389" s="18">
        <f t="shared" si="31"/>
        <v>14</v>
      </c>
      <c r="P389" s="19">
        <f t="shared" si="30"/>
        <v>3116</v>
      </c>
      <c r="Q389" s="24">
        <f t="shared" si="35"/>
        <v>43630</v>
      </c>
      <c r="R389" s="24">
        <f t="shared" si="35"/>
        <v>43670</v>
      </c>
      <c r="S389"/>
    </row>
    <row r="390" spans="15:19" x14ac:dyDescent="0.2">
      <c r="O390" s="18">
        <f t="shared" si="31"/>
        <v>15</v>
      </c>
      <c r="P390" s="19">
        <f t="shared" si="30"/>
        <v>2909</v>
      </c>
      <c r="Q390" s="24">
        <f t="shared" si="35"/>
        <v>43631</v>
      </c>
      <c r="R390" s="24">
        <f t="shared" si="35"/>
        <v>43671</v>
      </c>
      <c r="S390"/>
    </row>
    <row r="391" spans="15:19" x14ac:dyDescent="0.2">
      <c r="O391" s="18">
        <f t="shared" si="31"/>
        <v>16</v>
      </c>
      <c r="P391" s="19">
        <f t="shared" si="30"/>
        <v>2727</v>
      </c>
      <c r="Q391" s="24">
        <f t="shared" si="35"/>
        <v>43632</v>
      </c>
      <c r="R391" s="24">
        <f t="shared" si="35"/>
        <v>43672</v>
      </c>
      <c r="S391"/>
    </row>
    <row r="392" spans="15:19" x14ac:dyDescent="0.2">
      <c r="O392" s="18">
        <f t="shared" si="31"/>
        <v>17</v>
      </c>
      <c r="P392" s="19">
        <f t="shared" si="30"/>
        <v>2567</v>
      </c>
      <c r="Q392" s="24">
        <f t="shared" si="35"/>
        <v>43633</v>
      </c>
      <c r="R392" s="24">
        <f t="shared" si="35"/>
        <v>43673</v>
      </c>
      <c r="S392"/>
    </row>
    <row r="393" spans="15:19" x14ac:dyDescent="0.2">
      <c r="O393" s="18">
        <f t="shared" si="31"/>
        <v>18</v>
      </c>
      <c r="P393" s="19">
        <f t="shared" si="30"/>
        <v>2424</v>
      </c>
      <c r="Q393" s="24">
        <f t="shared" si="35"/>
        <v>43634</v>
      </c>
      <c r="R393" s="24">
        <f t="shared" si="35"/>
        <v>43674</v>
      </c>
      <c r="S393"/>
    </row>
    <row r="394" spans="15:19" x14ac:dyDescent="0.2">
      <c r="O394" s="18">
        <f t="shared" si="31"/>
        <v>19</v>
      </c>
      <c r="P394" s="19">
        <f t="shared" ref="P394:P457" si="36">ROUND(Q394/O394,0)</f>
        <v>2297</v>
      </c>
      <c r="Q394" s="24">
        <f t="shared" si="35"/>
        <v>43635</v>
      </c>
      <c r="R394" s="24">
        <f t="shared" si="35"/>
        <v>43675</v>
      </c>
      <c r="S394"/>
    </row>
    <row r="395" spans="15:19" x14ac:dyDescent="0.2">
      <c r="O395" s="18">
        <f t="shared" ref="O395:O458" si="37">DAY(Q395)</f>
        <v>20</v>
      </c>
      <c r="P395" s="19">
        <f t="shared" si="36"/>
        <v>2182</v>
      </c>
      <c r="Q395" s="24">
        <f t="shared" si="35"/>
        <v>43636</v>
      </c>
      <c r="R395" s="24">
        <f t="shared" si="35"/>
        <v>43676</v>
      </c>
      <c r="S395"/>
    </row>
    <row r="396" spans="15:19" x14ac:dyDescent="0.2">
      <c r="O396" s="18">
        <f t="shared" si="37"/>
        <v>21</v>
      </c>
      <c r="P396" s="19">
        <f t="shared" si="36"/>
        <v>2078</v>
      </c>
      <c r="Q396" s="24">
        <f t="shared" ref="Q396:R411" si="38">Q395+1</f>
        <v>43637</v>
      </c>
      <c r="R396" s="24">
        <f t="shared" si="38"/>
        <v>43677</v>
      </c>
      <c r="S396"/>
    </row>
    <row r="397" spans="15:19" x14ac:dyDescent="0.2">
      <c r="O397" s="18">
        <f t="shared" si="37"/>
        <v>22</v>
      </c>
      <c r="P397" s="19">
        <f t="shared" si="36"/>
        <v>1984</v>
      </c>
      <c r="Q397" s="24">
        <f t="shared" si="38"/>
        <v>43638</v>
      </c>
      <c r="R397" s="24">
        <f t="shared" si="38"/>
        <v>43678</v>
      </c>
      <c r="S397"/>
    </row>
    <row r="398" spans="15:19" x14ac:dyDescent="0.2">
      <c r="O398" s="18">
        <f t="shared" si="37"/>
        <v>23</v>
      </c>
      <c r="P398" s="19">
        <f t="shared" si="36"/>
        <v>1897</v>
      </c>
      <c r="Q398" s="24">
        <f t="shared" si="38"/>
        <v>43639</v>
      </c>
      <c r="R398" s="24">
        <f t="shared" si="38"/>
        <v>43679</v>
      </c>
      <c r="S398"/>
    </row>
    <row r="399" spans="15:19" x14ac:dyDescent="0.2">
      <c r="O399" s="18">
        <f t="shared" si="37"/>
        <v>24</v>
      </c>
      <c r="P399" s="19">
        <f t="shared" si="36"/>
        <v>1818</v>
      </c>
      <c r="Q399" s="24">
        <f t="shared" si="38"/>
        <v>43640</v>
      </c>
      <c r="R399" s="24">
        <f t="shared" si="38"/>
        <v>43680</v>
      </c>
      <c r="S399"/>
    </row>
    <row r="400" spans="15:19" x14ac:dyDescent="0.2">
      <c r="O400" s="18">
        <f t="shared" si="37"/>
        <v>25</v>
      </c>
      <c r="P400" s="19">
        <f t="shared" si="36"/>
        <v>1746</v>
      </c>
      <c r="Q400" s="24">
        <f t="shared" si="38"/>
        <v>43641</v>
      </c>
      <c r="R400" s="24">
        <f t="shared" si="38"/>
        <v>43681</v>
      </c>
      <c r="S400"/>
    </row>
    <row r="401" spans="15:19" x14ac:dyDescent="0.2">
      <c r="O401" s="18">
        <f t="shared" si="37"/>
        <v>26</v>
      </c>
      <c r="P401" s="19">
        <f t="shared" si="36"/>
        <v>1679</v>
      </c>
      <c r="Q401" s="24">
        <f t="shared" si="38"/>
        <v>43642</v>
      </c>
      <c r="R401" s="24">
        <f t="shared" si="38"/>
        <v>43682</v>
      </c>
      <c r="S401"/>
    </row>
    <row r="402" spans="15:19" x14ac:dyDescent="0.2">
      <c r="O402" s="18">
        <f t="shared" si="37"/>
        <v>27</v>
      </c>
      <c r="P402" s="19">
        <f t="shared" si="36"/>
        <v>1616</v>
      </c>
      <c r="Q402" s="24">
        <f t="shared" si="38"/>
        <v>43643</v>
      </c>
      <c r="R402" s="24">
        <f t="shared" si="38"/>
        <v>43683</v>
      </c>
      <c r="S402"/>
    </row>
    <row r="403" spans="15:19" x14ac:dyDescent="0.2">
      <c r="O403" s="18">
        <f t="shared" si="37"/>
        <v>28</v>
      </c>
      <c r="P403" s="19">
        <f t="shared" si="36"/>
        <v>1559</v>
      </c>
      <c r="Q403" s="24">
        <f t="shared" si="38"/>
        <v>43644</v>
      </c>
      <c r="R403" s="24">
        <f t="shared" si="38"/>
        <v>43684</v>
      </c>
      <c r="S403"/>
    </row>
    <row r="404" spans="15:19" x14ac:dyDescent="0.2">
      <c r="O404" s="18">
        <f t="shared" si="37"/>
        <v>29</v>
      </c>
      <c r="P404" s="19">
        <f t="shared" si="36"/>
        <v>1505</v>
      </c>
      <c r="Q404" s="24">
        <f t="shared" si="38"/>
        <v>43645</v>
      </c>
      <c r="R404" s="24">
        <f t="shared" si="38"/>
        <v>43685</v>
      </c>
      <c r="S404"/>
    </row>
    <row r="405" spans="15:19" x14ac:dyDescent="0.2">
      <c r="O405" s="18">
        <f t="shared" si="37"/>
        <v>30</v>
      </c>
      <c r="P405" s="19">
        <f t="shared" si="36"/>
        <v>1455</v>
      </c>
      <c r="Q405" s="24">
        <f t="shared" si="38"/>
        <v>43646</v>
      </c>
      <c r="R405" s="24">
        <f t="shared" si="38"/>
        <v>43686</v>
      </c>
      <c r="S405"/>
    </row>
    <row r="406" spans="15:19" x14ac:dyDescent="0.2">
      <c r="O406" s="18">
        <f t="shared" si="37"/>
        <v>1</v>
      </c>
      <c r="P406" s="19">
        <f t="shared" si="36"/>
        <v>43647</v>
      </c>
      <c r="Q406" s="24">
        <f t="shared" si="38"/>
        <v>43647</v>
      </c>
      <c r="R406" s="24">
        <f t="shared" si="38"/>
        <v>43687</v>
      </c>
      <c r="S406"/>
    </row>
    <row r="407" spans="15:19" x14ac:dyDescent="0.2">
      <c r="O407" s="18">
        <f t="shared" si="37"/>
        <v>2</v>
      </c>
      <c r="P407" s="19">
        <f t="shared" si="36"/>
        <v>21824</v>
      </c>
      <c r="Q407" s="24">
        <f t="shared" si="38"/>
        <v>43648</v>
      </c>
      <c r="R407" s="24">
        <f t="shared" si="38"/>
        <v>43688</v>
      </c>
      <c r="S407"/>
    </row>
    <row r="408" spans="15:19" x14ac:dyDescent="0.2">
      <c r="O408" s="18">
        <f t="shared" si="37"/>
        <v>3</v>
      </c>
      <c r="P408" s="19">
        <f t="shared" si="36"/>
        <v>14550</v>
      </c>
      <c r="Q408" s="24">
        <f t="shared" si="38"/>
        <v>43649</v>
      </c>
      <c r="R408" s="24">
        <f t="shared" si="38"/>
        <v>43689</v>
      </c>
      <c r="S408"/>
    </row>
    <row r="409" spans="15:19" x14ac:dyDescent="0.2">
      <c r="O409" s="18">
        <f t="shared" si="37"/>
        <v>4</v>
      </c>
      <c r="P409" s="19">
        <f t="shared" si="36"/>
        <v>10913</v>
      </c>
      <c r="Q409" s="24">
        <f t="shared" si="38"/>
        <v>43650</v>
      </c>
      <c r="R409" s="24">
        <f t="shared" si="38"/>
        <v>43690</v>
      </c>
      <c r="S409"/>
    </row>
    <row r="410" spans="15:19" x14ac:dyDescent="0.2">
      <c r="O410" s="18">
        <f t="shared" si="37"/>
        <v>5</v>
      </c>
      <c r="P410" s="19">
        <f t="shared" si="36"/>
        <v>8730</v>
      </c>
      <c r="Q410" s="24">
        <f t="shared" si="38"/>
        <v>43651</v>
      </c>
      <c r="R410" s="24">
        <f t="shared" si="38"/>
        <v>43691</v>
      </c>
      <c r="S410"/>
    </row>
    <row r="411" spans="15:19" x14ac:dyDescent="0.2">
      <c r="O411" s="18">
        <f t="shared" si="37"/>
        <v>6</v>
      </c>
      <c r="P411" s="19">
        <f t="shared" si="36"/>
        <v>7275</v>
      </c>
      <c r="Q411" s="24">
        <f t="shared" si="38"/>
        <v>43652</v>
      </c>
      <c r="R411" s="24">
        <f t="shared" si="38"/>
        <v>43692</v>
      </c>
      <c r="S411"/>
    </row>
    <row r="412" spans="15:19" x14ac:dyDescent="0.2">
      <c r="O412" s="18">
        <f t="shared" si="37"/>
        <v>7</v>
      </c>
      <c r="P412" s="19">
        <f t="shared" si="36"/>
        <v>6236</v>
      </c>
      <c r="Q412" s="24">
        <f t="shared" ref="Q412:R427" si="39">Q411+1</f>
        <v>43653</v>
      </c>
      <c r="R412" s="24">
        <f t="shared" si="39"/>
        <v>43693</v>
      </c>
      <c r="S412"/>
    </row>
    <row r="413" spans="15:19" x14ac:dyDescent="0.2">
      <c r="O413" s="18">
        <f t="shared" si="37"/>
        <v>8</v>
      </c>
      <c r="P413" s="19">
        <f t="shared" si="36"/>
        <v>5457</v>
      </c>
      <c r="Q413" s="24">
        <f t="shared" si="39"/>
        <v>43654</v>
      </c>
      <c r="R413" s="24">
        <f t="shared" si="39"/>
        <v>43694</v>
      </c>
      <c r="S413"/>
    </row>
    <row r="414" spans="15:19" x14ac:dyDescent="0.2">
      <c r="O414" s="18">
        <f t="shared" si="37"/>
        <v>9</v>
      </c>
      <c r="P414" s="19">
        <f t="shared" si="36"/>
        <v>4851</v>
      </c>
      <c r="Q414" s="24">
        <f t="shared" si="39"/>
        <v>43655</v>
      </c>
      <c r="R414" s="24">
        <f t="shared" si="39"/>
        <v>43695</v>
      </c>
      <c r="S414"/>
    </row>
    <row r="415" spans="15:19" x14ac:dyDescent="0.2">
      <c r="O415" s="18">
        <f t="shared" si="37"/>
        <v>10</v>
      </c>
      <c r="P415" s="19">
        <f t="shared" si="36"/>
        <v>4366</v>
      </c>
      <c r="Q415" s="24">
        <f t="shared" si="39"/>
        <v>43656</v>
      </c>
      <c r="R415" s="24">
        <f t="shared" si="39"/>
        <v>43696</v>
      </c>
      <c r="S415"/>
    </row>
    <row r="416" spans="15:19" x14ac:dyDescent="0.2">
      <c r="O416" s="18">
        <f t="shared" si="37"/>
        <v>11</v>
      </c>
      <c r="P416" s="19">
        <f t="shared" si="36"/>
        <v>3969</v>
      </c>
      <c r="Q416" s="24">
        <f t="shared" si="39"/>
        <v>43657</v>
      </c>
      <c r="R416" s="24">
        <f t="shared" si="39"/>
        <v>43697</v>
      </c>
      <c r="S416"/>
    </row>
    <row r="417" spans="15:19" x14ac:dyDescent="0.2">
      <c r="O417" s="18">
        <f t="shared" si="37"/>
        <v>12</v>
      </c>
      <c r="P417" s="19">
        <f t="shared" si="36"/>
        <v>3638</v>
      </c>
      <c r="Q417" s="24">
        <f t="shared" si="39"/>
        <v>43658</v>
      </c>
      <c r="R417" s="24">
        <f t="shared" si="39"/>
        <v>43698</v>
      </c>
      <c r="S417"/>
    </row>
    <row r="418" spans="15:19" x14ac:dyDescent="0.2">
      <c r="O418" s="18">
        <f t="shared" si="37"/>
        <v>13</v>
      </c>
      <c r="P418" s="19">
        <f t="shared" si="36"/>
        <v>3358</v>
      </c>
      <c r="Q418" s="24">
        <f t="shared" si="39"/>
        <v>43659</v>
      </c>
      <c r="R418" s="24">
        <f t="shared" si="39"/>
        <v>43699</v>
      </c>
      <c r="S418"/>
    </row>
    <row r="419" spans="15:19" x14ac:dyDescent="0.2">
      <c r="O419" s="18">
        <f t="shared" si="37"/>
        <v>14</v>
      </c>
      <c r="P419" s="19">
        <f t="shared" si="36"/>
        <v>3119</v>
      </c>
      <c r="Q419" s="24">
        <f t="shared" si="39"/>
        <v>43660</v>
      </c>
      <c r="R419" s="24">
        <f t="shared" si="39"/>
        <v>43700</v>
      </c>
      <c r="S419"/>
    </row>
    <row r="420" spans="15:19" x14ac:dyDescent="0.2">
      <c r="O420" s="18">
        <f t="shared" si="37"/>
        <v>15</v>
      </c>
      <c r="P420" s="19">
        <f t="shared" si="36"/>
        <v>2911</v>
      </c>
      <c r="Q420" s="24">
        <f t="shared" si="39"/>
        <v>43661</v>
      </c>
      <c r="R420" s="24">
        <f t="shared" si="39"/>
        <v>43701</v>
      </c>
      <c r="S420"/>
    </row>
    <row r="421" spans="15:19" x14ac:dyDescent="0.2">
      <c r="O421" s="18">
        <f t="shared" si="37"/>
        <v>16</v>
      </c>
      <c r="P421" s="19">
        <f t="shared" si="36"/>
        <v>2729</v>
      </c>
      <c r="Q421" s="24">
        <f t="shared" si="39"/>
        <v>43662</v>
      </c>
      <c r="R421" s="24">
        <f t="shared" si="39"/>
        <v>43702</v>
      </c>
      <c r="S421"/>
    </row>
    <row r="422" spans="15:19" x14ac:dyDescent="0.2">
      <c r="O422" s="18">
        <f t="shared" si="37"/>
        <v>17</v>
      </c>
      <c r="P422" s="19">
        <f t="shared" si="36"/>
        <v>2568</v>
      </c>
      <c r="Q422" s="24">
        <f t="shared" si="39"/>
        <v>43663</v>
      </c>
      <c r="R422" s="24">
        <f t="shared" si="39"/>
        <v>43703</v>
      </c>
      <c r="S422"/>
    </row>
    <row r="423" spans="15:19" x14ac:dyDescent="0.2">
      <c r="O423" s="18">
        <f t="shared" si="37"/>
        <v>18</v>
      </c>
      <c r="P423" s="19">
        <f t="shared" si="36"/>
        <v>2426</v>
      </c>
      <c r="Q423" s="24">
        <f t="shared" si="39"/>
        <v>43664</v>
      </c>
      <c r="R423" s="24">
        <f t="shared" si="39"/>
        <v>43704</v>
      </c>
      <c r="S423"/>
    </row>
    <row r="424" spans="15:19" x14ac:dyDescent="0.2">
      <c r="O424" s="18">
        <f t="shared" si="37"/>
        <v>19</v>
      </c>
      <c r="P424" s="19">
        <f t="shared" si="36"/>
        <v>2298</v>
      </c>
      <c r="Q424" s="24">
        <f t="shared" si="39"/>
        <v>43665</v>
      </c>
      <c r="R424" s="24">
        <f t="shared" si="39"/>
        <v>43705</v>
      </c>
      <c r="S424"/>
    </row>
    <row r="425" spans="15:19" x14ac:dyDescent="0.2">
      <c r="O425" s="18">
        <f t="shared" si="37"/>
        <v>20</v>
      </c>
      <c r="P425" s="19">
        <f t="shared" si="36"/>
        <v>2183</v>
      </c>
      <c r="Q425" s="24">
        <f t="shared" si="39"/>
        <v>43666</v>
      </c>
      <c r="R425" s="24">
        <f t="shared" si="39"/>
        <v>43706</v>
      </c>
      <c r="S425"/>
    </row>
    <row r="426" spans="15:19" x14ac:dyDescent="0.2">
      <c r="O426" s="18">
        <f t="shared" si="37"/>
        <v>21</v>
      </c>
      <c r="P426" s="19">
        <f t="shared" si="36"/>
        <v>2079</v>
      </c>
      <c r="Q426" s="24">
        <f t="shared" si="39"/>
        <v>43667</v>
      </c>
      <c r="R426" s="24">
        <f t="shared" si="39"/>
        <v>43707</v>
      </c>
      <c r="S426"/>
    </row>
    <row r="427" spans="15:19" x14ac:dyDescent="0.2">
      <c r="O427" s="18">
        <f t="shared" si="37"/>
        <v>22</v>
      </c>
      <c r="P427" s="19">
        <f t="shared" si="36"/>
        <v>1985</v>
      </c>
      <c r="Q427" s="24">
        <f t="shared" si="39"/>
        <v>43668</v>
      </c>
      <c r="R427" s="24">
        <f t="shared" si="39"/>
        <v>43708</v>
      </c>
      <c r="S427"/>
    </row>
    <row r="428" spans="15:19" x14ac:dyDescent="0.2">
      <c r="O428" s="18">
        <f t="shared" si="37"/>
        <v>23</v>
      </c>
      <c r="P428" s="19">
        <f t="shared" si="36"/>
        <v>1899</v>
      </c>
      <c r="Q428" s="24">
        <f t="shared" ref="Q428:R443" si="40">Q427+1</f>
        <v>43669</v>
      </c>
      <c r="R428" s="24">
        <f t="shared" si="40"/>
        <v>43709</v>
      </c>
      <c r="S428"/>
    </row>
    <row r="429" spans="15:19" x14ac:dyDescent="0.2">
      <c r="O429" s="18">
        <f t="shared" si="37"/>
        <v>24</v>
      </c>
      <c r="P429" s="19">
        <f t="shared" si="36"/>
        <v>1820</v>
      </c>
      <c r="Q429" s="24">
        <f t="shared" si="40"/>
        <v>43670</v>
      </c>
      <c r="R429" s="24">
        <f t="shared" si="40"/>
        <v>43710</v>
      </c>
      <c r="S429"/>
    </row>
    <row r="430" spans="15:19" x14ac:dyDescent="0.2">
      <c r="O430" s="18">
        <f t="shared" si="37"/>
        <v>25</v>
      </c>
      <c r="P430" s="19">
        <f t="shared" si="36"/>
        <v>1747</v>
      </c>
      <c r="Q430" s="24">
        <f t="shared" si="40"/>
        <v>43671</v>
      </c>
      <c r="R430" s="24">
        <f t="shared" si="40"/>
        <v>43711</v>
      </c>
      <c r="S430"/>
    </row>
    <row r="431" spans="15:19" x14ac:dyDescent="0.2">
      <c r="O431" s="18">
        <f t="shared" si="37"/>
        <v>26</v>
      </c>
      <c r="P431" s="19">
        <f t="shared" si="36"/>
        <v>1680</v>
      </c>
      <c r="Q431" s="24">
        <f t="shared" si="40"/>
        <v>43672</v>
      </c>
      <c r="R431" s="24">
        <f t="shared" si="40"/>
        <v>43712</v>
      </c>
      <c r="S431"/>
    </row>
    <row r="432" spans="15:19" x14ac:dyDescent="0.2">
      <c r="O432" s="18">
        <f t="shared" si="37"/>
        <v>27</v>
      </c>
      <c r="P432" s="19">
        <f t="shared" si="36"/>
        <v>1618</v>
      </c>
      <c r="Q432" s="24">
        <f t="shared" si="40"/>
        <v>43673</v>
      </c>
      <c r="R432" s="24">
        <f t="shared" si="40"/>
        <v>43713</v>
      </c>
      <c r="S432"/>
    </row>
    <row r="433" spans="15:19" x14ac:dyDescent="0.2">
      <c r="O433" s="18">
        <f t="shared" si="37"/>
        <v>28</v>
      </c>
      <c r="P433" s="19">
        <f t="shared" si="36"/>
        <v>1560</v>
      </c>
      <c r="Q433" s="24">
        <f t="shared" si="40"/>
        <v>43674</v>
      </c>
      <c r="R433" s="24">
        <f t="shared" si="40"/>
        <v>43714</v>
      </c>
      <c r="S433"/>
    </row>
    <row r="434" spans="15:19" x14ac:dyDescent="0.2">
      <c r="O434" s="18">
        <f t="shared" si="37"/>
        <v>29</v>
      </c>
      <c r="P434" s="19">
        <f t="shared" si="36"/>
        <v>1506</v>
      </c>
      <c r="Q434" s="24">
        <f t="shared" si="40"/>
        <v>43675</v>
      </c>
      <c r="R434" s="24">
        <f t="shared" si="40"/>
        <v>43715</v>
      </c>
      <c r="S434"/>
    </row>
    <row r="435" spans="15:19" x14ac:dyDescent="0.2">
      <c r="O435" s="18">
        <f t="shared" si="37"/>
        <v>30</v>
      </c>
      <c r="P435" s="19">
        <f t="shared" si="36"/>
        <v>1456</v>
      </c>
      <c r="Q435" s="24">
        <f t="shared" si="40"/>
        <v>43676</v>
      </c>
      <c r="R435" s="24">
        <f t="shared" si="40"/>
        <v>43716</v>
      </c>
      <c r="S435"/>
    </row>
    <row r="436" spans="15:19" x14ac:dyDescent="0.2">
      <c r="O436" s="18">
        <f t="shared" si="37"/>
        <v>31</v>
      </c>
      <c r="P436" s="19">
        <f t="shared" si="36"/>
        <v>1409</v>
      </c>
      <c r="Q436" s="24">
        <f t="shared" si="40"/>
        <v>43677</v>
      </c>
      <c r="R436" s="24">
        <f t="shared" si="40"/>
        <v>43717</v>
      </c>
      <c r="S436"/>
    </row>
    <row r="437" spans="15:19" x14ac:dyDescent="0.2">
      <c r="O437" s="18">
        <f t="shared" si="37"/>
        <v>1</v>
      </c>
      <c r="P437" s="19">
        <f t="shared" si="36"/>
        <v>43678</v>
      </c>
      <c r="Q437" s="24">
        <f t="shared" si="40"/>
        <v>43678</v>
      </c>
      <c r="R437" s="24">
        <f t="shared" si="40"/>
        <v>43718</v>
      </c>
      <c r="S437"/>
    </row>
    <row r="438" spans="15:19" x14ac:dyDescent="0.2">
      <c r="O438" s="18">
        <f t="shared" si="37"/>
        <v>2</v>
      </c>
      <c r="P438" s="19">
        <f t="shared" si="36"/>
        <v>21840</v>
      </c>
      <c r="Q438" s="24">
        <f t="shared" si="40"/>
        <v>43679</v>
      </c>
      <c r="R438" s="24">
        <f t="shared" si="40"/>
        <v>43719</v>
      </c>
      <c r="S438"/>
    </row>
    <row r="439" spans="15:19" x14ac:dyDescent="0.2">
      <c r="O439" s="18">
        <f t="shared" si="37"/>
        <v>3</v>
      </c>
      <c r="P439" s="19">
        <f t="shared" si="36"/>
        <v>14560</v>
      </c>
      <c r="Q439" s="24">
        <f t="shared" si="40"/>
        <v>43680</v>
      </c>
      <c r="R439" s="24">
        <f t="shared" si="40"/>
        <v>43720</v>
      </c>
      <c r="S439"/>
    </row>
    <row r="440" spans="15:19" x14ac:dyDescent="0.2">
      <c r="O440" s="18">
        <f t="shared" si="37"/>
        <v>4</v>
      </c>
      <c r="P440" s="19">
        <f t="shared" si="36"/>
        <v>10920</v>
      </c>
      <c r="Q440" s="24">
        <f t="shared" si="40"/>
        <v>43681</v>
      </c>
      <c r="R440" s="24">
        <f t="shared" si="40"/>
        <v>43721</v>
      </c>
      <c r="S440"/>
    </row>
    <row r="441" spans="15:19" x14ac:dyDescent="0.2">
      <c r="O441" s="18">
        <f t="shared" si="37"/>
        <v>5</v>
      </c>
      <c r="P441" s="19">
        <f t="shared" si="36"/>
        <v>8736</v>
      </c>
      <c r="Q441" s="24">
        <f t="shared" si="40"/>
        <v>43682</v>
      </c>
      <c r="R441" s="24">
        <f t="shared" si="40"/>
        <v>43722</v>
      </c>
      <c r="S441"/>
    </row>
    <row r="442" spans="15:19" x14ac:dyDescent="0.2">
      <c r="O442" s="18">
        <f t="shared" si="37"/>
        <v>6</v>
      </c>
      <c r="P442" s="19">
        <f t="shared" si="36"/>
        <v>7281</v>
      </c>
      <c r="Q442" s="24">
        <f t="shared" si="40"/>
        <v>43683</v>
      </c>
      <c r="R442" s="24">
        <f t="shared" si="40"/>
        <v>43723</v>
      </c>
      <c r="S442"/>
    </row>
    <row r="443" spans="15:19" x14ac:dyDescent="0.2">
      <c r="O443" s="18">
        <f t="shared" si="37"/>
        <v>7</v>
      </c>
      <c r="P443" s="19">
        <f t="shared" si="36"/>
        <v>6241</v>
      </c>
      <c r="Q443" s="24">
        <f t="shared" si="40"/>
        <v>43684</v>
      </c>
      <c r="R443" s="24">
        <f t="shared" si="40"/>
        <v>43724</v>
      </c>
      <c r="S443"/>
    </row>
    <row r="444" spans="15:19" x14ac:dyDescent="0.2">
      <c r="O444" s="18">
        <f t="shared" si="37"/>
        <v>8</v>
      </c>
      <c r="P444" s="19">
        <f t="shared" si="36"/>
        <v>5461</v>
      </c>
      <c r="Q444" s="24">
        <f t="shared" ref="Q444:R459" si="41">Q443+1</f>
        <v>43685</v>
      </c>
      <c r="R444" s="24">
        <f t="shared" si="41"/>
        <v>43725</v>
      </c>
      <c r="S444"/>
    </row>
    <row r="445" spans="15:19" x14ac:dyDescent="0.2">
      <c r="O445" s="18">
        <f t="shared" si="37"/>
        <v>9</v>
      </c>
      <c r="P445" s="19">
        <f t="shared" si="36"/>
        <v>4854</v>
      </c>
      <c r="Q445" s="24">
        <f t="shared" si="41"/>
        <v>43686</v>
      </c>
      <c r="R445" s="24">
        <f t="shared" si="41"/>
        <v>43726</v>
      </c>
      <c r="S445"/>
    </row>
    <row r="446" spans="15:19" x14ac:dyDescent="0.2">
      <c r="O446" s="18">
        <f t="shared" si="37"/>
        <v>10</v>
      </c>
      <c r="P446" s="19">
        <f t="shared" si="36"/>
        <v>4369</v>
      </c>
      <c r="Q446" s="24">
        <f t="shared" si="41"/>
        <v>43687</v>
      </c>
      <c r="R446" s="24">
        <f t="shared" si="41"/>
        <v>43727</v>
      </c>
      <c r="S446"/>
    </row>
    <row r="447" spans="15:19" x14ac:dyDescent="0.2">
      <c r="O447" s="18">
        <f t="shared" si="37"/>
        <v>11</v>
      </c>
      <c r="P447" s="19">
        <f t="shared" si="36"/>
        <v>3972</v>
      </c>
      <c r="Q447" s="24">
        <f t="shared" si="41"/>
        <v>43688</v>
      </c>
      <c r="R447" s="24">
        <f t="shared" si="41"/>
        <v>43728</v>
      </c>
      <c r="S447"/>
    </row>
    <row r="448" spans="15:19" x14ac:dyDescent="0.2">
      <c r="O448" s="18">
        <f t="shared" si="37"/>
        <v>12</v>
      </c>
      <c r="P448" s="19">
        <f t="shared" si="36"/>
        <v>3641</v>
      </c>
      <c r="Q448" s="24">
        <f t="shared" si="41"/>
        <v>43689</v>
      </c>
      <c r="R448" s="24">
        <f t="shared" si="41"/>
        <v>43729</v>
      </c>
      <c r="S448"/>
    </row>
    <row r="449" spans="15:19" x14ac:dyDescent="0.2">
      <c r="O449" s="18">
        <f t="shared" si="37"/>
        <v>13</v>
      </c>
      <c r="P449" s="19">
        <f t="shared" si="36"/>
        <v>3361</v>
      </c>
      <c r="Q449" s="24">
        <f t="shared" si="41"/>
        <v>43690</v>
      </c>
      <c r="R449" s="24">
        <f t="shared" si="41"/>
        <v>43730</v>
      </c>
      <c r="S449"/>
    </row>
    <row r="450" spans="15:19" x14ac:dyDescent="0.2">
      <c r="O450" s="18">
        <f t="shared" si="37"/>
        <v>14</v>
      </c>
      <c r="P450" s="19">
        <f t="shared" si="36"/>
        <v>3121</v>
      </c>
      <c r="Q450" s="24">
        <f t="shared" si="41"/>
        <v>43691</v>
      </c>
      <c r="R450" s="24">
        <f t="shared" si="41"/>
        <v>43731</v>
      </c>
      <c r="S450"/>
    </row>
    <row r="451" spans="15:19" x14ac:dyDescent="0.2">
      <c r="O451" s="18">
        <f t="shared" si="37"/>
        <v>15</v>
      </c>
      <c r="P451" s="19">
        <f t="shared" si="36"/>
        <v>2913</v>
      </c>
      <c r="Q451" s="24">
        <f t="shared" si="41"/>
        <v>43692</v>
      </c>
      <c r="R451" s="24">
        <f t="shared" si="41"/>
        <v>43732</v>
      </c>
      <c r="S451"/>
    </row>
    <row r="452" spans="15:19" x14ac:dyDescent="0.2">
      <c r="O452" s="18">
        <f t="shared" si="37"/>
        <v>16</v>
      </c>
      <c r="P452" s="19">
        <f t="shared" si="36"/>
        <v>2731</v>
      </c>
      <c r="Q452" s="24">
        <f t="shared" si="41"/>
        <v>43693</v>
      </c>
      <c r="R452" s="24">
        <f t="shared" si="41"/>
        <v>43733</v>
      </c>
      <c r="S452"/>
    </row>
    <row r="453" spans="15:19" x14ac:dyDescent="0.2">
      <c r="O453" s="18">
        <f t="shared" si="37"/>
        <v>17</v>
      </c>
      <c r="P453" s="19">
        <f t="shared" si="36"/>
        <v>2570</v>
      </c>
      <c r="Q453" s="24">
        <f t="shared" si="41"/>
        <v>43694</v>
      </c>
      <c r="R453" s="24">
        <f t="shared" si="41"/>
        <v>43734</v>
      </c>
      <c r="S453"/>
    </row>
    <row r="454" spans="15:19" x14ac:dyDescent="0.2">
      <c r="O454" s="18">
        <f t="shared" si="37"/>
        <v>18</v>
      </c>
      <c r="P454" s="19">
        <f t="shared" si="36"/>
        <v>2428</v>
      </c>
      <c r="Q454" s="24">
        <f t="shared" si="41"/>
        <v>43695</v>
      </c>
      <c r="R454" s="24">
        <f t="shared" si="41"/>
        <v>43735</v>
      </c>
      <c r="S454"/>
    </row>
    <row r="455" spans="15:19" x14ac:dyDescent="0.2">
      <c r="O455" s="18">
        <f t="shared" si="37"/>
        <v>19</v>
      </c>
      <c r="P455" s="19">
        <f t="shared" si="36"/>
        <v>2300</v>
      </c>
      <c r="Q455" s="24">
        <f t="shared" si="41"/>
        <v>43696</v>
      </c>
      <c r="R455" s="24">
        <f t="shared" si="41"/>
        <v>43736</v>
      </c>
      <c r="S455"/>
    </row>
    <row r="456" spans="15:19" x14ac:dyDescent="0.2">
      <c r="O456" s="18">
        <f t="shared" si="37"/>
        <v>20</v>
      </c>
      <c r="P456" s="19">
        <f t="shared" si="36"/>
        <v>2185</v>
      </c>
      <c r="Q456" s="24">
        <f t="shared" si="41"/>
        <v>43697</v>
      </c>
      <c r="R456" s="24">
        <f t="shared" si="41"/>
        <v>43737</v>
      </c>
      <c r="S456"/>
    </row>
    <row r="457" spans="15:19" x14ac:dyDescent="0.2">
      <c r="O457" s="18">
        <f t="shared" si="37"/>
        <v>21</v>
      </c>
      <c r="P457" s="19">
        <f t="shared" si="36"/>
        <v>2081</v>
      </c>
      <c r="Q457" s="24">
        <f t="shared" si="41"/>
        <v>43698</v>
      </c>
      <c r="R457" s="24">
        <f t="shared" si="41"/>
        <v>43738</v>
      </c>
      <c r="S457"/>
    </row>
    <row r="458" spans="15:19" x14ac:dyDescent="0.2">
      <c r="O458" s="18">
        <f t="shared" si="37"/>
        <v>22</v>
      </c>
      <c r="P458" s="19">
        <f t="shared" ref="P458:P521" si="42">ROUND(Q458/O458,0)</f>
        <v>1986</v>
      </c>
      <c r="Q458" s="24">
        <f t="shared" si="41"/>
        <v>43699</v>
      </c>
      <c r="R458" s="24">
        <f t="shared" si="41"/>
        <v>43739</v>
      </c>
      <c r="S458"/>
    </row>
    <row r="459" spans="15:19" x14ac:dyDescent="0.2">
      <c r="O459" s="18">
        <f t="shared" ref="O459:O522" si="43">DAY(Q459)</f>
        <v>23</v>
      </c>
      <c r="P459" s="19">
        <f t="shared" si="42"/>
        <v>1900</v>
      </c>
      <c r="Q459" s="24">
        <f t="shared" si="41"/>
        <v>43700</v>
      </c>
      <c r="R459" s="24">
        <f t="shared" si="41"/>
        <v>43740</v>
      </c>
      <c r="S459"/>
    </row>
    <row r="460" spans="15:19" x14ac:dyDescent="0.2">
      <c r="O460" s="18">
        <f t="shared" si="43"/>
        <v>24</v>
      </c>
      <c r="P460" s="19">
        <f t="shared" si="42"/>
        <v>1821</v>
      </c>
      <c r="Q460" s="24">
        <f t="shared" ref="Q460:R475" si="44">Q459+1</f>
        <v>43701</v>
      </c>
      <c r="R460" s="24">
        <f t="shared" si="44"/>
        <v>43741</v>
      </c>
      <c r="S460"/>
    </row>
    <row r="461" spans="15:19" x14ac:dyDescent="0.2">
      <c r="O461" s="18">
        <f t="shared" si="43"/>
        <v>25</v>
      </c>
      <c r="P461" s="19">
        <f t="shared" si="42"/>
        <v>1748</v>
      </c>
      <c r="Q461" s="24">
        <f t="shared" si="44"/>
        <v>43702</v>
      </c>
      <c r="R461" s="24">
        <f t="shared" si="44"/>
        <v>43742</v>
      </c>
      <c r="S461"/>
    </row>
    <row r="462" spans="15:19" x14ac:dyDescent="0.2">
      <c r="O462" s="18">
        <f t="shared" si="43"/>
        <v>26</v>
      </c>
      <c r="P462" s="19">
        <f t="shared" si="42"/>
        <v>1681</v>
      </c>
      <c r="Q462" s="24">
        <f t="shared" si="44"/>
        <v>43703</v>
      </c>
      <c r="R462" s="24">
        <f t="shared" si="44"/>
        <v>43743</v>
      </c>
      <c r="S462"/>
    </row>
    <row r="463" spans="15:19" x14ac:dyDescent="0.2">
      <c r="O463" s="18">
        <f t="shared" si="43"/>
        <v>27</v>
      </c>
      <c r="P463" s="19">
        <f t="shared" si="42"/>
        <v>1619</v>
      </c>
      <c r="Q463" s="24">
        <f t="shared" si="44"/>
        <v>43704</v>
      </c>
      <c r="R463" s="24">
        <f t="shared" si="44"/>
        <v>43744</v>
      </c>
      <c r="S463"/>
    </row>
    <row r="464" spans="15:19" x14ac:dyDescent="0.2">
      <c r="O464" s="18">
        <f t="shared" si="43"/>
        <v>28</v>
      </c>
      <c r="P464" s="19">
        <f t="shared" si="42"/>
        <v>1561</v>
      </c>
      <c r="Q464" s="24">
        <f t="shared" si="44"/>
        <v>43705</v>
      </c>
      <c r="R464" s="24">
        <f t="shared" si="44"/>
        <v>43745</v>
      </c>
      <c r="S464"/>
    </row>
    <row r="465" spans="15:19" x14ac:dyDescent="0.2">
      <c r="O465" s="18">
        <f t="shared" si="43"/>
        <v>29</v>
      </c>
      <c r="P465" s="19">
        <f t="shared" si="42"/>
        <v>1507</v>
      </c>
      <c r="Q465" s="24">
        <f t="shared" si="44"/>
        <v>43706</v>
      </c>
      <c r="R465" s="24">
        <f t="shared" si="44"/>
        <v>43746</v>
      </c>
      <c r="S465"/>
    </row>
    <row r="466" spans="15:19" x14ac:dyDescent="0.2">
      <c r="O466" s="18">
        <f t="shared" si="43"/>
        <v>30</v>
      </c>
      <c r="P466" s="19">
        <f t="shared" si="42"/>
        <v>1457</v>
      </c>
      <c r="Q466" s="24">
        <f t="shared" si="44"/>
        <v>43707</v>
      </c>
      <c r="R466" s="24">
        <f t="shared" si="44"/>
        <v>43747</v>
      </c>
      <c r="S466"/>
    </row>
    <row r="467" spans="15:19" x14ac:dyDescent="0.2">
      <c r="O467" s="18">
        <f t="shared" si="43"/>
        <v>31</v>
      </c>
      <c r="P467" s="19">
        <f t="shared" si="42"/>
        <v>1410</v>
      </c>
      <c r="Q467" s="24">
        <f t="shared" si="44"/>
        <v>43708</v>
      </c>
      <c r="R467" s="24">
        <f t="shared" si="44"/>
        <v>43748</v>
      </c>
      <c r="S467"/>
    </row>
    <row r="468" spans="15:19" x14ac:dyDescent="0.2">
      <c r="O468" s="18">
        <f t="shared" si="43"/>
        <v>1</v>
      </c>
      <c r="P468" s="19">
        <f t="shared" si="42"/>
        <v>43709</v>
      </c>
      <c r="Q468" s="24">
        <f t="shared" si="44"/>
        <v>43709</v>
      </c>
      <c r="R468" s="24">
        <f t="shared" si="44"/>
        <v>43749</v>
      </c>
      <c r="S468"/>
    </row>
    <row r="469" spans="15:19" x14ac:dyDescent="0.2">
      <c r="O469" s="18">
        <f t="shared" si="43"/>
        <v>2</v>
      </c>
      <c r="P469" s="19">
        <f t="shared" si="42"/>
        <v>21855</v>
      </c>
      <c r="Q469" s="24">
        <f t="shared" si="44"/>
        <v>43710</v>
      </c>
      <c r="R469" s="24">
        <f t="shared" si="44"/>
        <v>43750</v>
      </c>
      <c r="S469"/>
    </row>
    <row r="470" spans="15:19" x14ac:dyDescent="0.2">
      <c r="O470" s="18">
        <f t="shared" si="43"/>
        <v>3</v>
      </c>
      <c r="P470" s="19">
        <f t="shared" si="42"/>
        <v>14570</v>
      </c>
      <c r="Q470" s="24">
        <f t="shared" si="44"/>
        <v>43711</v>
      </c>
      <c r="R470" s="24">
        <f t="shared" si="44"/>
        <v>43751</v>
      </c>
      <c r="S470"/>
    </row>
    <row r="471" spans="15:19" x14ac:dyDescent="0.2">
      <c r="O471" s="18">
        <f t="shared" si="43"/>
        <v>4</v>
      </c>
      <c r="P471" s="19">
        <f t="shared" si="42"/>
        <v>10928</v>
      </c>
      <c r="Q471" s="24">
        <f t="shared" si="44"/>
        <v>43712</v>
      </c>
      <c r="R471" s="24">
        <f t="shared" si="44"/>
        <v>43752</v>
      </c>
      <c r="S471"/>
    </row>
    <row r="472" spans="15:19" x14ac:dyDescent="0.2">
      <c r="O472" s="18">
        <f t="shared" si="43"/>
        <v>5</v>
      </c>
      <c r="P472" s="19">
        <f t="shared" si="42"/>
        <v>8743</v>
      </c>
      <c r="Q472" s="24">
        <f t="shared" si="44"/>
        <v>43713</v>
      </c>
      <c r="R472" s="24">
        <f t="shared" si="44"/>
        <v>43753</v>
      </c>
      <c r="S472"/>
    </row>
    <row r="473" spans="15:19" x14ac:dyDescent="0.2">
      <c r="O473" s="18">
        <f t="shared" si="43"/>
        <v>6</v>
      </c>
      <c r="P473" s="19">
        <f t="shared" si="42"/>
        <v>7286</v>
      </c>
      <c r="Q473" s="24">
        <f t="shared" si="44"/>
        <v>43714</v>
      </c>
      <c r="R473" s="24">
        <f t="shared" si="44"/>
        <v>43754</v>
      </c>
      <c r="S473"/>
    </row>
    <row r="474" spans="15:19" x14ac:dyDescent="0.2">
      <c r="O474" s="18">
        <f t="shared" si="43"/>
        <v>7</v>
      </c>
      <c r="P474" s="19">
        <f t="shared" si="42"/>
        <v>6245</v>
      </c>
      <c r="Q474" s="24">
        <f t="shared" si="44"/>
        <v>43715</v>
      </c>
      <c r="R474" s="24">
        <f t="shared" si="44"/>
        <v>43755</v>
      </c>
      <c r="S474"/>
    </row>
    <row r="475" spans="15:19" x14ac:dyDescent="0.2">
      <c r="O475" s="18">
        <f t="shared" si="43"/>
        <v>8</v>
      </c>
      <c r="P475" s="19">
        <f t="shared" si="42"/>
        <v>5465</v>
      </c>
      <c r="Q475" s="24">
        <f t="shared" si="44"/>
        <v>43716</v>
      </c>
      <c r="R475" s="24">
        <f t="shared" si="44"/>
        <v>43756</v>
      </c>
      <c r="S475"/>
    </row>
    <row r="476" spans="15:19" x14ac:dyDescent="0.2">
      <c r="O476" s="18">
        <f t="shared" si="43"/>
        <v>9</v>
      </c>
      <c r="P476" s="19">
        <f t="shared" si="42"/>
        <v>4857</v>
      </c>
      <c r="Q476" s="24">
        <f t="shared" ref="Q476:R491" si="45">Q475+1</f>
        <v>43717</v>
      </c>
      <c r="R476" s="24">
        <f t="shared" si="45"/>
        <v>43757</v>
      </c>
      <c r="S476"/>
    </row>
    <row r="477" spans="15:19" x14ac:dyDescent="0.2">
      <c r="O477" s="18">
        <f t="shared" si="43"/>
        <v>10</v>
      </c>
      <c r="P477" s="19">
        <f t="shared" si="42"/>
        <v>4372</v>
      </c>
      <c r="Q477" s="24">
        <f t="shared" si="45"/>
        <v>43718</v>
      </c>
      <c r="R477" s="24">
        <f t="shared" si="45"/>
        <v>43758</v>
      </c>
      <c r="S477"/>
    </row>
    <row r="478" spans="15:19" x14ac:dyDescent="0.2">
      <c r="O478" s="18">
        <f t="shared" si="43"/>
        <v>11</v>
      </c>
      <c r="P478" s="19">
        <f t="shared" si="42"/>
        <v>3974</v>
      </c>
      <c r="Q478" s="24">
        <f t="shared" si="45"/>
        <v>43719</v>
      </c>
      <c r="R478" s="24">
        <f t="shared" si="45"/>
        <v>43759</v>
      </c>
      <c r="S478"/>
    </row>
    <row r="479" spans="15:19" x14ac:dyDescent="0.2">
      <c r="O479" s="18">
        <f t="shared" si="43"/>
        <v>12</v>
      </c>
      <c r="P479" s="19">
        <f t="shared" si="42"/>
        <v>3643</v>
      </c>
      <c r="Q479" s="24">
        <f t="shared" si="45"/>
        <v>43720</v>
      </c>
      <c r="R479" s="24">
        <f t="shared" si="45"/>
        <v>43760</v>
      </c>
      <c r="S479"/>
    </row>
    <row r="480" spans="15:19" x14ac:dyDescent="0.2">
      <c r="O480" s="18">
        <f t="shared" si="43"/>
        <v>13</v>
      </c>
      <c r="P480" s="19">
        <f t="shared" si="42"/>
        <v>3363</v>
      </c>
      <c r="Q480" s="24">
        <f t="shared" si="45"/>
        <v>43721</v>
      </c>
      <c r="R480" s="24">
        <f t="shared" si="45"/>
        <v>43761</v>
      </c>
      <c r="S480"/>
    </row>
    <row r="481" spans="15:19" x14ac:dyDescent="0.2">
      <c r="O481" s="18">
        <f t="shared" si="43"/>
        <v>14</v>
      </c>
      <c r="P481" s="19">
        <f t="shared" si="42"/>
        <v>3123</v>
      </c>
      <c r="Q481" s="24">
        <f t="shared" si="45"/>
        <v>43722</v>
      </c>
      <c r="R481" s="24">
        <f t="shared" si="45"/>
        <v>43762</v>
      </c>
      <c r="S481"/>
    </row>
    <row r="482" spans="15:19" x14ac:dyDescent="0.2">
      <c r="O482" s="18">
        <f t="shared" si="43"/>
        <v>15</v>
      </c>
      <c r="P482" s="19">
        <f t="shared" si="42"/>
        <v>2915</v>
      </c>
      <c r="Q482" s="24">
        <f t="shared" si="45"/>
        <v>43723</v>
      </c>
      <c r="R482" s="24">
        <f t="shared" si="45"/>
        <v>43763</v>
      </c>
      <c r="S482"/>
    </row>
    <row r="483" spans="15:19" x14ac:dyDescent="0.2">
      <c r="O483" s="18">
        <f t="shared" si="43"/>
        <v>16</v>
      </c>
      <c r="P483" s="19">
        <f t="shared" si="42"/>
        <v>2733</v>
      </c>
      <c r="Q483" s="24">
        <f t="shared" si="45"/>
        <v>43724</v>
      </c>
      <c r="R483" s="24">
        <f t="shared" si="45"/>
        <v>43764</v>
      </c>
      <c r="S483"/>
    </row>
    <row r="484" spans="15:19" x14ac:dyDescent="0.2">
      <c r="O484" s="18">
        <f t="shared" si="43"/>
        <v>17</v>
      </c>
      <c r="P484" s="19">
        <f t="shared" si="42"/>
        <v>2572</v>
      </c>
      <c r="Q484" s="24">
        <f t="shared" si="45"/>
        <v>43725</v>
      </c>
      <c r="R484" s="24">
        <f t="shared" si="45"/>
        <v>43765</v>
      </c>
      <c r="S484"/>
    </row>
    <row r="485" spans="15:19" x14ac:dyDescent="0.2">
      <c r="O485" s="18">
        <f t="shared" si="43"/>
        <v>18</v>
      </c>
      <c r="P485" s="19">
        <f t="shared" si="42"/>
        <v>2429</v>
      </c>
      <c r="Q485" s="24">
        <f t="shared" si="45"/>
        <v>43726</v>
      </c>
      <c r="R485" s="24">
        <f t="shared" si="45"/>
        <v>43766</v>
      </c>
      <c r="S485"/>
    </row>
    <row r="486" spans="15:19" x14ac:dyDescent="0.2">
      <c r="O486" s="18">
        <f t="shared" si="43"/>
        <v>19</v>
      </c>
      <c r="P486" s="19">
        <f t="shared" si="42"/>
        <v>2301</v>
      </c>
      <c r="Q486" s="24">
        <f t="shared" si="45"/>
        <v>43727</v>
      </c>
      <c r="R486" s="24">
        <f t="shared" si="45"/>
        <v>43767</v>
      </c>
      <c r="S486"/>
    </row>
    <row r="487" spans="15:19" x14ac:dyDescent="0.2">
      <c r="O487" s="18">
        <f t="shared" si="43"/>
        <v>20</v>
      </c>
      <c r="P487" s="19">
        <f t="shared" si="42"/>
        <v>2186</v>
      </c>
      <c r="Q487" s="24">
        <f t="shared" si="45"/>
        <v>43728</v>
      </c>
      <c r="R487" s="24">
        <f t="shared" si="45"/>
        <v>43768</v>
      </c>
      <c r="S487"/>
    </row>
    <row r="488" spans="15:19" x14ac:dyDescent="0.2">
      <c r="O488" s="18">
        <f t="shared" si="43"/>
        <v>21</v>
      </c>
      <c r="P488" s="19">
        <f t="shared" si="42"/>
        <v>2082</v>
      </c>
      <c r="Q488" s="24">
        <f t="shared" si="45"/>
        <v>43729</v>
      </c>
      <c r="R488" s="24">
        <f t="shared" si="45"/>
        <v>43769</v>
      </c>
      <c r="S488"/>
    </row>
    <row r="489" spans="15:19" x14ac:dyDescent="0.2">
      <c r="O489" s="18">
        <f t="shared" si="43"/>
        <v>22</v>
      </c>
      <c r="P489" s="19">
        <f t="shared" si="42"/>
        <v>1988</v>
      </c>
      <c r="Q489" s="24">
        <f t="shared" si="45"/>
        <v>43730</v>
      </c>
      <c r="R489" s="24">
        <f t="shared" si="45"/>
        <v>43770</v>
      </c>
      <c r="S489"/>
    </row>
    <row r="490" spans="15:19" x14ac:dyDescent="0.2">
      <c r="O490" s="18">
        <f t="shared" si="43"/>
        <v>23</v>
      </c>
      <c r="P490" s="19">
        <f t="shared" si="42"/>
        <v>1901</v>
      </c>
      <c r="Q490" s="24">
        <f t="shared" si="45"/>
        <v>43731</v>
      </c>
      <c r="R490" s="24">
        <f t="shared" si="45"/>
        <v>43771</v>
      </c>
      <c r="S490"/>
    </row>
    <row r="491" spans="15:19" x14ac:dyDescent="0.2">
      <c r="O491" s="18">
        <f t="shared" si="43"/>
        <v>24</v>
      </c>
      <c r="P491" s="19">
        <f t="shared" si="42"/>
        <v>1822</v>
      </c>
      <c r="Q491" s="24">
        <f t="shared" si="45"/>
        <v>43732</v>
      </c>
      <c r="R491" s="24">
        <f t="shared" si="45"/>
        <v>43772</v>
      </c>
      <c r="S491"/>
    </row>
    <row r="492" spans="15:19" x14ac:dyDescent="0.2">
      <c r="O492" s="18">
        <f t="shared" si="43"/>
        <v>25</v>
      </c>
      <c r="P492" s="19">
        <f t="shared" si="42"/>
        <v>1749</v>
      </c>
      <c r="Q492" s="24">
        <f t="shared" ref="Q492:R507" si="46">Q491+1</f>
        <v>43733</v>
      </c>
      <c r="R492" s="24">
        <f t="shared" si="46"/>
        <v>43773</v>
      </c>
      <c r="S492"/>
    </row>
    <row r="493" spans="15:19" x14ac:dyDescent="0.2">
      <c r="O493" s="18">
        <f t="shared" si="43"/>
        <v>26</v>
      </c>
      <c r="P493" s="19">
        <f t="shared" si="42"/>
        <v>1682</v>
      </c>
      <c r="Q493" s="24">
        <f t="shared" si="46"/>
        <v>43734</v>
      </c>
      <c r="R493" s="24">
        <f t="shared" si="46"/>
        <v>43774</v>
      </c>
      <c r="S493"/>
    </row>
    <row r="494" spans="15:19" x14ac:dyDescent="0.2">
      <c r="O494" s="18">
        <f t="shared" si="43"/>
        <v>27</v>
      </c>
      <c r="P494" s="19">
        <f t="shared" si="42"/>
        <v>1620</v>
      </c>
      <c r="Q494" s="24">
        <f t="shared" si="46"/>
        <v>43735</v>
      </c>
      <c r="R494" s="24">
        <f t="shared" si="46"/>
        <v>43775</v>
      </c>
      <c r="S494"/>
    </row>
    <row r="495" spans="15:19" x14ac:dyDescent="0.2">
      <c r="O495" s="18">
        <f t="shared" si="43"/>
        <v>28</v>
      </c>
      <c r="P495" s="19">
        <f t="shared" si="42"/>
        <v>1562</v>
      </c>
      <c r="Q495" s="24">
        <f t="shared" si="46"/>
        <v>43736</v>
      </c>
      <c r="R495" s="24">
        <f t="shared" si="46"/>
        <v>43776</v>
      </c>
      <c r="S495"/>
    </row>
    <row r="496" spans="15:19" x14ac:dyDescent="0.2">
      <c r="O496" s="18">
        <f t="shared" si="43"/>
        <v>29</v>
      </c>
      <c r="P496" s="19">
        <f t="shared" si="42"/>
        <v>1508</v>
      </c>
      <c r="Q496" s="24">
        <f t="shared" si="46"/>
        <v>43737</v>
      </c>
      <c r="R496" s="24">
        <f t="shared" si="46"/>
        <v>43777</v>
      </c>
      <c r="S496"/>
    </row>
    <row r="497" spans="15:19" x14ac:dyDescent="0.2">
      <c r="O497" s="18">
        <f t="shared" si="43"/>
        <v>30</v>
      </c>
      <c r="P497" s="19">
        <f t="shared" si="42"/>
        <v>1458</v>
      </c>
      <c r="Q497" s="24">
        <f t="shared" si="46"/>
        <v>43738</v>
      </c>
      <c r="R497" s="24">
        <f t="shared" si="46"/>
        <v>43778</v>
      </c>
      <c r="S497"/>
    </row>
    <row r="498" spans="15:19" x14ac:dyDescent="0.2">
      <c r="O498" s="18">
        <f t="shared" si="43"/>
        <v>1</v>
      </c>
      <c r="P498" s="19">
        <f t="shared" si="42"/>
        <v>43739</v>
      </c>
      <c r="Q498" s="24">
        <f t="shared" si="46"/>
        <v>43739</v>
      </c>
      <c r="R498" s="24">
        <f t="shared" si="46"/>
        <v>43779</v>
      </c>
      <c r="S498"/>
    </row>
    <row r="499" spans="15:19" x14ac:dyDescent="0.2">
      <c r="O499" s="18">
        <f t="shared" si="43"/>
        <v>2</v>
      </c>
      <c r="P499" s="19">
        <f t="shared" si="42"/>
        <v>21870</v>
      </c>
      <c r="Q499" s="24">
        <f t="shared" si="46"/>
        <v>43740</v>
      </c>
      <c r="R499" s="24">
        <f t="shared" si="46"/>
        <v>43780</v>
      </c>
      <c r="S499"/>
    </row>
    <row r="500" spans="15:19" x14ac:dyDescent="0.2">
      <c r="O500" s="18">
        <f t="shared" si="43"/>
        <v>3</v>
      </c>
      <c r="P500" s="19">
        <f t="shared" si="42"/>
        <v>14580</v>
      </c>
      <c r="Q500" s="24">
        <f t="shared" si="46"/>
        <v>43741</v>
      </c>
      <c r="R500" s="24">
        <f t="shared" si="46"/>
        <v>43781</v>
      </c>
      <c r="S500"/>
    </row>
    <row r="501" spans="15:19" x14ac:dyDescent="0.2">
      <c r="O501" s="18">
        <f t="shared" si="43"/>
        <v>4</v>
      </c>
      <c r="P501" s="19">
        <f t="shared" si="42"/>
        <v>10936</v>
      </c>
      <c r="Q501" s="24">
        <f t="shared" si="46"/>
        <v>43742</v>
      </c>
      <c r="R501" s="24">
        <f t="shared" si="46"/>
        <v>43782</v>
      </c>
      <c r="S501"/>
    </row>
    <row r="502" spans="15:19" x14ac:dyDescent="0.2">
      <c r="O502" s="18">
        <f t="shared" si="43"/>
        <v>5</v>
      </c>
      <c r="P502" s="19">
        <f t="shared" si="42"/>
        <v>8749</v>
      </c>
      <c r="Q502" s="24">
        <f t="shared" si="46"/>
        <v>43743</v>
      </c>
      <c r="R502" s="24">
        <f t="shared" si="46"/>
        <v>43783</v>
      </c>
      <c r="S502"/>
    </row>
    <row r="503" spans="15:19" x14ac:dyDescent="0.2">
      <c r="O503" s="18">
        <f t="shared" si="43"/>
        <v>6</v>
      </c>
      <c r="P503" s="19">
        <f t="shared" si="42"/>
        <v>7291</v>
      </c>
      <c r="Q503" s="24">
        <f t="shared" si="46"/>
        <v>43744</v>
      </c>
      <c r="R503" s="24">
        <f t="shared" si="46"/>
        <v>43784</v>
      </c>
      <c r="S503"/>
    </row>
    <row r="504" spans="15:19" x14ac:dyDescent="0.2">
      <c r="O504" s="18">
        <f t="shared" si="43"/>
        <v>7</v>
      </c>
      <c r="P504" s="19">
        <f t="shared" si="42"/>
        <v>6249</v>
      </c>
      <c r="Q504" s="24">
        <f t="shared" si="46"/>
        <v>43745</v>
      </c>
      <c r="R504" s="24">
        <f t="shared" si="46"/>
        <v>43785</v>
      </c>
      <c r="S504"/>
    </row>
    <row r="505" spans="15:19" x14ac:dyDescent="0.2">
      <c r="O505" s="18">
        <f t="shared" si="43"/>
        <v>8</v>
      </c>
      <c r="P505" s="19">
        <f t="shared" si="42"/>
        <v>5468</v>
      </c>
      <c r="Q505" s="24">
        <f t="shared" si="46"/>
        <v>43746</v>
      </c>
      <c r="R505" s="24">
        <f t="shared" si="46"/>
        <v>43786</v>
      </c>
      <c r="S505"/>
    </row>
    <row r="506" spans="15:19" x14ac:dyDescent="0.2">
      <c r="O506" s="18">
        <f t="shared" si="43"/>
        <v>9</v>
      </c>
      <c r="P506" s="19">
        <f t="shared" si="42"/>
        <v>4861</v>
      </c>
      <c r="Q506" s="24">
        <f t="shared" si="46"/>
        <v>43747</v>
      </c>
      <c r="R506" s="24">
        <f t="shared" si="46"/>
        <v>43787</v>
      </c>
      <c r="S506"/>
    </row>
    <row r="507" spans="15:19" x14ac:dyDescent="0.2">
      <c r="O507" s="18">
        <f t="shared" si="43"/>
        <v>10</v>
      </c>
      <c r="P507" s="19">
        <f t="shared" si="42"/>
        <v>4375</v>
      </c>
      <c r="Q507" s="24">
        <f t="shared" si="46"/>
        <v>43748</v>
      </c>
      <c r="R507" s="24">
        <f t="shared" si="46"/>
        <v>43788</v>
      </c>
      <c r="S507"/>
    </row>
    <row r="508" spans="15:19" x14ac:dyDescent="0.2">
      <c r="O508" s="18">
        <f t="shared" si="43"/>
        <v>11</v>
      </c>
      <c r="P508" s="19">
        <f t="shared" si="42"/>
        <v>3977</v>
      </c>
      <c r="Q508" s="24">
        <f t="shared" ref="Q508:R523" si="47">Q507+1</f>
        <v>43749</v>
      </c>
      <c r="R508" s="24">
        <f t="shared" si="47"/>
        <v>43789</v>
      </c>
      <c r="S508"/>
    </row>
    <row r="509" spans="15:19" x14ac:dyDescent="0.2">
      <c r="O509" s="18">
        <f t="shared" si="43"/>
        <v>12</v>
      </c>
      <c r="P509" s="19">
        <f t="shared" si="42"/>
        <v>3646</v>
      </c>
      <c r="Q509" s="24">
        <f t="shared" si="47"/>
        <v>43750</v>
      </c>
      <c r="R509" s="24">
        <f t="shared" si="47"/>
        <v>43790</v>
      </c>
      <c r="S509"/>
    </row>
    <row r="510" spans="15:19" x14ac:dyDescent="0.2">
      <c r="O510" s="18">
        <f t="shared" si="43"/>
        <v>13</v>
      </c>
      <c r="P510" s="19">
        <f t="shared" si="42"/>
        <v>3365</v>
      </c>
      <c r="Q510" s="24">
        <f t="shared" si="47"/>
        <v>43751</v>
      </c>
      <c r="R510" s="24">
        <f t="shared" si="47"/>
        <v>43791</v>
      </c>
      <c r="S510"/>
    </row>
    <row r="511" spans="15:19" x14ac:dyDescent="0.2">
      <c r="O511" s="18">
        <f t="shared" si="43"/>
        <v>14</v>
      </c>
      <c r="P511" s="19">
        <f t="shared" si="42"/>
        <v>3125</v>
      </c>
      <c r="Q511" s="24">
        <f t="shared" si="47"/>
        <v>43752</v>
      </c>
      <c r="R511" s="24">
        <f t="shared" si="47"/>
        <v>43792</v>
      </c>
      <c r="S511"/>
    </row>
    <row r="512" spans="15:19" x14ac:dyDescent="0.2">
      <c r="O512" s="18">
        <f t="shared" si="43"/>
        <v>15</v>
      </c>
      <c r="P512" s="19">
        <f t="shared" si="42"/>
        <v>2917</v>
      </c>
      <c r="Q512" s="24">
        <f t="shared" si="47"/>
        <v>43753</v>
      </c>
      <c r="R512" s="24">
        <f t="shared" si="47"/>
        <v>43793</v>
      </c>
      <c r="S512"/>
    </row>
    <row r="513" spans="15:19" x14ac:dyDescent="0.2">
      <c r="O513" s="18">
        <f t="shared" si="43"/>
        <v>16</v>
      </c>
      <c r="P513" s="19">
        <f t="shared" si="42"/>
        <v>2735</v>
      </c>
      <c r="Q513" s="24">
        <f t="shared" si="47"/>
        <v>43754</v>
      </c>
      <c r="R513" s="24">
        <f t="shared" si="47"/>
        <v>43794</v>
      </c>
      <c r="S513"/>
    </row>
    <row r="514" spans="15:19" x14ac:dyDescent="0.2">
      <c r="O514" s="18">
        <f t="shared" si="43"/>
        <v>17</v>
      </c>
      <c r="P514" s="19">
        <f t="shared" si="42"/>
        <v>2574</v>
      </c>
      <c r="Q514" s="24">
        <f t="shared" si="47"/>
        <v>43755</v>
      </c>
      <c r="R514" s="24">
        <f t="shared" si="47"/>
        <v>43795</v>
      </c>
      <c r="S514"/>
    </row>
    <row r="515" spans="15:19" x14ac:dyDescent="0.2">
      <c r="O515" s="18">
        <f t="shared" si="43"/>
        <v>18</v>
      </c>
      <c r="P515" s="19">
        <f t="shared" si="42"/>
        <v>2431</v>
      </c>
      <c r="Q515" s="24">
        <f t="shared" si="47"/>
        <v>43756</v>
      </c>
      <c r="R515" s="24">
        <f t="shared" si="47"/>
        <v>43796</v>
      </c>
      <c r="S515"/>
    </row>
    <row r="516" spans="15:19" x14ac:dyDescent="0.2">
      <c r="O516" s="18">
        <f t="shared" si="43"/>
        <v>19</v>
      </c>
      <c r="P516" s="19">
        <f t="shared" si="42"/>
        <v>2303</v>
      </c>
      <c r="Q516" s="24">
        <f t="shared" si="47"/>
        <v>43757</v>
      </c>
      <c r="R516" s="24">
        <f t="shared" si="47"/>
        <v>43797</v>
      </c>
      <c r="S516"/>
    </row>
    <row r="517" spans="15:19" x14ac:dyDescent="0.2">
      <c r="O517" s="18">
        <f t="shared" si="43"/>
        <v>20</v>
      </c>
      <c r="P517" s="19">
        <f t="shared" si="42"/>
        <v>2188</v>
      </c>
      <c r="Q517" s="24">
        <f t="shared" si="47"/>
        <v>43758</v>
      </c>
      <c r="R517" s="24">
        <f t="shared" si="47"/>
        <v>43798</v>
      </c>
      <c r="S517"/>
    </row>
    <row r="518" spans="15:19" x14ac:dyDescent="0.2">
      <c r="O518" s="18">
        <f t="shared" si="43"/>
        <v>21</v>
      </c>
      <c r="P518" s="19">
        <f t="shared" si="42"/>
        <v>2084</v>
      </c>
      <c r="Q518" s="24">
        <f t="shared" si="47"/>
        <v>43759</v>
      </c>
      <c r="R518" s="24">
        <f t="shared" si="47"/>
        <v>43799</v>
      </c>
      <c r="S518"/>
    </row>
    <row r="519" spans="15:19" x14ac:dyDescent="0.2">
      <c r="O519" s="18">
        <f t="shared" si="43"/>
        <v>22</v>
      </c>
      <c r="P519" s="19">
        <f t="shared" si="42"/>
        <v>1989</v>
      </c>
      <c r="Q519" s="24">
        <f t="shared" si="47"/>
        <v>43760</v>
      </c>
      <c r="R519" s="24">
        <f t="shared" si="47"/>
        <v>43800</v>
      </c>
      <c r="S519"/>
    </row>
    <row r="520" spans="15:19" x14ac:dyDescent="0.2">
      <c r="O520" s="18">
        <f t="shared" si="43"/>
        <v>23</v>
      </c>
      <c r="P520" s="19">
        <f t="shared" si="42"/>
        <v>1903</v>
      </c>
      <c r="Q520" s="24">
        <f t="shared" si="47"/>
        <v>43761</v>
      </c>
      <c r="R520" s="24">
        <f t="shared" si="47"/>
        <v>43801</v>
      </c>
      <c r="S520"/>
    </row>
    <row r="521" spans="15:19" x14ac:dyDescent="0.2">
      <c r="O521" s="18">
        <f t="shared" si="43"/>
        <v>24</v>
      </c>
      <c r="P521" s="19">
        <f t="shared" si="42"/>
        <v>1823</v>
      </c>
      <c r="Q521" s="24">
        <f t="shared" si="47"/>
        <v>43762</v>
      </c>
      <c r="R521" s="24">
        <f t="shared" si="47"/>
        <v>43802</v>
      </c>
      <c r="S521"/>
    </row>
    <row r="522" spans="15:19" x14ac:dyDescent="0.2">
      <c r="O522" s="18">
        <f t="shared" si="43"/>
        <v>25</v>
      </c>
      <c r="P522" s="19">
        <f t="shared" ref="P522:P585" si="48">ROUND(Q522/O522,0)</f>
        <v>1751</v>
      </c>
      <c r="Q522" s="24">
        <f t="shared" si="47"/>
        <v>43763</v>
      </c>
      <c r="R522" s="24">
        <f t="shared" si="47"/>
        <v>43803</v>
      </c>
      <c r="S522"/>
    </row>
    <row r="523" spans="15:19" x14ac:dyDescent="0.2">
      <c r="O523" s="18">
        <f t="shared" ref="O523:O586" si="49">DAY(Q523)</f>
        <v>26</v>
      </c>
      <c r="P523" s="19">
        <f t="shared" si="48"/>
        <v>1683</v>
      </c>
      <c r="Q523" s="24">
        <f t="shared" si="47"/>
        <v>43764</v>
      </c>
      <c r="R523" s="24">
        <f t="shared" si="47"/>
        <v>43804</v>
      </c>
      <c r="S523"/>
    </row>
    <row r="524" spans="15:19" x14ac:dyDescent="0.2">
      <c r="O524" s="18">
        <f t="shared" si="49"/>
        <v>27</v>
      </c>
      <c r="P524" s="19">
        <f t="shared" si="48"/>
        <v>1621</v>
      </c>
      <c r="Q524" s="24">
        <f t="shared" ref="Q524:R539" si="50">Q523+1</f>
        <v>43765</v>
      </c>
      <c r="R524" s="24">
        <f t="shared" si="50"/>
        <v>43805</v>
      </c>
      <c r="S524"/>
    </row>
    <row r="525" spans="15:19" x14ac:dyDescent="0.2">
      <c r="O525" s="18">
        <f t="shared" si="49"/>
        <v>28</v>
      </c>
      <c r="P525" s="19">
        <f t="shared" si="48"/>
        <v>1563</v>
      </c>
      <c r="Q525" s="24">
        <f t="shared" si="50"/>
        <v>43766</v>
      </c>
      <c r="R525" s="24">
        <f t="shared" si="50"/>
        <v>43806</v>
      </c>
      <c r="S525"/>
    </row>
    <row r="526" spans="15:19" x14ac:dyDescent="0.2">
      <c r="O526" s="18">
        <f t="shared" si="49"/>
        <v>29</v>
      </c>
      <c r="P526" s="19">
        <f t="shared" si="48"/>
        <v>1509</v>
      </c>
      <c r="Q526" s="24">
        <f t="shared" si="50"/>
        <v>43767</v>
      </c>
      <c r="R526" s="24">
        <f t="shared" si="50"/>
        <v>43807</v>
      </c>
      <c r="S526"/>
    </row>
    <row r="527" spans="15:19" x14ac:dyDescent="0.2">
      <c r="O527" s="18">
        <f t="shared" si="49"/>
        <v>30</v>
      </c>
      <c r="P527" s="19">
        <f t="shared" si="48"/>
        <v>1459</v>
      </c>
      <c r="Q527" s="24">
        <f t="shared" si="50"/>
        <v>43768</v>
      </c>
      <c r="R527" s="24">
        <f t="shared" si="50"/>
        <v>43808</v>
      </c>
      <c r="S527"/>
    </row>
    <row r="528" spans="15:19" x14ac:dyDescent="0.2">
      <c r="O528" s="18">
        <f t="shared" si="49"/>
        <v>31</v>
      </c>
      <c r="P528" s="19">
        <f t="shared" si="48"/>
        <v>1412</v>
      </c>
      <c r="Q528" s="24">
        <f t="shared" si="50"/>
        <v>43769</v>
      </c>
      <c r="R528" s="24">
        <f t="shared" si="50"/>
        <v>43809</v>
      </c>
      <c r="S528"/>
    </row>
    <row r="529" spans="15:19" x14ac:dyDescent="0.2">
      <c r="O529" s="18">
        <f t="shared" si="49"/>
        <v>1</v>
      </c>
      <c r="P529" s="19">
        <f t="shared" si="48"/>
        <v>43770</v>
      </c>
      <c r="Q529" s="24">
        <f t="shared" si="50"/>
        <v>43770</v>
      </c>
      <c r="R529" s="24">
        <f t="shared" si="50"/>
        <v>43810</v>
      </c>
      <c r="S529"/>
    </row>
    <row r="530" spans="15:19" x14ac:dyDescent="0.2">
      <c r="O530" s="18">
        <f t="shared" si="49"/>
        <v>2</v>
      </c>
      <c r="P530" s="19">
        <f t="shared" si="48"/>
        <v>21886</v>
      </c>
      <c r="Q530" s="24">
        <f t="shared" si="50"/>
        <v>43771</v>
      </c>
      <c r="R530" s="24">
        <f t="shared" si="50"/>
        <v>43811</v>
      </c>
      <c r="S530"/>
    </row>
    <row r="531" spans="15:19" x14ac:dyDescent="0.2">
      <c r="O531" s="18">
        <f t="shared" si="49"/>
        <v>3</v>
      </c>
      <c r="P531" s="19">
        <f t="shared" si="48"/>
        <v>14591</v>
      </c>
      <c r="Q531" s="24">
        <f t="shared" si="50"/>
        <v>43772</v>
      </c>
      <c r="R531" s="24">
        <f t="shared" si="50"/>
        <v>43812</v>
      </c>
      <c r="S531"/>
    </row>
    <row r="532" spans="15:19" x14ac:dyDescent="0.2">
      <c r="O532" s="18">
        <f t="shared" si="49"/>
        <v>4</v>
      </c>
      <c r="P532" s="19">
        <f t="shared" si="48"/>
        <v>10943</v>
      </c>
      <c r="Q532" s="24">
        <f t="shared" si="50"/>
        <v>43773</v>
      </c>
      <c r="R532" s="24">
        <f t="shared" si="50"/>
        <v>43813</v>
      </c>
      <c r="S532"/>
    </row>
    <row r="533" spans="15:19" x14ac:dyDescent="0.2">
      <c r="O533" s="18">
        <f t="shared" si="49"/>
        <v>5</v>
      </c>
      <c r="P533" s="19">
        <f t="shared" si="48"/>
        <v>8755</v>
      </c>
      <c r="Q533" s="24">
        <f t="shared" si="50"/>
        <v>43774</v>
      </c>
      <c r="R533" s="24">
        <f t="shared" si="50"/>
        <v>43814</v>
      </c>
      <c r="S533"/>
    </row>
    <row r="534" spans="15:19" x14ac:dyDescent="0.2">
      <c r="O534" s="18">
        <f t="shared" si="49"/>
        <v>6</v>
      </c>
      <c r="P534" s="19">
        <f t="shared" si="48"/>
        <v>7296</v>
      </c>
      <c r="Q534" s="24">
        <f t="shared" si="50"/>
        <v>43775</v>
      </c>
      <c r="R534" s="24">
        <f t="shared" si="50"/>
        <v>43815</v>
      </c>
      <c r="S534"/>
    </row>
    <row r="535" spans="15:19" x14ac:dyDescent="0.2">
      <c r="O535" s="18">
        <f t="shared" si="49"/>
        <v>7</v>
      </c>
      <c r="P535" s="19">
        <f t="shared" si="48"/>
        <v>6254</v>
      </c>
      <c r="Q535" s="24">
        <f t="shared" si="50"/>
        <v>43776</v>
      </c>
      <c r="R535" s="24">
        <f t="shared" si="50"/>
        <v>43816</v>
      </c>
      <c r="S535"/>
    </row>
    <row r="536" spans="15:19" x14ac:dyDescent="0.2">
      <c r="O536" s="18">
        <f t="shared" si="49"/>
        <v>8</v>
      </c>
      <c r="P536" s="19">
        <f t="shared" si="48"/>
        <v>5472</v>
      </c>
      <c r="Q536" s="24">
        <f t="shared" si="50"/>
        <v>43777</v>
      </c>
      <c r="R536" s="24">
        <f t="shared" si="50"/>
        <v>43817</v>
      </c>
      <c r="S536"/>
    </row>
    <row r="537" spans="15:19" x14ac:dyDescent="0.2">
      <c r="O537" s="18">
        <f t="shared" si="49"/>
        <v>9</v>
      </c>
      <c r="P537" s="19">
        <f t="shared" si="48"/>
        <v>4864</v>
      </c>
      <c r="Q537" s="24">
        <f t="shared" si="50"/>
        <v>43778</v>
      </c>
      <c r="R537" s="24">
        <f t="shared" si="50"/>
        <v>43818</v>
      </c>
      <c r="S537"/>
    </row>
    <row r="538" spans="15:19" x14ac:dyDescent="0.2">
      <c r="O538" s="18">
        <f t="shared" si="49"/>
        <v>10</v>
      </c>
      <c r="P538" s="19">
        <f t="shared" si="48"/>
        <v>4378</v>
      </c>
      <c r="Q538" s="24">
        <f t="shared" si="50"/>
        <v>43779</v>
      </c>
      <c r="R538" s="24">
        <f t="shared" si="50"/>
        <v>43819</v>
      </c>
      <c r="S538"/>
    </row>
    <row r="539" spans="15:19" x14ac:dyDescent="0.2">
      <c r="O539" s="18">
        <f t="shared" si="49"/>
        <v>11</v>
      </c>
      <c r="P539" s="19">
        <f t="shared" si="48"/>
        <v>3980</v>
      </c>
      <c r="Q539" s="24">
        <f t="shared" si="50"/>
        <v>43780</v>
      </c>
      <c r="R539" s="24">
        <f t="shared" si="50"/>
        <v>43820</v>
      </c>
      <c r="S539"/>
    </row>
    <row r="540" spans="15:19" x14ac:dyDescent="0.2">
      <c r="O540" s="18">
        <f t="shared" si="49"/>
        <v>12</v>
      </c>
      <c r="P540" s="19">
        <f t="shared" si="48"/>
        <v>3648</v>
      </c>
      <c r="Q540" s="24">
        <f t="shared" ref="Q540:R555" si="51">Q539+1</f>
        <v>43781</v>
      </c>
      <c r="R540" s="24">
        <f t="shared" si="51"/>
        <v>43821</v>
      </c>
      <c r="S540"/>
    </row>
    <row r="541" spans="15:19" x14ac:dyDescent="0.2">
      <c r="O541" s="18">
        <f t="shared" si="49"/>
        <v>13</v>
      </c>
      <c r="P541" s="19">
        <f t="shared" si="48"/>
        <v>3368</v>
      </c>
      <c r="Q541" s="24">
        <f t="shared" si="51"/>
        <v>43782</v>
      </c>
      <c r="R541" s="24">
        <f t="shared" si="51"/>
        <v>43822</v>
      </c>
      <c r="S541"/>
    </row>
    <row r="542" spans="15:19" x14ac:dyDescent="0.2">
      <c r="O542" s="18">
        <f t="shared" si="49"/>
        <v>14</v>
      </c>
      <c r="P542" s="19">
        <f t="shared" si="48"/>
        <v>3127</v>
      </c>
      <c r="Q542" s="24">
        <f t="shared" si="51"/>
        <v>43783</v>
      </c>
      <c r="R542" s="24">
        <f t="shared" si="51"/>
        <v>43823</v>
      </c>
      <c r="S542"/>
    </row>
    <row r="543" spans="15:19" x14ac:dyDescent="0.2">
      <c r="O543" s="18">
        <f t="shared" si="49"/>
        <v>15</v>
      </c>
      <c r="P543" s="19">
        <f t="shared" si="48"/>
        <v>2919</v>
      </c>
      <c r="Q543" s="24">
        <f t="shared" si="51"/>
        <v>43784</v>
      </c>
      <c r="R543" s="24">
        <f t="shared" si="51"/>
        <v>43824</v>
      </c>
      <c r="S543"/>
    </row>
    <row r="544" spans="15:19" x14ac:dyDescent="0.2">
      <c r="O544" s="18">
        <f t="shared" si="49"/>
        <v>16</v>
      </c>
      <c r="P544" s="19">
        <f t="shared" si="48"/>
        <v>2737</v>
      </c>
      <c r="Q544" s="24">
        <f t="shared" si="51"/>
        <v>43785</v>
      </c>
      <c r="R544" s="24">
        <f t="shared" si="51"/>
        <v>43825</v>
      </c>
      <c r="S544"/>
    </row>
    <row r="545" spans="15:19" x14ac:dyDescent="0.2">
      <c r="O545" s="18">
        <f t="shared" si="49"/>
        <v>17</v>
      </c>
      <c r="P545" s="19">
        <f t="shared" si="48"/>
        <v>2576</v>
      </c>
      <c r="Q545" s="24">
        <f t="shared" si="51"/>
        <v>43786</v>
      </c>
      <c r="R545" s="24">
        <f t="shared" si="51"/>
        <v>43826</v>
      </c>
      <c r="S545"/>
    </row>
    <row r="546" spans="15:19" x14ac:dyDescent="0.2">
      <c r="O546" s="18">
        <f t="shared" si="49"/>
        <v>18</v>
      </c>
      <c r="P546" s="19">
        <f t="shared" si="48"/>
        <v>2433</v>
      </c>
      <c r="Q546" s="24">
        <f t="shared" si="51"/>
        <v>43787</v>
      </c>
      <c r="R546" s="24">
        <f t="shared" si="51"/>
        <v>43827</v>
      </c>
      <c r="S546"/>
    </row>
    <row r="547" spans="15:19" x14ac:dyDescent="0.2">
      <c r="O547" s="18">
        <f t="shared" si="49"/>
        <v>19</v>
      </c>
      <c r="P547" s="19">
        <f t="shared" si="48"/>
        <v>2305</v>
      </c>
      <c r="Q547" s="24">
        <f t="shared" si="51"/>
        <v>43788</v>
      </c>
      <c r="R547" s="24">
        <f t="shared" si="51"/>
        <v>43828</v>
      </c>
      <c r="S547"/>
    </row>
    <row r="548" spans="15:19" x14ac:dyDescent="0.2">
      <c r="O548" s="18">
        <f t="shared" si="49"/>
        <v>20</v>
      </c>
      <c r="P548" s="19">
        <f t="shared" si="48"/>
        <v>2189</v>
      </c>
      <c r="Q548" s="24">
        <f t="shared" si="51"/>
        <v>43789</v>
      </c>
      <c r="R548" s="24">
        <f t="shared" si="51"/>
        <v>43829</v>
      </c>
      <c r="S548"/>
    </row>
    <row r="549" spans="15:19" x14ac:dyDescent="0.2">
      <c r="O549" s="18">
        <f t="shared" si="49"/>
        <v>21</v>
      </c>
      <c r="P549" s="19">
        <f t="shared" si="48"/>
        <v>2085</v>
      </c>
      <c r="Q549" s="24">
        <f t="shared" si="51"/>
        <v>43790</v>
      </c>
      <c r="R549" s="24">
        <f t="shared" si="51"/>
        <v>43830</v>
      </c>
      <c r="S549"/>
    </row>
    <row r="550" spans="15:19" x14ac:dyDescent="0.2">
      <c r="O550" s="18">
        <f t="shared" si="49"/>
        <v>22</v>
      </c>
      <c r="P550" s="19">
        <f t="shared" si="48"/>
        <v>1991</v>
      </c>
      <c r="Q550" s="24">
        <f t="shared" si="51"/>
        <v>43791</v>
      </c>
      <c r="R550" s="24">
        <f t="shared" si="51"/>
        <v>43831</v>
      </c>
      <c r="S550"/>
    </row>
    <row r="551" spans="15:19" x14ac:dyDescent="0.2">
      <c r="O551" s="18">
        <f t="shared" si="49"/>
        <v>23</v>
      </c>
      <c r="P551" s="19">
        <f t="shared" si="48"/>
        <v>1904</v>
      </c>
      <c r="Q551" s="24">
        <f t="shared" si="51"/>
        <v>43792</v>
      </c>
      <c r="R551" s="24">
        <f t="shared" si="51"/>
        <v>43832</v>
      </c>
      <c r="S551"/>
    </row>
    <row r="552" spans="15:19" x14ac:dyDescent="0.2">
      <c r="O552" s="18">
        <f t="shared" si="49"/>
        <v>24</v>
      </c>
      <c r="P552" s="19">
        <f t="shared" si="48"/>
        <v>1825</v>
      </c>
      <c r="Q552" s="24">
        <f t="shared" si="51"/>
        <v>43793</v>
      </c>
      <c r="R552" s="24">
        <f t="shared" si="51"/>
        <v>43833</v>
      </c>
      <c r="S552"/>
    </row>
    <row r="553" spans="15:19" x14ac:dyDescent="0.2">
      <c r="O553" s="18">
        <f t="shared" si="49"/>
        <v>25</v>
      </c>
      <c r="P553" s="19">
        <f t="shared" si="48"/>
        <v>1752</v>
      </c>
      <c r="Q553" s="24">
        <f t="shared" si="51"/>
        <v>43794</v>
      </c>
      <c r="R553" s="24">
        <f t="shared" si="51"/>
        <v>43834</v>
      </c>
      <c r="S553"/>
    </row>
    <row r="554" spans="15:19" x14ac:dyDescent="0.2">
      <c r="O554" s="18">
        <f t="shared" si="49"/>
        <v>26</v>
      </c>
      <c r="P554" s="19">
        <f t="shared" si="48"/>
        <v>1684</v>
      </c>
      <c r="Q554" s="24">
        <f t="shared" si="51"/>
        <v>43795</v>
      </c>
      <c r="R554" s="24">
        <f t="shared" si="51"/>
        <v>43835</v>
      </c>
      <c r="S554"/>
    </row>
    <row r="555" spans="15:19" x14ac:dyDescent="0.2">
      <c r="O555" s="18">
        <f t="shared" si="49"/>
        <v>27</v>
      </c>
      <c r="P555" s="19">
        <f t="shared" si="48"/>
        <v>1622</v>
      </c>
      <c r="Q555" s="24">
        <f t="shared" si="51"/>
        <v>43796</v>
      </c>
      <c r="R555" s="24">
        <f t="shared" si="51"/>
        <v>43836</v>
      </c>
      <c r="S555"/>
    </row>
    <row r="556" spans="15:19" x14ac:dyDescent="0.2">
      <c r="O556" s="18">
        <f t="shared" si="49"/>
        <v>28</v>
      </c>
      <c r="P556" s="19">
        <f t="shared" si="48"/>
        <v>1564</v>
      </c>
      <c r="Q556" s="24">
        <f t="shared" ref="Q556:R571" si="52">Q555+1</f>
        <v>43797</v>
      </c>
      <c r="R556" s="24">
        <f t="shared" si="52"/>
        <v>43837</v>
      </c>
      <c r="S556"/>
    </row>
    <row r="557" spans="15:19" x14ac:dyDescent="0.2">
      <c r="O557" s="18">
        <f t="shared" si="49"/>
        <v>29</v>
      </c>
      <c r="P557" s="19">
        <f t="shared" si="48"/>
        <v>1510</v>
      </c>
      <c r="Q557" s="24">
        <f t="shared" si="52"/>
        <v>43798</v>
      </c>
      <c r="R557" s="24">
        <f t="shared" si="52"/>
        <v>43838</v>
      </c>
      <c r="S557"/>
    </row>
    <row r="558" spans="15:19" x14ac:dyDescent="0.2">
      <c r="O558" s="18">
        <f t="shared" si="49"/>
        <v>30</v>
      </c>
      <c r="P558" s="19">
        <f t="shared" si="48"/>
        <v>1460</v>
      </c>
      <c r="Q558" s="24">
        <f t="shared" si="52"/>
        <v>43799</v>
      </c>
      <c r="R558" s="24">
        <f t="shared" si="52"/>
        <v>43839</v>
      </c>
      <c r="S558"/>
    </row>
    <row r="559" spans="15:19" x14ac:dyDescent="0.2">
      <c r="O559" s="18">
        <f t="shared" si="49"/>
        <v>1</v>
      </c>
      <c r="P559" s="19">
        <f t="shared" si="48"/>
        <v>43800</v>
      </c>
      <c r="Q559" s="24">
        <f t="shared" si="52"/>
        <v>43800</v>
      </c>
      <c r="R559" s="24">
        <f t="shared" si="52"/>
        <v>43840</v>
      </c>
      <c r="S559"/>
    </row>
    <row r="560" spans="15:19" x14ac:dyDescent="0.2">
      <c r="O560" s="18">
        <f t="shared" si="49"/>
        <v>2</v>
      </c>
      <c r="P560" s="19">
        <f t="shared" si="48"/>
        <v>21901</v>
      </c>
      <c r="Q560" s="24">
        <f t="shared" si="52"/>
        <v>43801</v>
      </c>
      <c r="R560" s="24">
        <f t="shared" si="52"/>
        <v>43841</v>
      </c>
      <c r="S560"/>
    </row>
    <row r="561" spans="15:19" x14ac:dyDescent="0.2">
      <c r="O561" s="18">
        <f t="shared" si="49"/>
        <v>3</v>
      </c>
      <c r="P561" s="19">
        <f t="shared" si="48"/>
        <v>14601</v>
      </c>
      <c r="Q561" s="24">
        <f t="shared" si="52"/>
        <v>43802</v>
      </c>
      <c r="R561" s="24">
        <f t="shared" si="52"/>
        <v>43842</v>
      </c>
      <c r="S561"/>
    </row>
    <row r="562" spans="15:19" x14ac:dyDescent="0.2">
      <c r="O562" s="18">
        <f t="shared" si="49"/>
        <v>4</v>
      </c>
      <c r="P562" s="19">
        <f t="shared" si="48"/>
        <v>10951</v>
      </c>
      <c r="Q562" s="24">
        <f t="shared" si="52"/>
        <v>43803</v>
      </c>
      <c r="R562" s="24">
        <f t="shared" si="52"/>
        <v>43843</v>
      </c>
      <c r="S562"/>
    </row>
    <row r="563" spans="15:19" x14ac:dyDescent="0.2">
      <c r="O563" s="18">
        <f t="shared" si="49"/>
        <v>5</v>
      </c>
      <c r="P563" s="19">
        <f t="shared" si="48"/>
        <v>8761</v>
      </c>
      <c r="Q563" s="24">
        <f t="shared" si="52"/>
        <v>43804</v>
      </c>
      <c r="R563" s="24">
        <f t="shared" si="52"/>
        <v>43844</v>
      </c>
      <c r="S563"/>
    </row>
    <row r="564" spans="15:19" x14ac:dyDescent="0.2">
      <c r="O564" s="18">
        <f t="shared" si="49"/>
        <v>6</v>
      </c>
      <c r="P564" s="19">
        <f t="shared" si="48"/>
        <v>7301</v>
      </c>
      <c r="Q564" s="24">
        <f t="shared" si="52"/>
        <v>43805</v>
      </c>
      <c r="R564" s="24">
        <f t="shared" si="52"/>
        <v>43845</v>
      </c>
      <c r="S564"/>
    </row>
    <row r="565" spans="15:19" x14ac:dyDescent="0.2">
      <c r="O565" s="18">
        <f t="shared" si="49"/>
        <v>7</v>
      </c>
      <c r="P565" s="19">
        <f t="shared" si="48"/>
        <v>6258</v>
      </c>
      <c r="Q565" s="24">
        <f t="shared" si="52"/>
        <v>43806</v>
      </c>
      <c r="R565" s="24">
        <f t="shared" si="52"/>
        <v>43846</v>
      </c>
      <c r="S565"/>
    </row>
    <row r="566" spans="15:19" x14ac:dyDescent="0.2">
      <c r="O566" s="18">
        <f t="shared" si="49"/>
        <v>8</v>
      </c>
      <c r="P566" s="19">
        <f t="shared" si="48"/>
        <v>5476</v>
      </c>
      <c r="Q566" s="24">
        <f t="shared" si="52"/>
        <v>43807</v>
      </c>
      <c r="R566" s="24">
        <f t="shared" si="52"/>
        <v>43847</v>
      </c>
      <c r="S566"/>
    </row>
    <row r="567" spans="15:19" x14ac:dyDescent="0.2">
      <c r="O567" s="18">
        <f t="shared" si="49"/>
        <v>9</v>
      </c>
      <c r="P567" s="19">
        <f t="shared" si="48"/>
        <v>4868</v>
      </c>
      <c r="Q567" s="24">
        <f t="shared" si="52"/>
        <v>43808</v>
      </c>
      <c r="R567" s="24">
        <f t="shared" si="52"/>
        <v>43848</v>
      </c>
      <c r="S567"/>
    </row>
    <row r="568" spans="15:19" x14ac:dyDescent="0.2">
      <c r="O568" s="18">
        <f t="shared" si="49"/>
        <v>10</v>
      </c>
      <c r="P568" s="19">
        <f t="shared" si="48"/>
        <v>4381</v>
      </c>
      <c r="Q568" s="24">
        <f t="shared" si="52"/>
        <v>43809</v>
      </c>
      <c r="R568" s="24">
        <f t="shared" si="52"/>
        <v>43849</v>
      </c>
      <c r="S568"/>
    </row>
    <row r="569" spans="15:19" x14ac:dyDescent="0.2">
      <c r="O569" s="18">
        <f t="shared" si="49"/>
        <v>11</v>
      </c>
      <c r="P569" s="19">
        <f t="shared" si="48"/>
        <v>3983</v>
      </c>
      <c r="Q569" s="24">
        <f t="shared" si="52"/>
        <v>43810</v>
      </c>
      <c r="R569" s="24">
        <f t="shared" si="52"/>
        <v>43850</v>
      </c>
      <c r="S569"/>
    </row>
    <row r="570" spans="15:19" x14ac:dyDescent="0.2">
      <c r="O570" s="18">
        <f t="shared" si="49"/>
        <v>12</v>
      </c>
      <c r="P570" s="19">
        <f t="shared" si="48"/>
        <v>3651</v>
      </c>
      <c r="Q570" s="24">
        <f t="shared" si="52"/>
        <v>43811</v>
      </c>
      <c r="R570" s="24">
        <f t="shared" si="52"/>
        <v>43851</v>
      </c>
      <c r="S570"/>
    </row>
    <row r="571" spans="15:19" x14ac:dyDescent="0.2">
      <c r="O571" s="18">
        <f t="shared" si="49"/>
        <v>13</v>
      </c>
      <c r="P571" s="19">
        <f t="shared" si="48"/>
        <v>3370</v>
      </c>
      <c r="Q571" s="24">
        <f t="shared" si="52"/>
        <v>43812</v>
      </c>
      <c r="R571" s="24">
        <f t="shared" si="52"/>
        <v>43852</v>
      </c>
      <c r="S571"/>
    </row>
    <row r="572" spans="15:19" x14ac:dyDescent="0.2">
      <c r="O572" s="18">
        <f t="shared" si="49"/>
        <v>14</v>
      </c>
      <c r="P572" s="19">
        <f t="shared" si="48"/>
        <v>3130</v>
      </c>
      <c r="Q572" s="24">
        <f t="shared" ref="Q572:R587" si="53">Q571+1</f>
        <v>43813</v>
      </c>
      <c r="R572" s="24">
        <f t="shared" si="53"/>
        <v>43853</v>
      </c>
      <c r="S572"/>
    </row>
    <row r="573" spans="15:19" x14ac:dyDescent="0.2">
      <c r="O573" s="18">
        <f t="shared" si="49"/>
        <v>15</v>
      </c>
      <c r="P573" s="19">
        <f t="shared" si="48"/>
        <v>2921</v>
      </c>
      <c r="Q573" s="24">
        <f t="shared" si="53"/>
        <v>43814</v>
      </c>
      <c r="R573" s="24">
        <f t="shared" si="53"/>
        <v>43854</v>
      </c>
      <c r="S573"/>
    </row>
    <row r="574" spans="15:19" x14ac:dyDescent="0.2">
      <c r="O574" s="18">
        <f t="shared" si="49"/>
        <v>16</v>
      </c>
      <c r="P574" s="19">
        <f t="shared" si="48"/>
        <v>2738</v>
      </c>
      <c r="Q574" s="24">
        <f t="shared" si="53"/>
        <v>43815</v>
      </c>
      <c r="R574" s="24">
        <f t="shared" si="53"/>
        <v>43855</v>
      </c>
      <c r="S574"/>
    </row>
    <row r="575" spans="15:19" x14ac:dyDescent="0.2">
      <c r="O575" s="18">
        <f t="shared" si="49"/>
        <v>17</v>
      </c>
      <c r="P575" s="19">
        <f t="shared" si="48"/>
        <v>2577</v>
      </c>
      <c r="Q575" s="24">
        <f t="shared" si="53"/>
        <v>43816</v>
      </c>
      <c r="R575" s="24">
        <f t="shared" si="53"/>
        <v>43856</v>
      </c>
      <c r="S575"/>
    </row>
    <row r="576" spans="15:19" x14ac:dyDescent="0.2">
      <c r="O576" s="18">
        <f t="shared" si="49"/>
        <v>18</v>
      </c>
      <c r="P576" s="19">
        <f t="shared" si="48"/>
        <v>2434</v>
      </c>
      <c r="Q576" s="24">
        <f t="shared" si="53"/>
        <v>43817</v>
      </c>
      <c r="R576" s="24">
        <f t="shared" si="53"/>
        <v>43857</v>
      </c>
      <c r="S576"/>
    </row>
    <row r="577" spans="15:19" x14ac:dyDescent="0.2">
      <c r="O577" s="18">
        <f t="shared" si="49"/>
        <v>19</v>
      </c>
      <c r="P577" s="19">
        <f t="shared" si="48"/>
        <v>2306</v>
      </c>
      <c r="Q577" s="24">
        <f t="shared" si="53"/>
        <v>43818</v>
      </c>
      <c r="R577" s="24">
        <f t="shared" si="53"/>
        <v>43858</v>
      </c>
      <c r="S577"/>
    </row>
    <row r="578" spans="15:19" x14ac:dyDescent="0.2">
      <c r="O578" s="18">
        <f t="shared" si="49"/>
        <v>20</v>
      </c>
      <c r="P578" s="19">
        <f t="shared" si="48"/>
        <v>2191</v>
      </c>
      <c r="Q578" s="24">
        <f t="shared" si="53"/>
        <v>43819</v>
      </c>
      <c r="R578" s="24">
        <f t="shared" si="53"/>
        <v>43859</v>
      </c>
      <c r="S578"/>
    </row>
    <row r="579" spans="15:19" x14ac:dyDescent="0.2">
      <c r="O579" s="18">
        <f t="shared" si="49"/>
        <v>21</v>
      </c>
      <c r="P579" s="19">
        <f t="shared" si="48"/>
        <v>2087</v>
      </c>
      <c r="Q579" s="24">
        <f t="shared" si="53"/>
        <v>43820</v>
      </c>
      <c r="R579" s="24">
        <f t="shared" si="53"/>
        <v>43860</v>
      </c>
      <c r="S579"/>
    </row>
    <row r="580" spans="15:19" x14ac:dyDescent="0.2">
      <c r="O580" s="18">
        <f t="shared" si="49"/>
        <v>22</v>
      </c>
      <c r="P580" s="19">
        <f t="shared" si="48"/>
        <v>1992</v>
      </c>
      <c r="Q580" s="24">
        <f t="shared" si="53"/>
        <v>43821</v>
      </c>
      <c r="R580" s="24">
        <f t="shared" si="53"/>
        <v>43861</v>
      </c>
      <c r="S580"/>
    </row>
    <row r="581" spans="15:19" x14ac:dyDescent="0.2">
      <c r="O581" s="18">
        <f t="shared" si="49"/>
        <v>23</v>
      </c>
      <c r="P581" s="19">
        <f t="shared" si="48"/>
        <v>1905</v>
      </c>
      <c r="Q581" s="24">
        <f t="shared" si="53"/>
        <v>43822</v>
      </c>
      <c r="R581" s="24">
        <f t="shared" si="53"/>
        <v>43862</v>
      </c>
      <c r="S581"/>
    </row>
    <row r="582" spans="15:19" x14ac:dyDescent="0.2">
      <c r="O582" s="18">
        <f t="shared" si="49"/>
        <v>24</v>
      </c>
      <c r="P582" s="19">
        <f t="shared" si="48"/>
        <v>1826</v>
      </c>
      <c r="Q582" s="24">
        <f t="shared" si="53"/>
        <v>43823</v>
      </c>
      <c r="R582" s="24">
        <f t="shared" si="53"/>
        <v>43863</v>
      </c>
      <c r="S582"/>
    </row>
    <row r="583" spans="15:19" x14ac:dyDescent="0.2">
      <c r="O583" s="18">
        <f t="shared" si="49"/>
        <v>25</v>
      </c>
      <c r="P583" s="19">
        <f t="shared" si="48"/>
        <v>1753</v>
      </c>
      <c r="Q583" s="24">
        <f t="shared" si="53"/>
        <v>43824</v>
      </c>
      <c r="R583" s="24">
        <f t="shared" si="53"/>
        <v>43864</v>
      </c>
      <c r="S583"/>
    </row>
    <row r="584" spans="15:19" x14ac:dyDescent="0.2">
      <c r="O584" s="18">
        <f t="shared" si="49"/>
        <v>26</v>
      </c>
      <c r="P584" s="19">
        <f t="shared" si="48"/>
        <v>1686</v>
      </c>
      <c r="Q584" s="24">
        <f t="shared" si="53"/>
        <v>43825</v>
      </c>
      <c r="R584" s="24">
        <f t="shared" si="53"/>
        <v>43865</v>
      </c>
      <c r="S584"/>
    </row>
    <row r="585" spans="15:19" x14ac:dyDescent="0.2">
      <c r="O585" s="18">
        <f t="shared" si="49"/>
        <v>27</v>
      </c>
      <c r="P585" s="19">
        <f t="shared" si="48"/>
        <v>1623</v>
      </c>
      <c r="Q585" s="24">
        <f t="shared" si="53"/>
        <v>43826</v>
      </c>
      <c r="R585" s="24">
        <f t="shared" si="53"/>
        <v>43866</v>
      </c>
      <c r="S585"/>
    </row>
    <row r="586" spans="15:19" x14ac:dyDescent="0.2">
      <c r="O586" s="18">
        <f t="shared" si="49"/>
        <v>28</v>
      </c>
      <c r="P586" s="19">
        <f t="shared" ref="P586:P649" si="54">ROUND(Q586/O586,0)</f>
        <v>1565</v>
      </c>
      <c r="Q586" s="24">
        <f t="shared" si="53"/>
        <v>43827</v>
      </c>
      <c r="R586" s="24">
        <f t="shared" si="53"/>
        <v>43867</v>
      </c>
      <c r="S586"/>
    </row>
    <row r="587" spans="15:19" x14ac:dyDescent="0.2">
      <c r="O587" s="18">
        <f t="shared" ref="O587:O650" si="55">DAY(Q587)</f>
        <v>29</v>
      </c>
      <c r="P587" s="19">
        <f t="shared" si="54"/>
        <v>1511</v>
      </c>
      <c r="Q587" s="24">
        <f t="shared" si="53"/>
        <v>43828</v>
      </c>
      <c r="R587" s="24">
        <f t="shared" si="53"/>
        <v>43868</v>
      </c>
      <c r="S587"/>
    </row>
    <row r="588" spans="15:19" x14ac:dyDescent="0.2">
      <c r="O588" s="18">
        <f t="shared" si="55"/>
        <v>30</v>
      </c>
      <c r="P588" s="19">
        <f t="shared" si="54"/>
        <v>1461</v>
      </c>
      <c r="Q588" s="24">
        <f t="shared" ref="Q588:R603" si="56">Q587+1</f>
        <v>43829</v>
      </c>
      <c r="R588" s="24">
        <f t="shared" si="56"/>
        <v>43869</v>
      </c>
      <c r="S588"/>
    </row>
    <row r="589" spans="15:19" x14ac:dyDescent="0.2">
      <c r="O589" s="18">
        <f t="shared" si="55"/>
        <v>31</v>
      </c>
      <c r="P589" s="19">
        <f t="shared" si="54"/>
        <v>1414</v>
      </c>
      <c r="Q589" s="24">
        <f t="shared" si="56"/>
        <v>43830</v>
      </c>
      <c r="R589" s="24">
        <f t="shared" si="56"/>
        <v>43870</v>
      </c>
      <c r="S589"/>
    </row>
    <row r="590" spans="15:19" x14ac:dyDescent="0.2">
      <c r="O590" s="18">
        <f t="shared" si="55"/>
        <v>1</v>
      </c>
      <c r="P590" s="19">
        <f t="shared" si="54"/>
        <v>43831</v>
      </c>
      <c r="Q590" s="24">
        <f t="shared" si="56"/>
        <v>43831</v>
      </c>
      <c r="R590" s="24">
        <f t="shared" si="56"/>
        <v>43871</v>
      </c>
      <c r="S590"/>
    </row>
    <row r="591" spans="15:19" x14ac:dyDescent="0.2">
      <c r="O591" s="18">
        <f t="shared" si="55"/>
        <v>2</v>
      </c>
      <c r="P591" s="19">
        <f t="shared" si="54"/>
        <v>21916</v>
      </c>
      <c r="Q591" s="24">
        <f t="shared" si="56"/>
        <v>43832</v>
      </c>
      <c r="R591" s="24">
        <f t="shared" si="56"/>
        <v>43872</v>
      </c>
      <c r="S591"/>
    </row>
    <row r="592" spans="15:19" x14ac:dyDescent="0.2">
      <c r="O592" s="18">
        <f t="shared" si="55"/>
        <v>3</v>
      </c>
      <c r="P592" s="19">
        <f t="shared" si="54"/>
        <v>14611</v>
      </c>
      <c r="Q592" s="24">
        <f t="shared" si="56"/>
        <v>43833</v>
      </c>
      <c r="R592" s="24">
        <f t="shared" si="56"/>
        <v>43873</v>
      </c>
      <c r="S592"/>
    </row>
    <row r="593" spans="15:19" x14ac:dyDescent="0.2">
      <c r="O593" s="18">
        <f t="shared" si="55"/>
        <v>4</v>
      </c>
      <c r="P593" s="19">
        <f t="shared" si="54"/>
        <v>10959</v>
      </c>
      <c r="Q593" s="24">
        <f t="shared" si="56"/>
        <v>43834</v>
      </c>
      <c r="R593" s="24">
        <f t="shared" si="56"/>
        <v>43874</v>
      </c>
      <c r="S593"/>
    </row>
    <row r="594" spans="15:19" x14ac:dyDescent="0.2">
      <c r="O594" s="18">
        <f t="shared" si="55"/>
        <v>5</v>
      </c>
      <c r="P594" s="19">
        <f t="shared" si="54"/>
        <v>8767</v>
      </c>
      <c r="Q594" s="24">
        <f t="shared" si="56"/>
        <v>43835</v>
      </c>
      <c r="R594" s="24">
        <f t="shared" si="56"/>
        <v>43875</v>
      </c>
      <c r="S594"/>
    </row>
    <row r="595" spans="15:19" x14ac:dyDescent="0.2">
      <c r="O595" s="18">
        <f t="shared" si="55"/>
        <v>6</v>
      </c>
      <c r="P595" s="19">
        <f t="shared" si="54"/>
        <v>7306</v>
      </c>
      <c r="Q595" s="24">
        <f t="shared" si="56"/>
        <v>43836</v>
      </c>
      <c r="R595" s="24">
        <f t="shared" si="56"/>
        <v>43876</v>
      </c>
      <c r="S595"/>
    </row>
    <row r="596" spans="15:19" x14ac:dyDescent="0.2">
      <c r="O596" s="18">
        <f t="shared" si="55"/>
        <v>7</v>
      </c>
      <c r="P596" s="19">
        <f t="shared" si="54"/>
        <v>6262</v>
      </c>
      <c r="Q596" s="24">
        <f t="shared" si="56"/>
        <v>43837</v>
      </c>
      <c r="R596" s="24">
        <f t="shared" si="56"/>
        <v>43877</v>
      </c>
      <c r="S596"/>
    </row>
    <row r="597" spans="15:19" x14ac:dyDescent="0.2">
      <c r="O597" s="18">
        <f t="shared" si="55"/>
        <v>8</v>
      </c>
      <c r="P597" s="19">
        <f t="shared" si="54"/>
        <v>5480</v>
      </c>
      <c r="Q597" s="24">
        <f t="shared" si="56"/>
        <v>43838</v>
      </c>
      <c r="R597" s="24">
        <f t="shared" si="56"/>
        <v>43878</v>
      </c>
      <c r="S597"/>
    </row>
    <row r="598" spans="15:19" x14ac:dyDescent="0.2">
      <c r="O598" s="18">
        <f t="shared" si="55"/>
        <v>9</v>
      </c>
      <c r="P598" s="19">
        <f t="shared" si="54"/>
        <v>4871</v>
      </c>
      <c r="Q598" s="24">
        <f t="shared" si="56"/>
        <v>43839</v>
      </c>
      <c r="R598" s="24">
        <f t="shared" si="56"/>
        <v>43879</v>
      </c>
      <c r="S598"/>
    </row>
    <row r="599" spans="15:19" x14ac:dyDescent="0.2">
      <c r="O599" s="18">
        <f t="shared" si="55"/>
        <v>10</v>
      </c>
      <c r="P599" s="19">
        <f t="shared" si="54"/>
        <v>4384</v>
      </c>
      <c r="Q599" s="24">
        <f t="shared" si="56"/>
        <v>43840</v>
      </c>
      <c r="R599" s="24">
        <f t="shared" si="56"/>
        <v>43880</v>
      </c>
      <c r="S599"/>
    </row>
    <row r="600" spans="15:19" x14ac:dyDescent="0.2">
      <c r="O600" s="18">
        <f t="shared" si="55"/>
        <v>11</v>
      </c>
      <c r="P600" s="19">
        <f t="shared" si="54"/>
        <v>3986</v>
      </c>
      <c r="Q600" s="24">
        <f t="shared" si="56"/>
        <v>43841</v>
      </c>
      <c r="R600" s="24">
        <f t="shared" si="56"/>
        <v>43881</v>
      </c>
      <c r="S600"/>
    </row>
    <row r="601" spans="15:19" x14ac:dyDescent="0.2">
      <c r="O601" s="18">
        <f t="shared" si="55"/>
        <v>12</v>
      </c>
      <c r="P601" s="19">
        <f t="shared" si="54"/>
        <v>3654</v>
      </c>
      <c r="Q601" s="24">
        <f t="shared" si="56"/>
        <v>43842</v>
      </c>
      <c r="R601" s="24">
        <f t="shared" si="56"/>
        <v>43882</v>
      </c>
      <c r="S601"/>
    </row>
    <row r="602" spans="15:19" x14ac:dyDescent="0.2">
      <c r="O602" s="18">
        <f t="shared" si="55"/>
        <v>13</v>
      </c>
      <c r="P602" s="19">
        <f t="shared" si="54"/>
        <v>3373</v>
      </c>
      <c r="Q602" s="24">
        <f t="shared" si="56"/>
        <v>43843</v>
      </c>
      <c r="R602" s="24">
        <f t="shared" si="56"/>
        <v>43883</v>
      </c>
      <c r="S602"/>
    </row>
    <row r="603" spans="15:19" x14ac:dyDescent="0.2">
      <c r="O603" s="18">
        <f t="shared" si="55"/>
        <v>14</v>
      </c>
      <c r="P603" s="19">
        <f t="shared" si="54"/>
        <v>3132</v>
      </c>
      <c r="Q603" s="24">
        <f t="shared" si="56"/>
        <v>43844</v>
      </c>
      <c r="R603" s="24">
        <f t="shared" si="56"/>
        <v>43884</v>
      </c>
      <c r="S603"/>
    </row>
    <row r="604" spans="15:19" x14ac:dyDescent="0.2">
      <c r="O604" s="18">
        <f t="shared" si="55"/>
        <v>15</v>
      </c>
      <c r="P604" s="19">
        <f t="shared" si="54"/>
        <v>2923</v>
      </c>
      <c r="Q604" s="24">
        <f t="shared" ref="Q604:R619" si="57">Q603+1</f>
        <v>43845</v>
      </c>
      <c r="R604" s="24">
        <f t="shared" si="57"/>
        <v>43885</v>
      </c>
      <c r="S604"/>
    </row>
    <row r="605" spans="15:19" x14ac:dyDescent="0.2">
      <c r="O605" s="18">
        <f t="shared" si="55"/>
        <v>16</v>
      </c>
      <c r="P605" s="19">
        <f t="shared" si="54"/>
        <v>2740</v>
      </c>
      <c r="Q605" s="24">
        <f t="shared" si="57"/>
        <v>43846</v>
      </c>
      <c r="R605" s="24">
        <f t="shared" si="57"/>
        <v>43886</v>
      </c>
      <c r="S605"/>
    </row>
    <row r="606" spans="15:19" x14ac:dyDescent="0.2">
      <c r="O606" s="18">
        <f t="shared" si="55"/>
        <v>17</v>
      </c>
      <c r="P606" s="19">
        <f t="shared" si="54"/>
        <v>2579</v>
      </c>
      <c r="Q606" s="24">
        <f t="shared" si="57"/>
        <v>43847</v>
      </c>
      <c r="R606" s="24">
        <f t="shared" si="57"/>
        <v>43887</v>
      </c>
      <c r="S606"/>
    </row>
    <row r="607" spans="15:19" x14ac:dyDescent="0.2">
      <c r="O607" s="18">
        <f t="shared" si="55"/>
        <v>18</v>
      </c>
      <c r="P607" s="19">
        <f t="shared" si="54"/>
        <v>2436</v>
      </c>
      <c r="Q607" s="24">
        <f t="shared" si="57"/>
        <v>43848</v>
      </c>
      <c r="R607" s="24">
        <f t="shared" si="57"/>
        <v>43888</v>
      </c>
      <c r="S607"/>
    </row>
    <row r="608" spans="15:19" x14ac:dyDescent="0.2">
      <c r="O608" s="18">
        <f t="shared" si="55"/>
        <v>19</v>
      </c>
      <c r="P608" s="19">
        <f t="shared" si="54"/>
        <v>2308</v>
      </c>
      <c r="Q608" s="24">
        <f t="shared" si="57"/>
        <v>43849</v>
      </c>
      <c r="R608" s="24">
        <f t="shared" si="57"/>
        <v>43889</v>
      </c>
      <c r="S608"/>
    </row>
    <row r="609" spans="15:19" x14ac:dyDescent="0.2">
      <c r="O609" s="18">
        <f t="shared" si="55"/>
        <v>20</v>
      </c>
      <c r="P609" s="19">
        <f t="shared" si="54"/>
        <v>2193</v>
      </c>
      <c r="Q609" s="24">
        <f t="shared" si="57"/>
        <v>43850</v>
      </c>
      <c r="R609" s="24">
        <f t="shared" si="57"/>
        <v>43890</v>
      </c>
      <c r="S609"/>
    </row>
    <row r="610" spans="15:19" x14ac:dyDescent="0.2">
      <c r="O610" s="18">
        <f t="shared" si="55"/>
        <v>21</v>
      </c>
      <c r="P610" s="19">
        <f t="shared" si="54"/>
        <v>2088</v>
      </c>
      <c r="Q610" s="24">
        <f t="shared" si="57"/>
        <v>43851</v>
      </c>
      <c r="R610" s="24">
        <f t="shared" si="57"/>
        <v>43891</v>
      </c>
      <c r="S610"/>
    </row>
    <row r="611" spans="15:19" x14ac:dyDescent="0.2">
      <c r="O611" s="18">
        <f t="shared" si="55"/>
        <v>22</v>
      </c>
      <c r="P611" s="19">
        <f t="shared" si="54"/>
        <v>1993</v>
      </c>
      <c r="Q611" s="24">
        <f t="shared" si="57"/>
        <v>43852</v>
      </c>
      <c r="R611" s="24">
        <f t="shared" si="57"/>
        <v>43892</v>
      </c>
      <c r="S611"/>
    </row>
    <row r="612" spans="15:19" x14ac:dyDescent="0.2">
      <c r="O612" s="18">
        <f t="shared" si="55"/>
        <v>23</v>
      </c>
      <c r="P612" s="19">
        <f t="shared" si="54"/>
        <v>1907</v>
      </c>
      <c r="Q612" s="24">
        <f t="shared" si="57"/>
        <v>43853</v>
      </c>
      <c r="R612" s="24">
        <f t="shared" si="57"/>
        <v>43893</v>
      </c>
      <c r="S612"/>
    </row>
    <row r="613" spans="15:19" x14ac:dyDescent="0.2">
      <c r="O613" s="18">
        <f t="shared" si="55"/>
        <v>24</v>
      </c>
      <c r="P613" s="19">
        <f t="shared" si="54"/>
        <v>1827</v>
      </c>
      <c r="Q613" s="24">
        <f t="shared" si="57"/>
        <v>43854</v>
      </c>
      <c r="R613" s="24">
        <f t="shared" si="57"/>
        <v>43894</v>
      </c>
      <c r="S613"/>
    </row>
    <row r="614" spans="15:19" x14ac:dyDescent="0.2">
      <c r="O614" s="18">
        <f t="shared" si="55"/>
        <v>25</v>
      </c>
      <c r="P614" s="19">
        <f t="shared" si="54"/>
        <v>1754</v>
      </c>
      <c r="Q614" s="24">
        <f t="shared" si="57"/>
        <v>43855</v>
      </c>
      <c r="R614" s="24">
        <f t="shared" si="57"/>
        <v>43895</v>
      </c>
      <c r="S614"/>
    </row>
    <row r="615" spans="15:19" x14ac:dyDescent="0.2">
      <c r="O615" s="18">
        <f t="shared" si="55"/>
        <v>26</v>
      </c>
      <c r="P615" s="19">
        <f t="shared" si="54"/>
        <v>1687</v>
      </c>
      <c r="Q615" s="24">
        <f t="shared" si="57"/>
        <v>43856</v>
      </c>
      <c r="R615" s="24">
        <f t="shared" si="57"/>
        <v>43896</v>
      </c>
      <c r="S615"/>
    </row>
    <row r="616" spans="15:19" x14ac:dyDescent="0.2">
      <c r="O616" s="18">
        <f t="shared" si="55"/>
        <v>27</v>
      </c>
      <c r="P616" s="19">
        <f t="shared" si="54"/>
        <v>1624</v>
      </c>
      <c r="Q616" s="24">
        <f t="shared" si="57"/>
        <v>43857</v>
      </c>
      <c r="R616" s="24">
        <f t="shared" si="57"/>
        <v>43897</v>
      </c>
      <c r="S616"/>
    </row>
    <row r="617" spans="15:19" x14ac:dyDescent="0.2">
      <c r="O617" s="18">
        <f t="shared" si="55"/>
        <v>28</v>
      </c>
      <c r="P617" s="19">
        <f t="shared" si="54"/>
        <v>1566</v>
      </c>
      <c r="Q617" s="24">
        <f t="shared" si="57"/>
        <v>43858</v>
      </c>
      <c r="R617" s="24">
        <f t="shared" si="57"/>
        <v>43898</v>
      </c>
      <c r="S617"/>
    </row>
    <row r="618" spans="15:19" x14ac:dyDescent="0.2">
      <c r="O618" s="18">
        <f t="shared" si="55"/>
        <v>29</v>
      </c>
      <c r="P618" s="19">
        <f t="shared" si="54"/>
        <v>1512</v>
      </c>
      <c r="Q618" s="24">
        <f t="shared" si="57"/>
        <v>43859</v>
      </c>
      <c r="R618" s="24">
        <f t="shared" si="57"/>
        <v>43899</v>
      </c>
      <c r="S618"/>
    </row>
    <row r="619" spans="15:19" x14ac:dyDescent="0.2">
      <c r="O619" s="18">
        <f t="shared" si="55"/>
        <v>30</v>
      </c>
      <c r="P619" s="19">
        <f t="shared" si="54"/>
        <v>1462</v>
      </c>
      <c r="Q619" s="24">
        <f t="shared" si="57"/>
        <v>43860</v>
      </c>
      <c r="R619" s="24">
        <f t="shared" si="57"/>
        <v>43900</v>
      </c>
      <c r="S619"/>
    </row>
    <row r="620" spans="15:19" x14ac:dyDescent="0.2">
      <c r="O620" s="18">
        <f t="shared" si="55"/>
        <v>31</v>
      </c>
      <c r="P620" s="19">
        <f t="shared" si="54"/>
        <v>1415</v>
      </c>
      <c r="Q620" s="24">
        <f t="shared" ref="Q620:R635" si="58">Q619+1</f>
        <v>43861</v>
      </c>
      <c r="R620" s="24">
        <f t="shared" si="58"/>
        <v>43901</v>
      </c>
      <c r="S620"/>
    </row>
    <row r="621" spans="15:19" x14ac:dyDescent="0.2">
      <c r="O621" s="18">
        <f t="shared" si="55"/>
        <v>1</v>
      </c>
      <c r="P621" s="19">
        <f t="shared" si="54"/>
        <v>43862</v>
      </c>
      <c r="Q621" s="24">
        <f t="shared" si="58"/>
        <v>43862</v>
      </c>
      <c r="R621" s="24">
        <f t="shared" si="58"/>
        <v>43902</v>
      </c>
      <c r="S621"/>
    </row>
    <row r="622" spans="15:19" x14ac:dyDescent="0.2">
      <c r="O622" s="18">
        <f t="shared" si="55"/>
        <v>2</v>
      </c>
      <c r="P622" s="19">
        <f t="shared" si="54"/>
        <v>21932</v>
      </c>
      <c r="Q622" s="24">
        <f t="shared" si="58"/>
        <v>43863</v>
      </c>
      <c r="R622" s="24">
        <f t="shared" si="58"/>
        <v>43903</v>
      </c>
      <c r="S622"/>
    </row>
    <row r="623" spans="15:19" x14ac:dyDescent="0.2">
      <c r="O623" s="18">
        <f t="shared" si="55"/>
        <v>3</v>
      </c>
      <c r="P623" s="19">
        <f t="shared" si="54"/>
        <v>14621</v>
      </c>
      <c r="Q623" s="24">
        <f t="shared" si="58"/>
        <v>43864</v>
      </c>
      <c r="R623" s="24">
        <f t="shared" si="58"/>
        <v>43904</v>
      </c>
      <c r="S623"/>
    </row>
    <row r="624" spans="15:19" x14ac:dyDescent="0.2">
      <c r="O624" s="18">
        <f t="shared" si="55"/>
        <v>4</v>
      </c>
      <c r="P624" s="19">
        <f t="shared" si="54"/>
        <v>10966</v>
      </c>
      <c r="Q624" s="24">
        <f t="shared" si="58"/>
        <v>43865</v>
      </c>
      <c r="R624" s="24">
        <f t="shared" si="58"/>
        <v>43905</v>
      </c>
      <c r="S624"/>
    </row>
    <row r="625" spans="15:19" x14ac:dyDescent="0.2">
      <c r="O625" s="18">
        <f t="shared" si="55"/>
        <v>5</v>
      </c>
      <c r="P625" s="19">
        <f t="shared" si="54"/>
        <v>8773</v>
      </c>
      <c r="Q625" s="24">
        <f t="shared" si="58"/>
        <v>43866</v>
      </c>
      <c r="R625" s="24">
        <f t="shared" si="58"/>
        <v>43906</v>
      </c>
      <c r="S625"/>
    </row>
    <row r="626" spans="15:19" x14ac:dyDescent="0.2">
      <c r="O626" s="18">
        <f t="shared" si="55"/>
        <v>6</v>
      </c>
      <c r="P626" s="19">
        <f t="shared" si="54"/>
        <v>7311</v>
      </c>
      <c r="Q626" s="24">
        <f t="shared" si="58"/>
        <v>43867</v>
      </c>
      <c r="R626" s="24">
        <f t="shared" si="58"/>
        <v>43907</v>
      </c>
      <c r="S626"/>
    </row>
    <row r="627" spans="15:19" x14ac:dyDescent="0.2">
      <c r="O627" s="18">
        <f t="shared" si="55"/>
        <v>7</v>
      </c>
      <c r="P627" s="19">
        <f t="shared" si="54"/>
        <v>6267</v>
      </c>
      <c r="Q627" s="24">
        <f t="shared" si="58"/>
        <v>43868</v>
      </c>
      <c r="R627" s="24">
        <f t="shared" si="58"/>
        <v>43908</v>
      </c>
      <c r="S627"/>
    </row>
    <row r="628" spans="15:19" x14ac:dyDescent="0.2">
      <c r="O628" s="18">
        <f t="shared" si="55"/>
        <v>8</v>
      </c>
      <c r="P628" s="19">
        <f t="shared" si="54"/>
        <v>5484</v>
      </c>
      <c r="Q628" s="24">
        <f t="shared" si="58"/>
        <v>43869</v>
      </c>
      <c r="R628" s="24">
        <f t="shared" si="58"/>
        <v>43909</v>
      </c>
      <c r="S628"/>
    </row>
    <row r="629" spans="15:19" x14ac:dyDescent="0.2">
      <c r="O629" s="18">
        <f t="shared" si="55"/>
        <v>9</v>
      </c>
      <c r="P629" s="19">
        <f t="shared" si="54"/>
        <v>4874</v>
      </c>
      <c r="Q629" s="24">
        <f t="shared" si="58"/>
        <v>43870</v>
      </c>
      <c r="R629" s="24">
        <f t="shared" si="58"/>
        <v>43910</v>
      </c>
      <c r="S629"/>
    </row>
    <row r="630" spans="15:19" x14ac:dyDescent="0.2">
      <c r="O630" s="18">
        <f t="shared" si="55"/>
        <v>10</v>
      </c>
      <c r="P630" s="19">
        <f t="shared" si="54"/>
        <v>4387</v>
      </c>
      <c r="Q630" s="24">
        <f t="shared" si="58"/>
        <v>43871</v>
      </c>
      <c r="R630" s="24">
        <f t="shared" si="58"/>
        <v>43911</v>
      </c>
      <c r="S630"/>
    </row>
    <row r="631" spans="15:19" x14ac:dyDescent="0.2">
      <c r="O631" s="18">
        <f t="shared" si="55"/>
        <v>11</v>
      </c>
      <c r="P631" s="19">
        <f t="shared" si="54"/>
        <v>3988</v>
      </c>
      <c r="Q631" s="24">
        <f t="shared" si="58"/>
        <v>43872</v>
      </c>
      <c r="R631" s="24">
        <f t="shared" si="58"/>
        <v>43912</v>
      </c>
      <c r="S631"/>
    </row>
    <row r="632" spans="15:19" x14ac:dyDescent="0.2">
      <c r="O632" s="18">
        <f t="shared" si="55"/>
        <v>12</v>
      </c>
      <c r="P632" s="19">
        <f t="shared" si="54"/>
        <v>3656</v>
      </c>
      <c r="Q632" s="24">
        <f t="shared" si="58"/>
        <v>43873</v>
      </c>
      <c r="R632" s="24">
        <f t="shared" si="58"/>
        <v>43913</v>
      </c>
      <c r="S632"/>
    </row>
    <row r="633" spans="15:19" x14ac:dyDescent="0.2">
      <c r="O633" s="18">
        <f t="shared" si="55"/>
        <v>13</v>
      </c>
      <c r="P633" s="19">
        <f t="shared" si="54"/>
        <v>3375</v>
      </c>
      <c r="Q633" s="24">
        <f t="shared" si="58"/>
        <v>43874</v>
      </c>
      <c r="R633" s="24">
        <f t="shared" si="58"/>
        <v>43914</v>
      </c>
      <c r="S633"/>
    </row>
    <row r="634" spans="15:19" x14ac:dyDescent="0.2">
      <c r="O634" s="18">
        <f t="shared" si="55"/>
        <v>14</v>
      </c>
      <c r="P634" s="19">
        <f t="shared" si="54"/>
        <v>3134</v>
      </c>
      <c r="Q634" s="24">
        <f t="shared" si="58"/>
        <v>43875</v>
      </c>
      <c r="R634" s="24">
        <f t="shared" si="58"/>
        <v>43915</v>
      </c>
      <c r="S634"/>
    </row>
    <row r="635" spans="15:19" x14ac:dyDescent="0.2">
      <c r="O635" s="18">
        <f t="shared" si="55"/>
        <v>15</v>
      </c>
      <c r="P635" s="19">
        <f t="shared" si="54"/>
        <v>2925</v>
      </c>
      <c r="Q635" s="24">
        <f t="shared" si="58"/>
        <v>43876</v>
      </c>
      <c r="R635" s="24">
        <f t="shared" si="58"/>
        <v>43916</v>
      </c>
      <c r="S635"/>
    </row>
    <row r="636" spans="15:19" x14ac:dyDescent="0.2">
      <c r="O636" s="18">
        <f t="shared" si="55"/>
        <v>16</v>
      </c>
      <c r="P636" s="19">
        <f t="shared" si="54"/>
        <v>2742</v>
      </c>
      <c r="Q636" s="24">
        <f t="shared" ref="Q636:R651" si="59">Q635+1</f>
        <v>43877</v>
      </c>
      <c r="R636" s="24">
        <f t="shared" si="59"/>
        <v>43917</v>
      </c>
      <c r="S636"/>
    </row>
    <row r="637" spans="15:19" x14ac:dyDescent="0.2">
      <c r="O637" s="18">
        <f t="shared" si="55"/>
        <v>17</v>
      </c>
      <c r="P637" s="19">
        <f t="shared" si="54"/>
        <v>2581</v>
      </c>
      <c r="Q637" s="24">
        <f t="shared" si="59"/>
        <v>43878</v>
      </c>
      <c r="R637" s="24">
        <f t="shared" si="59"/>
        <v>43918</v>
      </c>
      <c r="S637"/>
    </row>
    <row r="638" spans="15:19" x14ac:dyDescent="0.2">
      <c r="O638" s="18">
        <f t="shared" si="55"/>
        <v>18</v>
      </c>
      <c r="P638" s="19">
        <f t="shared" si="54"/>
        <v>2438</v>
      </c>
      <c r="Q638" s="24">
        <f t="shared" si="59"/>
        <v>43879</v>
      </c>
      <c r="R638" s="24">
        <f t="shared" si="59"/>
        <v>43919</v>
      </c>
      <c r="S638"/>
    </row>
    <row r="639" spans="15:19" x14ac:dyDescent="0.2">
      <c r="O639" s="18">
        <f t="shared" si="55"/>
        <v>19</v>
      </c>
      <c r="P639" s="19">
        <f t="shared" si="54"/>
        <v>2309</v>
      </c>
      <c r="Q639" s="24">
        <f t="shared" si="59"/>
        <v>43880</v>
      </c>
      <c r="R639" s="24">
        <f t="shared" si="59"/>
        <v>43920</v>
      </c>
      <c r="S639"/>
    </row>
    <row r="640" spans="15:19" x14ac:dyDescent="0.2">
      <c r="O640" s="18">
        <f t="shared" si="55"/>
        <v>20</v>
      </c>
      <c r="P640" s="19">
        <f t="shared" si="54"/>
        <v>2194</v>
      </c>
      <c r="Q640" s="24">
        <f t="shared" si="59"/>
        <v>43881</v>
      </c>
      <c r="R640" s="24">
        <f t="shared" si="59"/>
        <v>43921</v>
      </c>
      <c r="S640"/>
    </row>
    <row r="641" spans="15:19" x14ac:dyDescent="0.2">
      <c r="O641" s="18">
        <f t="shared" si="55"/>
        <v>21</v>
      </c>
      <c r="P641" s="19">
        <f t="shared" si="54"/>
        <v>2090</v>
      </c>
      <c r="Q641" s="24">
        <f t="shared" si="59"/>
        <v>43882</v>
      </c>
      <c r="R641" s="24">
        <f t="shared" si="59"/>
        <v>43922</v>
      </c>
      <c r="S641"/>
    </row>
    <row r="642" spans="15:19" x14ac:dyDescent="0.2">
      <c r="O642" s="18">
        <f t="shared" si="55"/>
        <v>22</v>
      </c>
      <c r="P642" s="19">
        <f t="shared" si="54"/>
        <v>1995</v>
      </c>
      <c r="Q642" s="24">
        <f t="shared" si="59"/>
        <v>43883</v>
      </c>
      <c r="R642" s="24">
        <f t="shared" si="59"/>
        <v>43923</v>
      </c>
      <c r="S642"/>
    </row>
    <row r="643" spans="15:19" x14ac:dyDescent="0.2">
      <c r="O643" s="18">
        <f t="shared" si="55"/>
        <v>23</v>
      </c>
      <c r="P643" s="19">
        <f t="shared" si="54"/>
        <v>1908</v>
      </c>
      <c r="Q643" s="24">
        <f t="shared" si="59"/>
        <v>43884</v>
      </c>
      <c r="R643" s="24">
        <f t="shared" si="59"/>
        <v>43924</v>
      </c>
      <c r="S643"/>
    </row>
    <row r="644" spans="15:19" x14ac:dyDescent="0.2">
      <c r="O644" s="18">
        <f t="shared" si="55"/>
        <v>24</v>
      </c>
      <c r="P644" s="19">
        <f t="shared" si="54"/>
        <v>1829</v>
      </c>
      <c r="Q644" s="24">
        <f t="shared" si="59"/>
        <v>43885</v>
      </c>
      <c r="R644" s="24">
        <f t="shared" si="59"/>
        <v>43925</v>
      </c>
      <c r="S644"/>
    </row>
    <row r="645" spans="15:19" x14ac:dyDescent="0.2">
      <c r="O645" s="18">
        <f t="shared" si="55"/>
        <v>25</v>
      </c>
      <c r="P645" s="19">
        <f t="shared" si="54"/>
        <v>1755</v>
      </c>
      <c r="Q645" s="24">
        <f t="shared" si="59"/>
        <v>43886</v>
      </c>
      <c r="R645" s="24">
        <f t="shared" si="59"/>
        <v>43926</v>
      </c>
      <c r="S645"/>
    </row>
    <row r="646" spans="15:19" x14ac:dyDescent="0.2">
      <c r="O646" s="18">
        <f t="shared" si="55"/>
        <v>26</v>
      </c>
      <c r="P646" s="19">
        <f t="shared" si="54"/>
        <v>1688</v>
      </c>
      <c r="Q646" s="24">
        <f t="shared" si="59"/>
        <v>43887</v>
      </c>
      <c r="R646" s="24">
        <f t="shared" si="59"/>
        <v>43927</v>
      </c>
      <c r="S646"/>
    </row>
    <row r="647" spans="15:19" x14ac:dyDescent="0.2">
      <c r="O647" s="18">
        <f t="shared" si="55"/>
        <v>27</v>
      </c>
      <c r="P647" s="19">
        <f t="shared" si="54"/>
        <v>1625</v>
      </c>
      <c r="Q647" s="24">
        <f t="shared" si="59"/>
        <v>43888</v>
      </c>
      <c r="R647" s="24">
        <f t="shared" si="59"/>
        <v>43928</v>
      </c>
      <c r="S647"/>
    </row>
    <row r="648" spans="15:19" x14ac:dyDescent="0.2">
      <c r="O648" s="18">
        <f t="shared" si="55"/>
        <v>28</v>
      </c>
      <c r="P648" s="19">
        <f t="shared" si="54"/>
        <v>1567</v>
      </c>
      <c r="Q648" s="24">
        <f t="shared" si="59"/>
        <v>43889</v>
      </c>
      <c r="R648" s="24">
        <f t="shared" si="59"/>
        <v>43929</v>
      </c>
      <c r="S648"/>
    </row>
    <row r="649" spans="15:19" x14ac:dyDescent="0.2">
      <c r="O649" s="18">
        <f t="shared" si="55"/>
        <v>29</v>
      </c>
      <c r="P649" s="19">
        <f t="shared" si="54"/>
        <v>1513</v>
      </c>
      <c r="Q649" s="24">
        <f t="shared" si="59"/>
        <v>43890</v>
      </c>
      <c r="R649" s="24">
        <f t="shared" si="59"/>
        <v>43930</v>
      </c>
      <c r="S649"/>
    </row>
    <row r="650" spans="15:19" x14ac:dyDescent="0.2">
      <c r="O650" s="18">
        <f t="shared" si="55"/>
        <v>1</v>
      </c>
      <c r="P650" s="19">
        <f t="shared" ref="P650:P713" si="60">ROUND(Q650/O650,0)</f>
        <v>43891</v>
      </c>
      <c r="Q650" s="24">
        <f t="shared" si="59"/>
        <v>43891</v>
      </c>
      <c r="R650" s="24">
        <f t="shared" si="59"/>
        <v>43931</v>
      </c>
      <c r="S650"/>
    </row>
    <row r="651" spans="15:19" x14ac:dyDescent="0.2">
      <c r="O651" s="18">
        <f t="shared" ref="O651:O714" si="61">DAY(Q651)</f>
        <v>2</v>
      </c>
      <c r="P651" s="19">
        <f t="shared" si="60"/>
        <v>21946</v>
      </c>
      <c r="Q651" s="24">
        <f t="shared" si="59"/>
        <v>43892</v>
      </c>
      <c r="R651" s="24">
        <f t="shared" si="59"/>
        <v>43932</v>
      </c>
      <c r="S651"/>
    </row>
    <row r="652" spans="15:19" x14ac:dyDescent="0.2">
      <c r="O652" s="18">
        <f t="shared" si="61"/>
        <v>3</v>
      </c>
      <c r="P652" s="19">
        <f t="shared" si="60"/>
        <v>14631</v>
      </c>
      <c r="Q652" s="24">
        <f t="shared" ref="Q652:R667" si="62">Q651+1</f>
        <v>43893</v>
      </c>
      <c r="R652" s="24">
        <f t="shared" si="62"/>
        <v>43933</v>
      </c>
      <c r="S652"/>
    </row>
    <row r="653" spans="15:19" x14ac:dyDescent="0.2">
      <c r="O653" s="18">
        <f t="shared" si="61"/>
        <v>4</v>
      </c>
      <c r="P653" s="19">
        <f t="shared" si="60"/>
        <v>10974</v>
      </c>
      <c r="Q653" s="24">
        <f t="shared" si="62"/>
        <v>43894</v>
      </c>
      <c r="R653" s="24">
        <f t="shared" si="62"/>
        <v>43934</v>
      </c>
      <c r="S653"/>
    </row>
    <row r="654" spans="15:19" x14ac:dyDescent="0.2">
      <c r="O654" s="18">
        <f t="shared" si="61"/>
        <v>5</v>
      </c>
      <c r="P654" s="19">
        <f t="shared" si="60"/>
        <v>8779</v>
      </c>
      <c r="Q654" s="24">
        <f t="shared" si="62"/>
        <v>43895</v>
      </c>
      <c r="R654" s="24">
        <f t="shared" si="62"/>
        <v>43935</v>
      </c>
      <c r="S654"/>
    </row>
    <row r="655" spans="15:19" x14ac:dyDescent="0.2">
      <c r="O655" s="18">
        <f t="shared" si="61"/>
        <v>6</v>
      </c>
      <c r="P655" s="19">
        <f t="shared" si="60"/>
        <v>7316</v>
      </c>
      <c r="Q655" s="24">
        <f t="shared" si="62"/>
        <v>43896</v>
      </c>
      <c r="R655" s="24">
        <f t="shared" si="62"/>
        <v>43936</v>
      </c>
      <c r="S655"/>
    </row>
    <row r="656" spans="15:19" x14ac:dyDescent="0.2">
      <c r="O656" s="18">
        <f t="shared" si="61"/>
        <v>7</v>
      </c>
      <c r="P656" s="19">
        <f t="shared" si="60"/>
        <v>6271</v>
      </c>
      <c r="Q656" s="24">
        <f t="shared" si="62"/>
        <v>43897</v>
      </c>
      <c r="R656" s="24">
        <f t="shared" si="62"/>
        <v>43937</v>
      </c>
      <c r="S656"/>
    </row>
    <row r="657" spans="15:19" x14ac:dyDescent="0.2">
      <c r="O657" s="18">
        <f t="shared" si="61"/>
        <v>8</v>
      </c>
      <c r="P657" s="19">
        <f t="shared" si="60"/>
        <v>5487</v>
      </c>
      <c r="Q657" s="24">
        <f t="shared" si="62"/>
        <v>43898</v>
      </c>
      <c r="R657" s="24">
        <f t="shared" si="62"/>
        <v>43938</v>
      </c>
      <c r="S657"/>
    </row>
    <row r="658" spans="15:19" x14ac:dyDescent="0.2">
      <c r="O658" s="18">
        <f t="shared" si="61"/>
        <v>9</v>
      </c>
      <c r="P658" s="19">
        <f t="shared" si="60"/>
        <v>4878</v>
      </c>
      <c r="Q658" s="24">
        <f t="shared" si="62"/>
        <v>43899</v>
      </c>
      <c r="R658" s="24">
        <f t="shared" si="62"/>
        <v>43939</v>
      </c>
      <c r="S658"/>
    </row>
    <row r="659" spans="15:19" x14ac:dyDescent="0.2">
      <c r="O659" s="18">
        <f t="shared" si="61"/>
        <v>10</v>
      </c>
      <c r="P659" s="19">
        <f t="shared" si="60"/>
        <v>4390</v>
      </c>
      <c r="Q659" s="24">
        <f t="shared" si="62"/>
        <v>43900</v>
      </c>
      <c r="R659" s="24">
        <f t="shared" si="62"/>
        <v>43940</v>
      </c>
      <c r="S659"/>
    </row>
    <row r="660" spans="15:19" x14ac:dyDescent="0.2">
      <c r="O660" s="18">
        <f t="shared" si="61"/>
        <v>11</v>
      </c>
      <c r="P660" s="19">
        <f t="shared" si="60"/>
        <v>3991</v>
      </c>
      <c r="Q660" s="24">
        <f t="shared" si="62"/>
        <v>43901</v>
      </c>
      <c r="R660" s="24">
        <f t="shared" si="62"/>
        <v>43941</v>
      </c>
      <c r="S660"/>
    </row>
    <row r="661" spans="15:19" x14ac:dyDescent="0.2">
      <c r="O661" s="18">
        <f t="shared" si="61"/>
        <v>12</v>
      </c>
      <c r="P661" s="19">
        <f t="shared" si="60"/>
        <v>3659</v>
      </c>
      <c r="Q661" s="24">
        <f t="shared" si="62"/>
        <v>43902</v>
      </c>
      <c r="R661" s="24">
        <f t="shared" si="62"/>
        <v>43942</v>
      </c>
      <c r="S661"/>
    </row>
    <row r="662" spans="15:19" x14ac:dyDescent="0.2">
      <c r="O662" s="18">
        <f t="shared" si="61"/>
        <v>13</v>
      </c>
      <c r="P662" s="19">
        <f t="shared" si="60"/>
        <v>3377</v>
      </c>
      <c r="Q662" s="24">
        <f t="shared" si="62"/>
        <v>43903</v>
      </c>
      <c r="R662" s="24">
        <f t="shared" si="62"/>
        <v>43943</v>
      </c>
      <c r="S662"/>
    </row>
    <row r="663" spans="15:19" x14ac:dyDescent="0.2">
      <c r="O663" s="18">
        <f t="shared" si="61"/>
        <v>14</v>
      </c>
      <c r="P663" s="19">
        <f t="shared" si="60"/>
        <v>3136</v>
      </c>
      <c r="Q663" s="24">
        <f t="shared" si="62"/>
        <v>43904</v>
      </c>
      <c r="R663" s="24">
        <f t="shared" si="62"/>
        <v>43944</v>
      </c>
      <c r="S663"/>
    </row>
    <row r="664" spans="15:19" x14ac:dyDescent="0.2">
      <c r="O664" s="18">
        <f t="shared" si="61"/>
        <v>15</v>
      </c>
      <c r="P664" s="19">
        <f t="shared" si="60"/>
        <v>2927</v>
      </c>
      <c r="Q664" s="24">
        <f t="shared" si="62"/>
        <v>43905</v>
      </c>
      <c r="R664" s="24">
        <f t="shared" si="62"/>
        <v>43945</v>
      </c>
      <c r="S664"/>
    </row>
    <row r="665" spans="15:19" x14ac:dyDescent="0.2">
      <c r="O665" s="18">
        <f t="shared" si="61"/>
        <v>16</v>
      </c>
      <c r="P665" s="19">
        <f t="shared" si="60"/>
        <v>2744</v>
      </c>
      <c r="Q665" s="24">
        <f t="shared" si="62"/>
        <v>43906</v>
      </c>
      <c r="R665" s="24">
        <f t="shared" si="62"/>
        <v>43946</v>
      </c>
      <c r="S665"/>
    </row>
    <row r="666" spans="15:19" x14ac:dyDescent="0.2">
      <c r="O666" s="18">
        <f t="shared" si="61"/>
        <v>17</v>
      </c>
      <c r="P666" s="19">
        <f t="shared" si="60"/>
        <v>2583</v>
      </c>
      <c r="Q666" s="24">
        <f t="shared" si="62"/>
        <v>43907</v>
      </c>
      <c r="R666" s="24">
        <f t="shared" si="62"/>
        <v>43947</v>
      </c>
      <c r="S666"/>
    </row>
    <row r="667" spans="15:19" x14ac:dyDescent="0.2">
      <c r="O667" s="18">
        <f t="shared" si="61"/>
        <v>18</v>
      </c>
      <c r="P667" s="19">
        <f t="shared" si="60"/>
        <v>2439</v>
      </c>
      <c r="Q667" s="24">
        <f t="shared" si="62"/>
        <v>43908</v>
      </c>
      <c r="R667" s="24">
        <f t="shared" si="62"/>
        <v>43948</v>
      </c>
      <c r="S667"/>
    </row>
    <row r="668" spans="15:19" x14ac:dyDescent="0.2">
      <c r="O668" s="18">
        <f t="shared" si="61"/>
        <v>19</v>
      </c>
      <c r="P668" s="19">
        <f t="shared" si="60"/>
        <v>2311</v>
      </c>
      <c r="Q668" s="24">
        <f t="shared" ref="Q668:R683" si="63">Q667+1</f>
        <v>43909</v>
      </c>
      <c r="R668" s="24">
        <f t="shared" si="63"/>
        <v>43949</v>
      </c>
      <c r="S668"/>
    </row>
    <row r="669" spans="15:19" x14ac:dyDescent="0.2">
      <c r="O669" s="18">
        <f t="shared" si="61"/>
        <v>20</v>
      </c>
      <c r="P669" s="19">
        <f t="shared" si="60"/>
        <v>2196</v>
      </c>
      <c r="Q669" s="24">
        <f t="shared" si="63"/>
        <v>43910</v>
      </c>
      <c r="R669" s="24">
        <f t="shared" si="63"/>
        <v>43950</v>
      </c>
      <c r="S669"/>
    </row>
    <row r="670" spans="15:19" x14ac:dyDescent="0.2">
      <c r="O670" s="18">
        <f t="shared" si="61"/>
        <v>21</v>
      </c>
      <c r="P670" s="19">
        <f t="shared" si="60"/>
        <v>2091</v>
      </c>
      <c r="Q670" s="24">
        <f t="shared" si="63"/>
        <v>43911</v>
      </c>
      <c r="R670" s="24">
        <f t="shared" si="63"/>
        <v>43951</v>
      </c>
      <c r="S670"/>
    </row>
    <row r="671" spans="15:19" x14ac:dyDescent="0.2">
      <c r="O671" s="18">
        <f t="shared" si="61"/>
        <v>22</v>
      </c>
      <c r="P671" s="19">
        <f t="shared" si="60"/>
        <v>1996</v>
      </c>
      <c r="Q671" s="24">
        <f t="shared" si="63"/>
        <v>43912</v>
      </c>
      <c r="R671" s="24">
        <f t="shared" si="63"/>
        <v>43952</v>
      </c>
      <c r="S671"/>
    </row>
    <row r="672" spans="15:19" x14ac:dyDescent="0.2">
      <c r="O672" s="18">
        <f t="shared" si="61"/>
        <v>23</v>
      </c>
      <c r="P672" s="19">
        <f t="shared" si="60"/>
        <v>1909</v>
      </c>
      <c r="Q672" s="24">
        <f t="shared" si="63"/>
        <v>43913</v>
      </c>
      <c r="R672" s="24">
        <f t="shared" si="63"/>
        <v>43953</v>
      </c>
      <c r="S672"/>
    </row>
    <row r="673" spans="15:19" x14ac:dyDescent="0.2">
      <c r="O673" s="18">
        <f t="shared" si="61"/>
        <v>24</v>
      </c>
      <c r="P673" s="19">
        <f t="shared" si="60"/>
        <v>1830</v>
      </c>
      <c r="Q673" s="24">
        <f t="shared" si="63"/>
        <v>43914</v>
      </c>
      <c r="R673" s="24">
        <f t="shared" si="63"/>
        <v>43954</v>
      </c>
      <c r="S673"/>
    </row>
    <row r="674" spans="15:19" x14ac:dyDescent="0.2">
      <c r="O674" s="18">
        <f t="shared" si="61"/>
        <v>25</v>
      </c>
      <c r="P674" s="19">
        <f t="shared" si="60"/>
        <v>1757</v>
      </c>
      <c r="Q674" s="24">
        <f t="shared" si="63"/>
        <v>43915</v>
      </c>
      <c r="R674" s="24">
        <f t="shared" si="63"/>
        <v>43955</v>
      </c>
      <c r="S674"/>
    </row>
    <row r="675" spans="15:19" x14ac:dyDescent="0.2">
      <c r="O675" s="18">
        <f t="shared" si="61"/>
        <v>26</v>
      </c>
      <c r="P675" s="19">
        <f t="shared" si="60"/>
        <v>1689</v>
      </c>
      <c r="Q675" s="24">
        <f t="shared" si="63"/>
        <v>43916</v>
      </c>
      <c r="R675" s="24">
        <f t="shared" si="63"/>
        <v>43956</v>
      </c>
      <c r="S675"/>
    </row>
    <row r="676" spans="15:19" x14ac:dyDescent="0.2">
      <c r="O676" s="18">
        <f t="shared" si="61"/>
        <v>27</v>
      </c>
      <c r="P676" s="19">
        <f t="shared" si="60"/>
        <v>1627</v>
      </c>
      <c r="Q676" s="24">
        <f t="shared" si="63"/>
        <v>43917</v>
      </c>
      <c r="R676" s="24">
        <f t="shared" si="63"/>
        <v>43957</v>
      </c>
      <c r="S676"/>
    </row>
    <row r="677" spans="15:19" x14ac:dyDescent="0.2">
      <c r="O677" s="18">
        <f t="shared" si="61"/>
        <v>28</v>
      </c>
      <c r="P677" s="19">
        <f t="shared" si="60"/>
        <v>1569</v>
      </c>
      <c r="Q677" s="24">
        <f t="shared" si="63"/>
        <v>43918</v>
      </c>
      <c r="R677" s="24">
        <f t="shared" si="63"/>
        <v>43958</v>
      </c>
      <c r="S677"/>
    </row>
    <row r="678" spans="15:19" x14ac:dyDescent="0.2">
      <c r="O678" s="18">
        <f t="shared" si="61"/>
        <v>29</v>
      </c>
      <c r="P678" s="19">
        <f t="shared" si="60"/>
        <v>1514</v>
      </c>
      <c r="Q678" s="24">
        <f t="shared" si="63"/>
        <v>43919</v>
      </c>
      <c r="R678" s="24">
        <f t="shared" si="63"/>
        <v>43959</v>
      </c>
      <c r="S678"/>
    </row>
    <row r="679" spans="15:19" x14ac:dyDescent="0.2">
      <c r="O679" s="18">
        <f t="shared" si="61"/>
        <v>30</v>
      </c>
      <c r="P679" s="19">
        <f t="shared" si="60"/>
        <v>1464</v>
      </c>
      <c r="Q679" s="24">
        <f t="shared" si="63"/>
        <v>43920</v>
      </c>
      <c r="R679" s="24">
        <f t="shared" si="63"/>
        <v>43960</v>
      </c>
      <c r="S679"/>
    </row>
    <row r="680" spans="15:19" x14ac:dyDescent="0.2">
      <c r="O680" s="18">
        <f t="shared" si="61"/>
        <v>31</v>
      </c>
      <c r="P680" s="19">
        <f t="shared" si="60"/>
        <v>1417</v>
      </c>
      <c r="Q680" s="24">
        <f t="shared" si="63"/>
        <v>43921</v>
      </c>
      <c r="R680" s="24">
        <f t="shared" si="63"/>
        <v>43961</v>
      </c>
      <c r="S680"/>
    </row>
    <row r="681" spans="15:19" x14ac:dyDescent="0.2">
      <c r="O681" s="18">
        <f t="shared" si="61"/>
        <v>1</v>
      </c>
      <c r="P681" s="19">
        <f t="shared" si="60"/>
        <v>43922</v>
      </c>
      <c r="Q681" s="24">
        <f t="shared" si="63"/>
        <v>43922</v>
      </c>
      <c r="R681" s="24">
        <f t="shared" si="63"/>
        <v>43962</v>
      </c>
      <c r="S681"/>
    </row>
    <row r="682" spans="15:19" x14ac:dyDescent="0.2">
      <c r="O682" s="18">
        <f t="shared" si="61"/>
        <v>2</v>
      </c>
      <c r="P682" s="19">
        <f t="shared" si="60"/>
        <v>21962</v>
      </c>
      <c r="Q682" s="24">
        <f t="shared" si="63"/>
        <v>43923</v>
      </c>
      <c r="R682" s="24">
        <f t="shared" si="63"/>
        <v>43963</v>
      </c>
      <c r="S682"/>
    </row>
    <row r="683" spans="15:19" x14ac:dyDescent="0.2">
      <c r="O683" s="18">
        <f t="shared" si="61"/>
        <v>3</v>
      </c>
      <c r="P683" s="19">
        <f t="shared" si="60"/>
        <v>14641</v>
      </c>
      <c r="Q683" s="24">
        <f t="shared" si="63"/>
        <v>43924</v>
      </c>
      <c r="R683" s="24">
        <f t="shared" si="63"/>
        <v>43964</v>
      </c>
      <c r="S683"/>
    </row>
    <row r="684" spans="15:19" x14ac:dyDescent="0.2">
      <c r="O684" s="18">
        <f t="shared" si="61"/>
        <v>4</v>
      </c>
      <c r="P684" s="19">
        <f t="shared" si="60"/>
        <v>10981</v>
      </c>
      <c r="Q684" s="24">
        <f t="shared" ref="Q684:R699" si="64">Q683+1</f>
        <v>43925</v>
      </c>
      <c r="R684" s="24">
        <f t="shared" si="64"/>
        <v>43965</v>
      </c>
      <c r="S684"/>
    </row>
    <row r="685" spans="15:19" x14ac:dyDescent="0.2">
      <c r="O685" s="18">
        <f t="shared" si="61"/>
        <v>5</v>
      </c>
      <c r="P685" s="19">
        <f t="shared" si="60"/>
        <v>8785</v>
      </c>
      <c r="Q685" s="24">
        <f t="shared" si="64"/>
        <v>43926</v>
      </c>
      <c r="R685" s="24">
        <f t="shared" si="64"/>
        <v>43966</v>
      </c>
      <c r="S685"/>
    </row>
    <row r="686" spans="15:19" x14ac:dyDescent="0.2">
      <c r="O686" s="18">
        <f t="shared" si="61"/>
        <v>6</v>
      </c>
      <c r="P686" s="19">
        <f t="shared" si="60"/>
        <v>7321</v>
      </c>
      <c r="Q686" s="24">
        <f t="shared" si="64"/>
        <v>43927</v>
      </c>
      <c r="R686" s="24">
        <f t="shared" si="64"/>
        <v>43967</v>
      </c>
      <c r="S686"/>
    </row>
    <row r="687" spans="15:19" x14ac:dyDescent="0.2">
      <c r="O687" s="18">
        <f t="shared" si="61"/>
        <v>7</v>
      </c>
      <c r="P687" s="19">
        <f t="shared" si="60"/>
        <v>6275</v>
      </c>
      <c r="Q687" s="24">
        <f t="shared" si="64"/>
        <v>43928</v>
      </c>
      <c r="R687" s="24">
        <f t="shared" si="64"/>
        <v>43968</v>
      </c>
      <c r="S687"/>
    </row>
    <row r="688" spans="15:19" x14ac:dyDescent="0.2">
      <c r="O688" s="18">
        <f t="shared" si="61"/>
        <v>8</v>
      </c>
      <c r="P688" s="19">
        <f t="shared" si="60"/>
        <v>5491</v>
      </c>
      <c r="Q688" s="24">
        <f t="shared" si="64"/>
        <v>43929</v>
      </c>
      <c r="R688" s="24">
        <f t="shared" si="64"/>
        <v>43969</v>
      </c>
      <c r="S688"/>
    </row>
    <row r="689" spans="15:19" x14ac:dyDescent="0.2">
      <c r="O689" s="18">
        <f t="shared" si="61"/>
        <v>9</v>
      </c>
      <c r="P689" s="19">
        <f t="shared" si="60"/>
        <v>4881</v>
      </c>
      <c r="Q689" s="24">
        <f t="shared" si="64"/>
        <v>43930</v>
      </c>
      <c r="R689" s="24">
        <f t="shared" si="64"/>
        <v>43970</v>
      </c>
      <c r="S689"/>
    </row>
    <row r="690" spans="15:19" x14ac:dyDescent="0.2">
      <c r="O690" s="18">
        <f t="shared" si="61"/>
        <v>10</v>
      </c>
      <c r="P690" s="19">
        <f t="shared" si="60"/>
        <v>4393</v>
      </c>
      <c r="Q690" s="24">
        <f t="shared" si="64"/>
        <v>43931</v>
      </c>
      <c r="R690" s="24">
        <f t="shared" si="64"/>
        <v>43971</v>
      </c>
      <c r="S690"/>
    </row>
    <row r="691" spans="15:19" x14ac:dyDescent="0.2">
      <c r="O691" s="18">
        <f t="shared" si="61"/>
        <v>11</v>
      </c>
      <c r="P691" s="19">
        <f t="shared" si="60"/>
        <v>3994</v>
      </c>
      <c r="Q691" s="24">
        <f t="shared" si="64"/>
        <v>43932</v>
      </c>
      <c r="R691" s="24">
        <f t="shared" si="64"/>
        <v>43972</v>
      </c>
      <c r="S691"/>
    </row>
    <row r="692" spans="15:19" x14ac:dyDescent="0.2">
      <c r="O692" s="18">
        <f t="shared" si="61"/>
        <v>12</v>
      </c>
      <c r="P692" s="19">
        <f t="shared" si="60"/>
        <v>3661</v>
      </c>
      <c r="Q692" s="24">
        <f t="shared" si="64"/>
        <v>43933</v>
      </c>
      <c r="R692" s="24">
        <f t="shared" si="64"/>
        <v>43973</v>
      </c>
      <c r="S692"/>
    </row>
    <row r="693" spans="15:19" x14ac:dyDescent="0.2">
      <c r="O693" s="18">
        <f t="shared" si="61"/>
        <v>13</v>
      </c>
      <c r="P693" s="19">
        <f t="shared" si="60"/>
        <v>3380</v>
      </c>
      <c r="Q693" s="24">
        <f t="shared" si="64"/>
        <v>43934</v>
      </c>
      <c r="R693" s="24">
        <f t="shared" si="64"/>
        <v>43974</v>
      </c>
      <c r="S693"/>
    </row>
    <row r="694" spans="15:19" x14ac:dyDescent="0.2">
      <c r="O694" s="18">
        <f t="shared" si="61"/>
        <v>14</v>
      </c>
      <c r="P694" s="19">
        <f t="shared" si="60"/>
        <v>3138</v>
      </c>
      <c r="Q694" s="24">
        <f t="shared" si="64"/>
        <v>43935</v>
      </c>
      <c r="R694" s="24">
        <f t="shared" si="64"/>
        <v>43975</v>
      </c>
      <c r="S694"/>
    </row>
    <row r="695" spans="15:19" x14ac:dyDescent="0.2">
      <c r="O695" s="18">
        <f t="shared" si="61"/>
        <v>15</v>
      </c>
      <c r="P695" s="19">
        <f t="shared" si="60"/>
        <v>2929</v>
      </c>
      <c r="Q695" s="24">
        <f t="shared" si="64"/>
        <v>43936</v>
      </c>
      <c r="R695" s="24">
        <f t="shared" si="64"/>
        <v>43976</v>
      </c>
      <c r="S695"/>
    </row>
    <row r="696" spans="15:19" x14ac:dyDescent="0.2">
      <c r="O696" s="18">
        <f t="shared" si="61"/>
        <v>16</v>
      </c>
      <c r="P696" s="19">
        <f t="shared" si="60"/>
        <v>2746</v>
      </c>
      <c r="Q696" s="24">
        <f t="shared" si="64"/>
        <v>43937</v>
      </c>
      <c r="R696" s="24">
        <f t="shared" si="64"/>
        <v>43977</v>
      </c>
      <c r="S696"/>
    </row>
    <row r="697" spans="15:19" x14ac:dyDescent="0.2">
      <c r="O697" s="18">
        <f t="shared" si="61"/>
        <v>17</v>
      </c>
      <c r="P697" s="19">
        <f t="shared" si="60"/>
        <v>2585</v>
      </c>
      <c r="Q697" s="24">
        <f t="shared" si="64"/>
        <v>43938</v>
      </c>
      <c r="R697" s="24">
        <f t="shared" si="64"/>
        <v>43978</v>
      </c>
      <c r="S697"/>
    </row>
    <row r="698" spans="15:19" x14ac:dyDescent="0.2">
      <c r="O698" s="18">
        <f t="shared" si="61"/>
        <v>18</v>
      </c>
      <c r="P698" s="19">
        <f t="shared" si="60"/>
        <v>2441</v>
      </c>
      <c r="Q698" s="24">
        <f t="shared" si="64"/>
        <v>43939</v>
      </c>
      <c r="R698" s="24">
        <f t="shared" si="64"/>
        <v>43979</v>
      </c>
      <c r="S698"/>
    </row>
    <row r="699" spans="15:19" x14ac:dyDescent="0.2">
      <c r="O699" s="18">
        <f t="shared" si="61"/>
        <v>19</v>
      </c>
      <c r="P699" s="19">
        <f t="shared" si="60"/>
        <v>2313</v>
      </c>
      <c r="Q699" s="24">
        <f t="shared" si="64"/>
        <v>43940</v>
      </c>
      <c r="R699" s="24">
        <f t="shared" si="64"/>
        <v>43980</v>
      </c>
      <c r="S699"/>
    </row>
    <row r="700" spans="15:19" x14ac:dyDescent="0.2">
      <c r="O700" s="18">
        <f t="shared" si="61"/>
        <v>20</v>
      </c>
      <c r="P700" s="19">
        <f t="shared" si="60"/>
        <v>2197</v>
      </c>
      <c r="Q700" s="24">
        <f t="shared" ref="Q700:R715" si="65">Q699+1</f>
        <v>43941</v>
      </c>
      <c r="R700" s="24">
        <f t="shared" si="65"/>
        <v>43981</v>
      </c>
      <c r="S700"/>
    </row>
    <row r="701" spans="15:19" x14ac:dyDescent="0.2">
      <c r="O701" s="18">
        <f t="shared" si="61"/>
        <v>21</v>
      </c>
      <c r="P701" s="19">
        <f t="shared" si="60"/>
        <v>2092</v>
      </c>
      <c r="Q701" s="24">
        <f t="shared" si="65"/>
        <v>43942</v>
      </c>
      <c r="R701" s="24">
        <f t="shared" si="65"/>
        <v>43982</v>
      </c>
      <c r="S701"/>
    </row>
    <row r="702" spans="15:19" x14ac:dyDescent="0.2">
      <c r="O702" s="18">
        <f t="shared" si="61"/>
        <v>22</v>
      </c>
      <c r="P702" s="19">
        <f t="shared" si="60"/>
        <v>1997</v>
      </c>
      <c r="Q702" s="24">
        <f t="shared" si="65"/>
        <v>43943</v>
      </c>
      <c r="R702" s="24">
        <f t="shared" si="65"/>
        <v>43983</v>
      </c>
      <c r="S702"/>
    </row>
    <row r="703" spans="15:19" x14ac:dyDescent="0.2">
      <c r="O703" s="18">
        <f t="shared" si="61"/>
        <v>23</v>
      </c>
      <c r="P703" s="19">
        <f t="shared" si="60"/>
        <v>1911</v>
      </c>
      <c r="Q703" s="24">
        <f t="shared" si="65"/>
        <v>43944</v>
      </c>
      <c r="R703" s="24">
        <f t="shared" si="65"/>
        <v>43984</v>
      </c>
      <c r="S703"/>
    </row>
    <row r="704" spans="15:19" x14ac:dyDescent="0.2">
      <c r="O704" s="18">
        <f t="shared" si="61"/>
        <v>24</v>
      </c>
      <c r="P704" s="19">
        <f t="shared" si="60"/>
        <v>1831</v>
      </c>
      <c r="Q704" s="24">
        <f t="shared" si="65"/>
        <v>43945</v>
      </c>
      <c r="R704" s="24">
        <f t="shared" si="65"/>
        <v>43985</v>
      </c>
      <c r="S704"/>
    </row>
    <row r="705" spans="15:19" x14ac:dyDescent="0.2">
      <c r="O705" s="18">
        <f t="shared" si="61"/>
        <v>25</v>
      </c>
      <c r="P705" s="19">
        <f t="shared" si="60"/>
        <v>1758</v>
      </c>
      <c r="Q705" s="24">
        <f t="shared" si="65"/>
        <v>43946</v>
      </c>
      <c r="R705" s="24">
        <f t="shared" si="65"/>
        <v>43986</v>
      </c>
      <c r="S705"/>
    </row>
    <row r="706" spans="15:19" x14ac:dyDescent="0.2">
      <c r="O706" s="18">
        <f t="shared" si="61"/>
        <v>26</v>
      </c>
      <c r="P706" s="19">
        <f t="shared" si="60"/>
        <v>1690</v>
      </c>
      <c r="Q706" s="24">
        <f t="shared" si="65"/>
        <v>43947</v>
      </c>
      <c r="R706" s="24">
        <f t="shared" si="65"/>
        <v>43987</v>
      </c>
      <c r="S706"/>
    </row>
    <row r="707" spans="15:19" x14ac:dyDescent="0.2">
      <c r="O707" s="18">
        <f t="shared" si="61"/>
        <v>27</v>
      </c>
      <c r="P707" s="19">
        <f t="shared" si="60"/>
        <v>1628</v>
      </c>
      <c r="Q707" s="24">
        <f t="shared" si="65"/>
        <v>43948</v>
      </c>
      <c r="R707" s="24">
        <f t="shared" si="65"/>
        <v>43988</v>
      </c>
      <c r="S707"/>
    </row>
    <row r="708" spans="15:19" x14ac:dyDescent="0.2">
      <c r="O708" s="18">
        <f t="shared" si="61"/>
        <v>28</v>
      </c>
      <c r="P708" s="19">
        <f t="shared" si="60"/>
        <v>1570</v>
      </c>
      <c r="Q708" s="24">
        <f t="shared" si="65"/>
        <v>43949</v>
      </c>
      <c r="R708" s="24">
        <f t="shared" si="65"/>
        <v>43989</v>
      </c>
      <c r="S708"/>
    </row>
    <row r="709" spans="15:19" x14ac:dyDescent="0.2">
      <c r="O709" s="18">
        <f t="shared" si="61"/>
        <v>29</v>
      </c>
      <c r="P709" s="19">
        <f t="shared" si="60"/>
        <v>1516</v>
      </c>
      <c r="Q709" s="24">
        <f t="shared" si="65"/>
        <v>43950</v>
      </c>
      <c r="R709" s="24">
        <f t="shared" si="65"/>
        <v>43990</v>
      </c>
      <c r="S709"/>
    </row>
    <row r="710" spans="15:19" x14ac:dyDescent="0.2">
      <c r="O710" s="18">
        <f t="shared" si="61"/>
        <v>30</v>
      </c>
      <c r="P710" s="19">
        <f t="shared" si="60"/>
        <v>1465</v>
      </c>
      <c r="Q710" s="24">
        <f t="shared" si="65"/>
        <v>43951</v>
      </c>
      <c r="R710" s="24">
        <f t="shared" si="65"/>
        <v>43991</v>
      </c>
      <c r="S710"/>
    </row>
    <row r="711" spans="15:19" x14ac:dyDescent="0.2">
      <c r="O711" s="18">
        <f t="shared" si="61"/>
        <v>1</v>
      </c>
      <c r="P711" s="19">
        <f t="shared" si="60"/>
        <v>43952</v>
      </c>
      <c r="Q711" s="24">
        <f t="shared" si="65"/>
        <v>43952</v>
      </c>
      <c r="R711" s="24">
        <f t="shared" si="65"/>
        <v>43992</v>
      </c>
      <c r="S711"/>
    </row>
    <row r="712" spans="15:19" x14ac:dyDescent="0.2">
      <c r="O712" s="18">
        <f t="shared" si="61"/>
        <v>2</v>
      </c>
      <c r="P712" s="19">
        <f t="shared" si="60"/>
        <v>21977</v>
      </c>
      <c r="Q712" s="24">
        <f t="shared" si="65"/>
        <v>43953</v>
      </c>
      <c r="R712" s="24">
        <f t="shared" si="65"/>
        <v>43993</v>
      </c>
      <c r="S712"/>
    </row>
    <row r="713" spans="15:19" x14ac:dyDescent="0.2">
      <c r="O713" s="18">
        <f t="shared" si="61"/>
        <v>3</v>
      </c>
      <c r="P713" s="19">
        <f t="shared" si="60"/>
        <v>14651</v>
      </c>
      <c r="Q713" s="24">
        <f t="shared" si="65"/>
        <v>43954</v>
      </c>
      <c r="R713" s="24">
        <f t="shared" si="65"/>
        <v>43994</v>
      </c>
      <c r="S713"/>
    </row>
    <row r="714" spans="15:19" x14ac:dyDescent="0.2">
      <c r="O714" s="18">
        <f t="shared" si="61"/>
        <v>4</v>
      </c>
      <c r="P714" s="19">
        <f t="shared" ref="P714:P777" si="66">ROUND(Q714/O714,0)</f>
        <v>10989</v>
      </c>
      <c r="Q714" s="24">
        <f t="shared" si="65"/>
        <v>43955</v>
      </c>
      <c r="R714" s="24">
        <f t="shared" si="65"/>
        <v>43995</v>
      </c>
      <c r="S714"/>
    </row>
    <row r="715" spans="15:19" x14ac:dyDescent="0.2">
      <c r="O715" s="18">
        <f t="shared" ref="O715:O778" si="67">DAY(Q715)</f>
        <v>5</v>
      </c>
      <c r="P715" s="19">
        <f t="shared" si="66"/>
        <v>8791</v>
      </c>
      <c r="Q715" s="24">
        <f t="shared" si="65"/>
        <v>43956</v>
      </c>
      <c r="R715" s="24">
        <f t="shared" si="65"/>
        <v>43996</v>
      </c>
      <c r="S715"/>
    </row>
    <row r="716" spans="15:19" x14ac:dyDescent="0.2">
      <c r="O716" s="18">
        <f t="shared" si="67"/>
        <v>6</v>
      </c>
      <c r="P716" s="19">
        <f t="shared" si="66"/>
        <v>7326</v>
      </c>
      <c r="Q716" s="24">
        <f t="shared" ref="Q716:R731" si="68">Q715+1</f>
        <v>43957</v>
      </c>
      <c r="R716" s="24">
        <f t="shared" si="68"/>
        <v>43997</v>
      </c>
      <c r="S716"/>
    </row>
    <row r="717" spans="15:19" x14ac:dyDescent="0.2">
      <c r="O717" s="18">
        <f t="shared" si="67"/>
        <v>7</v>
      </c>
      <c r="P717" s="19">
        <f t="shared" si="66"/>
        <v>6280</v>
      </c>
      <c r="Q717" s="24">
        <f t="shared" si="68"/>
        <v>43958</v>
      </c>
      <c r="R717" s="24">
        <f t="shared" si="68"/>
        <v>43998</v>
      </c>
      <c r="S717"/>
    </row>
    <row r="718" spans="15:19" x14ac:dyDescent="0.2">
      <c r="O718" s="18">
        <f t="shared" si="67"/>
        <v>8</v>
      </c>
      <c r="P718" s="19">
        <f t="shared" si="66"/>
        <v>5495</v>
      </c>
      <c r="Q718" s="24">
        <f t="shared" si="68"/>
        <v>43959</v>
      </c>
      <c r="R718" s="24">
        <f t="shared" si="68"/>
        <v>43999</v>
      </c>
      <c r="S718"/>
    </row>
    <row r="719" spans="15:19" x14ac:dyDescent="0.2">
      <c r="O719" s="18">
        <f t="shared" si="67"/>
        <v>9</v>
      </c>
      <c r="P719" s="19">
        <f t="shared" si="66"/>
        <v>4884</v>
      </c>
      <c r="Q719" s="24">
        <f t="shared" si="68"/>
        <v>43960</v>
      </c>
      <c r="R719" s="24">
        <f t="shared" si="68"/>
        <v>44000</v>
      </c>
      <c r="S719"/>
    </row>
    <row r="720" spans="15:19" x14ac:dyDescent="0.2">
      <c r="O720" s="18">
        <f t="shared" si="67"/>
        <v>10</v>
      </c>
      <c r="P720" s="19">
        <f t="shared" si="66"/>
        <v>4396</v>
      </c>
      <c r="Q720" s="24">
        <f t="shared" si="68"/>
        <v>43961</v>
      </c>
      <c r="R720" s="24">
        <f t="shared" si="68"/>
        <v>44001</v>
      </c>
      <c r="S720"/>
    </row>
    <row r="721" spans="15:19" x14ac:dyDescent="0.2">
      <c r="O721" s="18">
        <f t="shared" si="67"/>
        <v>11</v>
      </c>
      <c r="P721" s="19">
        <f t="shared" si="66"/>
        <v>3997</v>
      </c>
      <c r="Q721" s="24">
        <f t="shared" si="68"/>
        <v>43962</v>
      </c>
      <c r="R721" s="24">
        <f t="shared" si="68"/>
        <v>44002</v>
      </c>
      <c r="S721"/>
    </row>
    <row r="722" spans="15:19" x14ac:dyDescent="0.2">
      <c r="O722" s="18">
        <f t="shared" si="67"/>
        <v>12</v>
      </c>
      <c r="P722" s="19">
        <f t="shared" si="66"/>
        <v>3664</v>
      </c>
      <c r="Q722" s="24">
        <f t="shared" si="68"/>
        <v>43963</v>
      </c>
      <c r="R722" s="24">
        <f t="shared" si="68"/>
        <v>44003</v>
      </c>
      <c r="S722"/>
    </row>
    <row r="723" spans="15:19" x14ac:dyDescent="0.2">
      <c r="O723" s="18">
        <f t="shared" si="67"/>
        <v>13</v>
      </c>
      <c r="P723" s="19">
        <f t="shared" si="66"/>
        <v>3382</v>
      </c>
      <c r="Q723" s="24">
        <f t="shared" si="68"/>
        <v>43964</v>
      </c>
      <c r="R723" s="24">
        <f t="shared" si="68"/>
        <v>44004</v>
      </c>
      <c r="S723"/>
    </row>
    <row r="724" spans="15:19" x14ac:dyDescent="0.2">
      <c r="O724" s="18">
        <f t="shared" si="67"/>
        <v>14</v>
      </c>
      <c r="P724" s="19">
        <f t="shared" si="66"/>
        <v>3140</v>
      </c>
      <c r="Q724" s="24">
        <f t="shared" si="68"/>
        <v>43965</v>
      </c>
      <c r="R724" s="24">
        <f t="shared" si="68"/>
        <v>44005</v>
      </c>
      <c r="S724"/>
    </row>
    <row r="725" spans="15:19" x14ac:dyDescent="0.2">
      <c r="O725" s="18">
        <f t="shared" si="67"/>
        <v>15</v>
      </c>
      <c r="P725" s="19">
        <f t="shared" si="66"/>
        <v>2931</v>
      </c>
      <c r="Q725" s="24">
        <f t="shared" si="68"/>
        <v>43966</v>
      </c>
      <c r="R725" s="24">
        <f t="shared" si="68"/>
        <v>44006</v>
      </c>
      <c r="S725"/>
    </row>
    <row r="726" spans="15:19" x14ac:dyDescent="0.2">
      <c r="O726" s="18">
        <f t="shared" si="67"/>
        <v>16</v>
      </c>
      <c r="P726" s="19">
        <f t="shared" si="66"/>
        <v>2748</v>
      </c>
      <c r="Q726" s="24">
        <f t="shared" si="68"/>
        <v>43967</v>
      </c>
      <c r="R726" s="24">
        <f t="shared" si="68"/>
        <v>44007</v>
      </c>
      <c r="S726"/>
    </row>
    <row r="727" spans="15:19" x14ac:dyDescent="0.2">
      <c r="O727" s="18">
        <f t="shared" si="67"/>
        <v>17</v>
      </c>
      <c r="P727" s="19">
        <f t="shared" si="66"/>
        <v>2586</v>
      </c>
      <c r="Q727" s="24">
        <f t="shared" si="68"/>
        <v>43968</v>
      </c>
      <c r="R727" s="24">
        <f t="shared" si="68"/>
        <v>44008</v>
      </c>
      <c r="S727"/>
    </row>
    <row r="728" spans="15:19" x14ac:dyDescent="0.2">
      <c r="O728" s="18">
        <f t="shared" si="67"/>
        <v>18</v>
      </c>
      <c r="P728" s="19">
        <f t="shared" si="66"/>
        <v>2443</v>
      </c>
      <c r="Q728" s="24">
        <f t="shared" si="68"/>
        <v>43969</v>
      </c>
      <c r="R728" s="24">
        <f t="shared" si="68"/>
        <v>44009</v>
      </c>
      <c r="S728"/>
    </row>
    <row r="729" spans="15:19" x14ac:dyDescent="0.2">
      <c r="O729" s="18">
        <f t="shared" si="67"/>
        <v>19</v>
      </c>
      <c r="P729" s="19">
        <f t="shared" si="66"/>
        <v>2314</v>
      </c>
      <c r="Q729" s="24">
        <f t="shared" si="68"/>
        <v>43970</v>
      </c>
      <c r="R729" s="24">
        <f t="shared" si="68"/>
        <v>44010</v>
      </c>
      <c r="S729"/>
    </row>
    <row r="730" spans="15:19" x14ac:dyDescent="0.2">
      <c r="O730" s="18">
        <f t="shared" si="67"/>
        <v>20</v>
      </c>
      <c r="P730" s="19">
        <f t="shared" si="66"/>
        <v>2199</v>
      </c>
      <c r="Q730" s="24">
        <f t="shared" si="68"/>
        <v>43971</v>
      </c>
      <c r="R730" s="24">
        <f t="shared" si="68"/>
        <v>44011</v>
      </c>
      <c r="S730"/>
    </row>
    <row r="731" spans="15:19" x14ac:dyDescent="0.2">
      <c r="O731" s="18">
        <f t="shared" si="67"/>
        <v>21</v>
      </c>
      <c r="P731" s="19">
        <f t="shared" si="66"/>
        <v>2094</v>
      </c>
      <c r="Q731" s="24">
        <f t="shared" si="68"/>
        <v>43972</v>
      </c>
      <c r="R731" s="24">
        <f t="shared" si="68"/>
        <v>44012</v>
      </c>
      <c r="S731"/>
    </row>
    <row r="732" spans="15:19" x14ac:dyDescent="0.2">
      <c r="O732" s="18">
        <f t="shared" si="67"/>
        <v>22</v>
      </c>
      <c r="P732" s="19">
        <f t="shared" si="66"/>
        <v>1999</v>
      </c>
      <c r="Q732" s="24">
        <f t="shared" ref="Q732:R747" si="69">Q731+1</f>
        <v>43973</v>
      </c>
      <c r="R732" s="24">
        <f t="shared" si="69"/>
        <v>44013</v>
      </c>
      <c r="S732"/>
    </row>
    <row r="733" spans="15:19" x14ac:dyDescent="0.2">
      <c r="O733" s="18">
        <f t="shared" si="67"/>
        <v>23</v>
      </c>
      <c r="P733" s="19">
        <f t="shared" si="66"/>
        <v>1912</v>
      </c>
      <c r="Q733" s="24">
        <f t="shared" si="69"/>
        <v>43974</v>
      </c>
      <c r="R733" s="24">
        <f t="shared" si="69"/>
        <v>44014</v>
      </c>
      <c r="S733"/>
    </row>
    <row r="734" spans="15:19" x14ac:dyDescent="0.2">
      <c r="O734" s="18">
        <f t="shared" si="67"/>
        <v>24</v>
      </c>
      <c r="P734" s="19">
        <f t="shared" si="66"/>
        <v>1832</v>
      </c>
      <c r="Q734" s="24">
        <f t="shared" si="69"/>
        <v>43975</v>
      </c>
      <c r="R734" s="24">
        <f t="shared" si="69"/>
        <v>44015</v>
      </c>
      <c r="S734"/>
    </row>
    <row r="735" spans="15:19" x14ac:dyDescent="0.2">
      <c r="O735" s="18">
        <f t="shared" si="67"/>
        <v>25</v>
      </c>
      <c r="P735" s="19">
        <f t="shared" si="66"/>
        <v>1759</v>
      </c>
      <c r="Q735" s="24">
        <f t="shared" si="69"/>
        <v>43976</v>
      </c>
      <c r="R735" s="24">
        <f t="shared" si="69"/>
        <v>44016</v>
      </c>
      <c r="S735"/>
    </row>
    <row r="736" spans="15:19" x14ac:dyDescent="0.2">
      <c r="O736" s="18">
        <f t="shared" si="67"/>
        <v>26</v>
      </c>
      <c r="P736" s="19">
        <f t="shared" si="66"/>
        <v>1691</v>
      </c>
      <c r="Q736" s="24">
        <f t="shared" si="69"/>
        <v>43977</v>
      </c>
      <c r="R736" s="24">
        <f t="shared" si="69"/>
        <v>44017</v>
      </c>
      <c r="S736"/>
    </row>
    <row r="737" spans="15:19" x14ac:dyDescent="0.2">
      <c r="O737" s="18">
        <f t="shared" si="67"/>
        <v>27</v>
      </c>
      <c r="P737" s="19">
        <f t="shared" si="66"/>
        <v>1629</v>
      </c>
      <c r="Q737" s="24">
        <f t="shared" si="69"/>
        <v>43978</v>
      </c>
      <c r="R737" s="24">
        <f t="shared" si="69"/>
        <v>44018</v>
      </c>
      <c r="S737"/>
    </row>
    <row r="738" spans="15:19" x14ac:dyDescent="0.2">
      <c r="O738" s="18">
        <f t="shared" si="67"/>
        <v>28</v>
      </c>
      <c r="P738" s="19">
        <f t="shared" si="66"/>
        <v>1571</v>
      </c>
      <c r="Q738" s="24">
        <f t="shared" si="69"/>
        <v>43979</v>
      </c>
      <c r="R738" s="24">
        <f t="shared" si="69"/>
        <v>44019</v>
      </c>
      <c r="S738"/>
    </row>
    <row r="739" spans="15:19" x14ac:dyDescent="0.2">
      <c r="O739" s="18">
        <f t="shared" si="67"/>
        <v>29</v>
      </c>
      <c r="P739" s="19">
        <f t="shared" si="66"/>
        <v>1517</v>
      </c>
      <c r="Q739" s="24">
        <f t="shared" si="69"/>
        <v>43980</v>
      </c>
      <c r="R739" s="24">
        <f t="shared" si="69"/>
        <v>44020</v>
      </c>
      <c r="S739"/>
    </row>
    <row r="740" spans="15:19" x14ac:dyDescent="0.2">
      <c r="O740" s="18">
        <f t="shared" si="67"/>
        <v>30</v>
      </c>
      <c r="P740" s="19">
        <f t="shared" si="66"/>
        <v>1466</v>
      </c>
      <c r="Q740" s="24">
        <f t="shared" si="69"/>
        <v>43981</v>
      </c>
      <c r="R740" s="24">
        <f t="shared" si="69"/>
        <v>44021</v>
      </c>
      <c r="S740"/>
    </row>
    <row r="741" spans="15:19" x14ac:dyDescent="0.2">
      <c r="O741" s="18">
        <f t="shared" si="67"/>
        <v>31</v>
      </c>
      <c r="P741" s="19">
        <f t="shared" si="66"/>
        <v>1419</v>
      </c>
      <c r="Q741" s="24">
        <f t="shared" si="69"/>
        <v>43982</v>
      </c>
      <c r="R741" s="24">
        <f t="shared" si="69"/>
        <v>44022</v>
      </c>
      <c r="S741"/>
    </row>
    <row r="742" spans="15:19" x14ac:dyDescent="0.2">
      <c r="O742" s="18">
        <f t="shared" si="67"/>
        <v>1</v>
      </c>
      <c r="P742" s="19">
        <f t="shared" si="66"/>
        <v>43983</v>
      </c>
      <c r="Q742" s="24">
        <f t="shared" si="69"/>
        <v>43983</v>
      </c>
      <c r="R742" s="24">
        <f t="shared" si="69"/>
        <v>44023</v>
      </c>
      <c r="S742"/>
    </row>
    <row r="743" spans="15:19" x14ac:dyDescent="0.2">
      <c r="O743" s="18">
        <f t="shared" si="67"/>
        <v>2</v>
      </c>
      <c r="P743" s="19">
        <f t="shared" si="66"/>
        <v>21992</v>
      </c>
      <c r="Q743" s="24">
        <f t="shared" si="69"/>
        <v>43984</v>
      </c>
      <c r="R743" s="24">
        <f t="shared" si="69"/>
        <v>44024</v>
      </c>
      <c r="S743"/>
    </row>
    <row r="744" spans="15:19" x14ac:dyDescent="0.2">
      <c r="O744" s="18">
        <f t="shared" si="67"/>
        <v>3</v>
      </c>
      <c r="P744" s="19">
        <f t="shared" si="66"/>
        <v>14662</v>
      </c>
      <c r="Q744" s="24">
        <f t="shared" si="69"/>
        <v>43985</v>
      </c>
      <c r="R744" s="24">
        <f t="shared" si="69"/>
        <v>44025</v>
      </c>
      <c r="S744"/>
    </row>
    <row r="745" spans="15:19" x14ac:dyDescent="0.2">
      <c r="O745" s="18">
        <f t="shared" si="67"/>
        <v>4</v>
      </c>
      <c r="P745" s="19">
        <f t="shared" si="66"/>
        <v>10997</v>
      </c>
      <c r="Q745" s="24">
        <f t="shared" si="69"/>
        <v>43986</v>
      </c>
      <c r="R745" s="24">
        <f t="shared" si="69"/>
        <v>44026</v>
      </c>
      <c r="S745"/>
    </row>
    <row r="746" spans="15:19" x14ac:dyDescent="0.2">
      <c r="O746" s="18">
        <f t="shared" si="67"/>
        <v>5</v>
      </c>
      <c r="P746" s="19">
        <f t="shared" si="66"/>
        <v>8797</v>
      </c>
      <c r="Q746" s="24">
        <f t="shared" si="69"/>
        <v>43987</v>
      </c>
      <c r="R746" s="24">
        <f t="shared" si="69"/>
        <v>44027</v>
      </c>
      <c r="S746"/>
    </row>
    <row r="747" spans="15:19" x14ac:dyDescent="0.2">
      <c r="O747" s="18">
        <f t="shared" si="67"/>
        <v>6</v>
      </c>
      <c r="P747" s="19">
        <f t="shared" si="66"/>
        <v>7331</v>
      </c>
      <c r="Q747" s="24">
        <f t="shared" si="69"/>
        <v>43988</v>
      </c>
      <c r="R747" s="24">
        <f t="shared" si="69"/>
        <v>44028</v>
      </c>
      <c r="S747"/>
    </row>
    <row r="748" spans="15:19" x14ac:dyDescent="0.2">
      <c r="O748" s="18">
        <f t="shared" si="67"/>
        <v>7</v>
      </c>
      <c r="P748" s="19">
        <f t="shared" si="66"/>
        <v>6284</v>
      </c>
      <c r="Q748" s="24">
        <f t="shared" ref="Q748:R763" si="70">Q747+1</f>
        <v>43989</v>
      </c>
      <c r="R748" s="24">
        <f t="shared" si="70"/>
        <v>44029</v>
      </c>
      <c r="S748"/>
    </row>
    <row r="749" spans="15:19" x14ac:dyDescent="0.2">
      <c r="O749" s="18">
        <f t="shared" si="67"/>
        <v>8</v>
      </c>
      <c r="P749" s="19">
        <f t="shared" si="66"/>
        <v>5499</v>
      </c>
      <c r="Q749" s="24">
        <f t="shared" si="70"/>
        <v>43990</v>
      </c>
      <c r="R749" s="24">
        <f t="shared" si="70"/>
        <v>44030</v>
      </c>
      <c r="S749"/>
    </row>
    <row r="750" spans="15:19" x14ac:dyDescent="0.2">
      <c r="O750" s="18">
        <f t="shared" si="67"/>
        <v>9</v>
      </c>
      <c r="P750" s="19">
        <f t="shared" si="66"/>
        <v>4888</v>
      </c>
      <c r="Q750" s="24">
        <f t="shared" si="70"/>
        <v>43991</v>
      </c>
      <c r="R750" s="24">
        <f t="shared" si="70"/>
        <v>44031</v>
      </c>
      <c r="S750"/>
    </row>
    <row r="751" spans="15:19" x14ac:dyDescent="0.2">
      <c r="O751" s="18">
        <f t="shared" si="67"/>
        <v>10</v>
      </c>
      <c r="P751" s="19">
        <f t="shared" si="66"/>
        <v>4399</v>
      </c>
      <c r="Q751" s="24">
        <f t="shared" si="70"/>
        <v>43992</v>
      </c>
      <c r="R751" s="24">
        <f t="shared" si="70"/>
        <v>44032</v>
      </c>
      <c r="S751"/>
    </row>
    <row r="752" spans="15:19" x14ac:dyDescent="0.2">
      <c r="O752" s="18">
        <f t="shared" si="67"/>
        <v>11</v>
      </c>
      <c r="P752" s="19">
        <f t="shared" si="66"/>
        <v>3999</v>
      </c>
      <c r="Q752" s="24">
        <f t="shared" si="70"/>
        <v>43993</v>
      </c>
      <c r="R752" s="24">
        <f t="shared" si="70"/>
        <v>44033</v>
      </c>
      <c r="S752"/>
    </row>
    <row r="753" spans="15:19" x14ac:dyDescent="0.2">
      <c r="O753" s="18">
        <f t="shared" si="67"/>
        <v>12</v>
      </c>
      <c r="P753" s="19">
        <f t="shared" si="66"/>
        <v>3666</v>
      </c>
      <c r="Q753" s="24">
        <f t="shared" si="70"/>
        <v>43994</v>
      </c>
      <c r="R753" s="24">
        <f t="shared" si="70"/>
        <v>44034</v>
      </c>
      <c r="S753"/>
    </row>
    <row r="754" spans="15:19" x14ac:dyDescent="0.2">
      <c r="O754" s="18">
        <f t="shared" si="67"/>
        <v>13</v>
      </c>
      <c r="P754" s="19">
        <f t="shared" si="66"/>
        <v>3384</v>
      </c>
      <c r="Q754" s="24">
        <f t="shared" si="70"/>
        <v>43995</v>
      </c>
      <c r="R754" s="24">
        <f t="shared" si="70"/>
        <v>44035</v>
      </c>
      <c r="S754"/>
    </row>
    <row r="755" spans="15:19" x14ac:dyDescent="0.2">
      <c r="O755" s="18">
        <f t="shared" si="67"/>
        <v>14</v>
      </c>
      <c r="P755" s="19">
        <f t="shared" si="66"/>
        <v>3143</v>
      </c>
      <c r="Q755" s="24">
        <f t="shared" si="70"/>
        <v>43996</v>
      </c>
      <c r="R755" s="24">
        <f t="shared" si="70"/>
        <v>44036</v>
      </c>
      <c r="S755"/>
    </row>
    <row r="756" spans="15:19" x14ac:dyDescent="0.2">
      <c r="O756" s="18">
        <f t="shared" si="67"/>
        <v>15</v>
      </c>
      <c r="P756" s="19">
        <f t="shared" si="66"/>
        <v>2933</v>
      </c>
      <c r="Q756" s="24">
        <f t="shared" si="70"/>
        <v>43997</v>
      </c>
      <c r="R756" s="24">
        <f t="shared" si="70"/>
        <v>44037</v>
      </c>
      <c r="S756"/>
    </row>
    <row r="757" spans="15:19" x14ac:dyDescent="0.2">
      <c r="O757" s="18">
        <f t="shared" si="67"/>
        <v>16</v>
      </c>
      <c r="P757" s="19">
        <f t="shared" si="66"/>
        <v>2750</v>
      </c>
      <c r="Q757" s="24">
        <f t="shared" si="70"/>
        <v>43998</v>
      </c>
      <c r="R757" s="24">
        <f t="shared" si="70"/>
        <v>44038</v>
      </c>
      <c r="S757"/>
    </row>
    <row r="758" spans="15:19" x14ac:dyDescent="0.2">
      <c r="O758" s="18">
        <f t="shared" si="67"/>
        <v>17</v>
      </c>
      <c r="P758" s="19">
        <f t="shared" si="66"/>
        <v>2588</v>
      </c>
      <c r="Q758" s="24">
        <f t="shared" si="70"/>
        <v>43999</v>
      </c>
      <c r="R758" s="24">
        <f t="shared" si="70"/>
        <v>44039</v>
      </c>
      <c r="S758"/>
    </row>
    <row r="759" spans="15:19" x14ac:dyDescent="0.2">
      <c r="O759" s="18">
        <f t="shared" si="67"/>
        <v>18</v>
      </c>
      <c r="P759" s="19">
        <f t="shared" si="66"/>
        <v>2444</v>
      </c>
      <c r="Q759" s="24">
        <f t="shared" si="70"/>
        <v>44000</v>
      </c>
      <c r="R759" s="24">
        <f t="shared" si="70"/>
        <v>44040</v>
      </c>
      <c r="S759"/>
    </row>
    <row r="760" spans="15:19" x14ac:dyDescent="0.2">
      <c r="O760" s="18">
        <f t="shared" si="67"/>
        <v>19</v>
      </c>
      <c r="P760" s="19">
        <f t="shared" si="66"/>
        <v>2316</v>
      </c>
      <c r="Q760" s="24">
        <f t="shared" si="70"/>
        <v>44001</v>
      </c>
      <c r="R760" s="24">
        <f t="shared" si="70"/>
        <v>44041</v>
      </c>
      <c r="S760"/>
    </row>
    <row r="761" spans="15:19" x14ac:dyDescent="0.2">
      <c r="O761" s="18">
        <f t="shared" si="67"/>
        <v>20</v>
      </c>
      <c r="P761" s="19">
        <f t="shared" si="66"/>
        <v>2200</v>
      </c>
      <c r="Q761" s="24">
        <f t="shared" si="70"/>
        <v>44002</v>
      </c>
      <c r="R761" s="24">
        <f t="shared" si="70"/>
        <v>44042</v>
      </c>
      <c r="S761"/>
    </row>
    <row r="762" spans="15:19" x14ac:dyDescent="0.2">
      <c r="O762" s="18">
        <f t="shared" si="67"/>
        <v>21</v>
      </c>
      <c r="P762" s="19">
        <f t="shared" si="66"/>
        <v>2095</v>
      </c>
      <c r="Q762" s="24">
        <f t="shared" si="70"/>
        <v>44003</v>
      </c>
      <c r="R762" s="24">
        <f t="shared" si="70"/>
        <v>44043</v>
      </c>
      <c r="S762"/>
    </row>
    <row r="763" spans="15:19" x14ac:dyDescent="0.2">
      <c r="O763" s="18">
        <f t="shared" si="67"/>
        <v>22</v>
      </c>
      <c r="P763" s="19">
        <f t="shared" si="66"/>
        <v>2000</v>
      </c>
      <c r="Q763" s="24">
        <f t="shared" si="70"/>
        <v>44004</v>
      </c>
      <c r="R763" s="24">
        <f t="shared" si="70"/>
        <v>44044</v>
      </c>
      <c r="S763"/>
    </row>
    <row r="764" spans="15:19" x14ac:dyDescent="0.2">
      <c r="O764" s="18">
        <f t="shared" si="67"/>
        <v>23</v>
      </c>
      <c r="P764" s="19">
        <f t="shared" si="66"/>
        <v>1913</v>
      </c>
      <c r="Q764" s="24">
        <f t="shared" ref="Q764:R779" si="71">Q763+1</f>
        <v>44005</v>
      </c>
      <c r="R764" s="24">
        <f t="shared" si="71"/>
        <v>44045</v>
      </c>
      <c r="S764"/>
    </row>
    <row r="765" spans="15:19" x14ac:dyDescent="0.2">
      <c r="O765" s="18">
        <f t="shared" si="67"/>
        <v>24</v>
      </c>
      <c r="P765" s="19">
        <f t="shared" si="66"/>
        <v>1834</v>
      </c>
      <c r="Q765" s="24">
        <f t="shared" si="71"/>
        <v>44006</v>
      </c>
      <c r="R765" s="24">
        <f t="shared" si="71"/>
        <v>44046</v>
      </c>
      <c r="S765"/>
    </row>
    <row r="766" spans="15:19" x14ac:dyDescent="0.2">
      <c r="O766" s="18">
        <f t="shared" si="67"/>
        <v>25</v>
      </c>
      <c r="P766" s="19">
        <f t="shared" si="66"/>
        <v>1760</v>
      </c>
      <c r="Q766" s="24">
        <f t="shared" si="71"/>
        <v>44007</v>
      </c>
      <c r="R766" s="24">
        <f t="shared" si="71"/>
        <v>44047</v>
      </c>
      <c r="S766"/>
    </row>
    <row r="767" spans="15:19" x14ac:dyDescent="0.2">
      <c r="O767" s="18">
        <f t="shared" si="67"/>
        <v>26</v>
      </c>
      <c r="P767" s="19">
        <f t="shared" si="66"/>
        <v>1693</v>
      </c>
      <c r="Q767" s="24">
        <f t="shared" si="71"/>
        <v>44008</v>
      </c>
      <c r="R767" s="24">
        <f t="shared" si="71"/>
        <v>44048</v>
      </c>
      <c r="S767"/>
    </row>
    <row r="768" spans="15:19" x14ac:dyDescent="0.2">
      <c r="O768" s="18">
        <f t="shared" si="67"/>
        <v>27</v>
      </c>
      <c r="P768" s="19">
        <f t="shared" si="66"/>
        <v>1630</v>
      </c>
      <c r="Q768" s="24">
        <f t="shared" si="71"/>
        <v>44009</v>
      </c>
      <c r="R768" s="24">
        <f t="shared" si="71"/>
        <v>44049</v>
      </c>
      <c r="S768"/>
    </row>
    <row r="769" spans="15:19" x14ac:dyDescent="0.2">
      <c r="O769" s="18">
        <f t="shared" si="67"/>
        <v>28</v>
      </c>
      <c r="P769" s="19">
        <f t="shared" si="66"/>
        <v>1572</v>
      </c>
      <c r="Q769" s="24">
        <f t="shared" si="71"/>
        <v>44010</v>
      </c>
      <c r="R769" s="24">
        <f t="shared" si="71"/>
        <v>44050</v>
      </c>
      <c r="S769"/>
    </row>
    <row r="770" spans="15:19" x14ac:dyDescent="0.2">
      <c r="O770" s="18">
        <f t="shared" si="67"/>
        <v>29</v>
      </c>
      <c r="P770" s="19">
        <f t="shared" si="66"/>
        <v>1518</v>
      </c>
      <c r="Q770" s="24">
        <f t="shared" si="71"/>
        <v>44011</v>
      </c>
      <c r="R770" s="24">
        <f t="shared" si="71"/>
        <v>44051</v>
      </c>
      <c r="S770"/>
    </row>
    <row r="771" spans="15:19" x14ac:dyDescent="0.2">
      <c r="O771" s="18">
        <f t="shared" si="67"/>
        <v>30</v>
      </c>
      <c r="P771" s="19">
        <f t="shared" si="66"/>
        <v>1467</v>
      </c>
      <c r="Q771" s="24">
        <f t="shared" si="71"/>
        <v>44012</v>
      </c>
      <c r="R771" s="24">
        <f t="shared" si="71"/>
        <v>44052</v>
      </c>
      <c r="S771"/>
    </row>
    <row r="772" spans="15:19" x14ac:dyDescent="0.2">
      <c r="O772" s="18">
        <f t="shared" si="67"/>
        <v>1</v>
      </c>
      <c r="P772" s="19">
        <f t="shared" si="66"/>
        <v>44013</v>
      </c>
      <c r="Q772" s="24">
        <f t="shared" si="71"/>
        <v>44013</v>
      </c>
      <c r="R772" s="24">
        <f t="shared" si="71"/>
        <v>44053</v>
      </c>
      <c r="S772"/>
    </row>
    <row r="773" spans="15:19" x14ac:dyDescent="0.2">
      <c r="O773" s="18">
        <f t="shared" si="67"/>
        <v>2</v>
      </c>
      <c r="P773" s="19">
        <f t="shared" si="66"/>
        <v>22007</v>
      </c>
      <c r="Q773" s="24">
        <f t="shared" si="71"/>
        <v>44014</v>
      </c>
      <c r="R773" s="24">
        <f t="shared" si="71"/>
        <v>44054</v>
      </c>
      <c r="S773"/>
    </row>
    <row r="774" spans="15:19" x14ac:dyDescent="0.2">
      <c r="O774" s="18">
        <f t="shared" si="67"/>
        <v>3</v>
      </c>
      <c r="P774" s="19">
        <f t="shared" si="66"/>
        <v>14672</v>
      </c>
      <c r="Q774" s="24">
        <f t="shared" si="71"/>
        <v>44015</v>
      </c>
      <c r="R774" s="24">
        <f t="shared" si="71"/>
        <v>44055</v>
      </c>
      <c r="S774"/>
    </row>
    <row r="775" spans="15:19" x14ac:dyDescent="0.2">
      <c r="O775" s="18">
        <f t="shared" si="67"/>
        <v>4</v>
      </c>
      <c r="P775" s="19">
        <f t="shared" si="66"/>
        <v>11004</v>
      </c>
      <c r="Q775" s="24">
        <f t="shared" si="71"/>
        <v>44016</v>
      </c>
      <c r="R775" s="24">
        <f t="shared" si="71"/>
        <v>44056</v>
      </c>
      <c r="S775"/>
    </row>
    <row r="776" spans="15:19" x14ac:dyDescent="0.2">
      <c r="O776" s="18">
        <f t="shared" si="67"/>
        <v>5</v>
      </c>
      <c r="P776" s="19">
        <f t="shared" si="66"/>
        <v>8803</v>
      </c>
      <c r="Q776" s="24">
        <f t="shared" si="71"/>
        <v>44017</v>
      </c>
      <c r="R776" s="24">
        <f t="shared" si="71"/>
        <v>44057</v>
      </c>
      <c r="S776"/>
    </row>
    <row r="777" spans="15:19" x14ac:dyDescent="0.2">
      <c r="O777" s="18">
        <f t="shared" si="67"/>
        <v>6</v>
      </c>
      <c r="P777" s="19">
        <f t="shared" si="66"/>
        <v>7336</v>
      </c>
      <c r="Q777" s="24">
        <f t="shared" si="71"/>
        <v>44018</v>
      </c>
      <c r="R777" s="24">
        <f t="shared" si="71"/>
        <v>44058</v>
      </c>
      <c r="S777"/>
    </row>
    <row r="778" spans="15:19" x14ac:dyDescent="0.2">
      <c r="O778" s="18">
        <f t="shared" si="67"/>
        <v>7</v>
      </c>
      <c r="P778" s="19">
        <f t="shared" ref="P778:P841" si="72">ROUND(Q778/O778,0)</f>
        <v>6288</v>
      </c>
      <c r="Q778" s="24">
        <f t="shared" si="71"/>
        <v>44019</v>
      </c>
      <c r="R778" s="24">
        <f t="shared" si="71"/>
        <v>44059</v>
      </c>
      <c r="S778"/>
    </row>
    <row r="779" spans="15:19" x14ac:dyDescent="0.2">
      <c r="O779" s="18">
        <f t="shared" ref="O779:O842" si="73">DAY(Q779)</f>
        <v>8</v>
      </c>
      <c r="P779" s="19">
        <f t="shared" si="72"/>
        <v>5503</v>
      </c>
      <c r="Q779" s="24">
        <f t="shared" si="71"/>
        <v>44020</v>
      </c>
      <c r="R779" s="24">
        <f t="shared" si="71"/>
        <v>44060</v>
      </c>
      <c r="S779"/>
    </row>
    <row r="780" spans="15:19" x14ac:dyDescent="0.2">
      <c r="O780" s="18">
        <f t="shared" si="73"/>
        <v>9</v>
      </c>
      <c r="P780" s="19">
        <f t="shared" si="72"/>
        <v>4891</v>
      </c>
      <c r="Q780" s="24">
        <f t="shared" ref="Q780:R795" si="74">Q779+1</f>
        <v>44021</v>
      </c>
      <c r="R780" s="24">
        <f t="shared" si="74"/>
        <v>44061</v>
      </c>
      <c r="S780"/>
    </row>
    <row r="781" spans="15:19" x14ac:dyDescent="0.2">
      <c r="O781" s="18">
        <f t="shared" si="73"/>
        <v>10</v>
      </c>
      <c r="P781" s="19">
        <f t="shared" si="72"/>
        <v>4402</v>
      </c>
      <c r="Q781" s="24">
        <f t="shared" si="74"/>
        <v>44022</v>
      </c>
      <c r="R781" s="24">
        <f t="shared" si="74"/>
        <v>44062</v>
      </c>
      <c r="S781"/>
    </row>
    <row r="782" spans="15:19" x14ac:dyDescent="0.2">
      <c r="O782" s="18">
        <f t="shared" si="73"/>
        <v>11</v>
      </c>
      <c r="P782" s="19">
        <f t="shared" si="72"/>
        <v>4002</v>
      </c>
      <c r="Q782" s="24">
        <f t="shared" si="74"/>
        <v>44023</v>
      </c>
      <c r="R782" s="24">
        <f t="shared" si="74"/>
        <v>44063</v>
      </c>
      <c r="S782"/>
    </row>
    <row r="783" spans="15:19" x14ac:dyDescent="0.2">
      <c r="O783" s="18">
        <f t="shared" si="73"/>
        <v>12</v>
      </c>
      <c r="P783" s="19">
        <f t="shared" si="72"/>
        <v>3669</v>
      </c>
      <c r="Q783" s="24">
        <f t="shared" si="74"/>
        <v>44024</v>
      </c>
      <c r="R783" s="24">
        <f t="shared" si="74"/>
        <v>44064</v>
      </c>
      <c r="S783"/>
    </row>
    <row r="784" spans="15:19" x14ac:dyDescent="0.2">
      <c r="O784" s="18">
        <f t="shared" si="73"/>
        <v>13</v>
      </c>
      <c r="P784" s="19">
        <f t="shared" si="72"/>
        <v>3387</v>
      </c>
      <c r="Q784" s="24">
        <f t="shared" si="74"/>
        <v>44025</v>
      </c>
      <c r="R784" s="24">
        <f t="shared" si="74"/>
        <v>44065</v>
      </c>
      <c r="S784"/>
    </row>
    <row r="785" spans="15:19" x14ac:dyDescent="0.2">
      <c r="O785" s="18">
        <f t="shared" si="73"/>
        <v>14</v>
      </c>
      <c r="P785" s="19">
        <f t="shared" si="72"/>
        <v>3145</v>
      </c>
      <c r="Q785" s="24">
        <f t="shared" si="74"/>
        <v>44026</v>
      </c>
      <c r="R785" s="24">
        <f t="shared" si="74"/>
        <v>44066</v>
      </c>
      <c r="S785"/>
    </row>
    <row r="786" spans="15:19" x14ac:dyDescent="0.2">
      <c r="O786" s="18">
        <f t="shared" si="73"/>
        <v>15</v>
      </c>
      <c r="P786" s="19">
        <f t="shared" si="72"/>
        <v>2935</v>
      </c>
      <c r="Q786" s="24">
        <f t="shared" si="74"/>
        <v>44027</v>
      </c>
      <c r="R786" s="24">
        <f t="shared" si="74"/>
        <v>44067</v>
      </c>
      <c r="S786"/>
    </row>
    <row r="787" spans="15:19" x14ac:dyDescent="0.2">
      <c r="O787" s="18">
        <f t="shared" si="73"/>
        <v>16</v>
      </c>
      <c r="P787" s="19">
        <f t="shared" si="72"/>
        <v>2752</v>
      </c>
      <c r="Q787" s="24">
        <f t="shared" si="74"/>
        <v>44028</v>
      </c>
      <c r="R787" s="24">
        <f t="shared" si="74"/>
        <v>44068</v>
      </c>
      <c r="S787"/>
    </row>
    <row r="788" spans="15:19" x14ac:dyDescent="0.2">
      <c r="O788" s="18">
        <f t="shared" si="73"/>
        <v>17</v>
      </c>
      <c r="P788" s="19">
        <f t="shared" si="72"/>
        <v>2590</v>
      </c>
      <c r="Q788" s="24">
        <f t="shared" si="74"/>
        <v>44029</v>
      </c>
      <c r="R788" s="24">
        <f t="shared" si="74"/>
        <v>44069</v>
      </c>
      <c r="S788"/>
    </row>
    <row r="789" spans="15:19" x14ac:dyDescent="0.2">
      <c r="O789" s="18">
        <f t="shared" si="73"/>
        <v>18</v>
      </c>
      <c r="P789" s="19">
        <f t="shared" si="72"/>
        <v>2446</v>
      </c>
      <c r="Q789" s="24">
        <f t="shared" si="74"/>
        <v>44030</v>
      </c>
      <c r="R789" s="24">
        <f t="shared" si="74"/>
        <v>44070</v>
      </c>
      <c r="S789"/>
    </row>
    <row r="790" spans="15:19" x14ac:dyDescent="0.2">
      <c r="O790" s="18">
        <f t="shared" si="73"/>
        <v>19</v>
      </c>
      <c r="P790" s="19">
        <f t="shared" si="72"/>
        <v>2317</v>
      </c>
      <c r="Q790" s="24">
        <f t="shared" si="74"/>
        <v>44031</v>
      </c>
      <c r="R790" s="24">
        <f t="shared" si="74"/>
        <v>44071</v>
      </c>
      <c r="S790"/>
    </row>
    <row r="791" spans="15:19" x14ac:dyDescent="0.2">
      <c r="O791" s="18">
        <f t="shared" si="73"/>
        <v>20</v>
      </c>
      <c r="P791" s="19">
        <f t="shared" si="72"/>
        <v>2202</v>
      </c>
      <c r="Q791" s="24">
        <f t="shared" si="74"/>
        <v>44032</v>
      </c>
      <c r="R791" s="24">
        <f t="shared" si="74"/>
        <v>44072</v>
      </c>
      <c r="S791"/>
    </row>
    <row r="792" spans="15:19" x14ac:dyDescent="0.2">
      <c r="O792" s="18">
        <f t="shared" si="73"/>
        <v>21</v>
      </c>
      <c r="P792" s="19">
        <f t="shared" si="72"/>
        <v>2097</v>
      </c>
      <c r="Q792" s="24">
        <f t="shared" si="74"/>
        <v>44033</v>
      </c>
      <c r="R792" s="24">
        <f t="shared" si="74"/>
        <v>44073</v>
      </c>
      <c r="S792"/>
    </row>
    <row r="793" spans="15:19" x14ac:dyDescent="0.2">
      <c r="O793" s="18">
        <f t="shared" si="73"/>
        <v>22</v>
      </c>
      <c r="P793" s="19">
        <f t="shared" si="72"/>
        <v>2002</v>
      </c>
      <c r="Q793" s="24">
        <f t="shared" si="74"/>
        <v>44034</v>
      </c>
      <c r="R793" s="24">
        <f t="shared" si="74"/>
        <v>44074</v>
      </c>
      <c r="S793"/>
    </row>
    <row r="794" spans="15:19" x14ac:dyDescent="0.2">
      <c r="O794" s="18">
        <f t="shared" si="73"/>
        <v>23</v>
      </c>
      <c r="P794" s="19">
        <f t="shared" si="72"/>
        <v>1915</v>
      </c>
      <c r="Q794" s="24">
        <f t="shared" si="74"/>
        <v>44035</v>
      </c>
      <c r="R794" s="24">
        <f t="shared" si="74"/>
        <v>44075</v>
      </c>
      <c r="S794"/>
    </row>
    <row r="795" spans="15:19" x14ac:dyDescent="0.2">
      <c r="O795" s="18">
        <f t="shared" si="73"/>
        <v>24</v>
      </c>
      <c r="P795" s="19">
        <f t="shared" si="72"/>
        <v>1835</v>
      </c>
      <c r="Q795" s="24">
        <f t="shared" si="74"/>
        <v>44036</v>
      </c>
      <c r="R795" s="24">
        <f t="shared" si="74"/>
        <v>44076</v>
      </c>
      <c r="S795"/>
    </row>
    <row r="796" spans="15:19" x14ac:dyDescent="0.2">
      <c r="O796" s="18">
        <f t="shared" si="73"/>
        <v>25</v>
      </c>
      <c r="P796" s="19">
        <f t="shared" si="72"/>
        <v>1761</v>
      </c>
      <c r="Q796" s="24">
        <f t="shared" ref="Q796:R811" si="75">Q795+1</f>
        <v>44037</v>
      </c>
      <c r="R796" s="24">
        <f t="shared" si="75"/>
        <v>44077</v>
      </c>
      <c r="S796"/>
    </row>
    <row r="797" spans="15:19" x14ac:dyDescent="0.2">
      <c r="O797" s="18">
        <f t="shared" si="73"/>
        <v>26</v>
      </c>
      <c r="P797" s="19">
        <f t="shared" si="72"/>
        <v>1694</v>
      </c>
      <c r="Q797" s="24">
        <f t="shared" si="75"/>
        <v>44038</v>
      </c>
      <c r="R797" s="24">
        <f t="shared" si="75"/>
        <v>44078</v>
      </c>
      <c r="S797"/>
    </row>
    <row r="798" spans="15:19" x14ac:dyDescent="0.2">
      <c r="O798" s="18">
        <f t="shared" si="73"/>
        <v>27</v>
      </c>
      <c r="P798" s="19">
        <f t="shared" si="72"/>
        <v>1631</v>
      </c>
      <c r="Q798" s="24">
        <f t="shared" si="75"/>
        <v>44039</v>
      </c>
      <c r="R798" s="24">
        <f t="shared" si="75"/>
        <v>44079</v>
      </c>
      <c r="S798"/>
    </row>
    <row r="799" spans="15:19" x14ac:dyDescent="0.2">
      <c r="O799" s="18">
        <f t="shared" si="73"/>
        <v>28</v>
      </c>
      <c r="P799" s="19">
        <f t="shared" si="72"/>
        <v>1573</v>
      </c>
      <c r="Q799" s="24">
        <f t="shared" si="75"/>
        <v>44040</v>
      </c>
      <c r="R799" s="24">
        <f t="shared" si="75"/>
        <v>44080</v>
      </c>
      <c r="S799"/>
    </row>
    <row r="800" spans="15:19" x14ac:dyDescent="0.2">
      <c r="O800" s="18">
        <f t="shared" si="73"/>
        <v>29</v>
      </c>
      <c r="P800" s="19">
        <f t="shared" si="72"/>
        <v>1519</v>
      </c>
      <c r="Q800" s="24">
        <f t="shared" si="75"/>
        <v>44041</v>
      </c>
      <c r="R800" s="24">
        <f t="shared" si="75"/>
        <v>44081</v>
      </c>
      <c r="S800"/>
    </row>
    <row r="801" spans="15:19" x14ac:dyDescent="0.2">
      <c r="O801" s="18">
        <f t="shared" si="73"/>
        <v>30</v>
      </c>
      <c r="P801" s="19">
        <f t="shared" si="72"/>
        <v>1468</v>
      </c>
      <c r="Q801" s="24">
        <f t="shared" si="75"/>
        <v>44042</v>
      </c>
      <c r="R801" s="24">
        <f t="shared" si="75"/>
        <v>44082</v>
      </c>
      <c r="S801"/>
    </row>
    <row r="802" spans="15:19" x14ac:dyDescent="0.2">
      <c r="O802" s="18">
        <f t="shared" si="73"/>
        <v>31</v>
      </c>
      <c r="P802" s="19">
        <f t="shared" si="72"/>
        <v>1421</v>
      </c>
      <c r="Q802" s="24">
        <f t="shared" si="75"/>
        <v>44043</v>
      </c>
      <c r="R802" s="24">
        <f t="shared" si="75"/>
        <v>44083</v>
      </c>
      <c r="S802"/>
    </row>
    <row r="803" spans="15:19" x14ac:dyDescent="0.2">
      <c r="O803" s="18">
        <f t="shared" si="73"/>
        <v>1</v>
      </c>
      <c r="P803" s="19">
        <f t="shared" si="72"/>
        <v>44044</v>
      </c>
      <c r="Q803" s="24">
        <f t="shared" si="75"/>
        <v>44044</v>
      </c>
      <c r="R803" s="24">
        <f t="shared" si="75"/>
        <v>44084</v>
      </c>
      <c r="S803"/>
    </row>
    <row r="804" spans="15:19" x14ac:dyDescent="0.2">
      <c r="O804" s="18">
        <f t="shared" si="73"/>
        <v>2</v>
      </c>
      <c r="P804" s="19">
        <f t="shared" si="72"/>
        <v>22023</v>
      </c>
      <c r="Q804" s="24">
        <f t="shared" si="75"/>
        <v>44045</v>
      </c>
      <c r="R804" s="24">
        <f t="shared" si="75"/>
        <v>44085</v>
      </c>
      <c r="S804"/>
    </row>
    <row r="805" spans="15:19" x14ac:dyDescent="0.2">
      <c r="O805" s="18">
        <f t="shared" si="73"/>
        <v>3</v>
      </c>
      <c r="P805" s="19">
        <f t="shared" si="72"/>
        <v>14682</v>
      </c>
      <c r="Q805" s="24">
        <f t="shared" si="75"/>
        <v>44046</v>
      </c>
      <c r="R805" s="24">
        <f t="shared" si="75"/>
        <v>44086</v>
      </c>
      <c r="S805"/>
    </row>
    <row r="806" spans="15:19" x14ac:dyDescent="0.2">
      <c r="O806" s="18">
        <f t="shared" si="73"/>
        <v>4</v>
      </c>
      <c r="P806" s="19">
        <f t="shared" si="72"/>
        <v>11012</v>
      </c>
      <c r="Q806" s="24">
        <f t="shared" si="75"/>
        <v>44047</v>
      </c>
      <c r="R806" s="24">
        <f t="shared" si="75"/>
        <v>44087</v>
      </c>
      <c r="S806"/>
    </row>
    <row r="807" spans="15:19" x14ac:dyDescent="0.2">
      <c r="O807" s="18">
        <f t="shared" si="73"/>
        <v>5</v>
      </c>
      <c r="P807" s="19">
        <f t="shared" si="72"/>
        <v>8810</v>
      </c>
      <c r="Q807" s="24">
        <f t="shared" si="75"/>
        <v>44048</v>
      </c>
      <c r="R807" s="24">
        <f t="shared" si="75"/>
        <v>44088</v>
      </c>
      <c r="S807"/>
    </row>
    <row r="808" spans="15:19" x14ac:dyDescent="0.2">
      <c r="O808" s="18">
        <f t="shared" si="73"/>
        <v>6</v>
      </c>
      <c r="P808" s="19">
        <f t="shared" si="72"/>
        <v>7342</v>
      </c>
      <c r="Q808" s="24">
        <f t="shared" si="75"/>
        <v>44049</v>
      </c>
      <c r="R808" s="24">
        <f t="shared" si="75"/>
        <v>44089</v>
      </c>
      <c r="S808"/>
    </row>
    <row r="809" spans="15:19" x14ac:dyDescent="0.2">
      <c r="O809" s="18">
        <f t="shared" si="73"/>
        <v>7</v>
      </c>
      <c r="P809" s="19">
        <f t="shared" si="72"/>
        <v>6293</v>
      </c>
      <c r="Q809" s="24">
        <f t="shared" si="75"/>
        <v>44050</v>
      </c>
      <c r="R809" s="24">
        <f t="shared" si="75"/>
        <v>44090</v>
      </c>
      <c r="S809"/>
    </row>
    <row r="810" spans="15:19" x14ac:dyDescent="0.2">
      <c r="O810" s="18">
        <f t="shared" si="73"/>
        <v>8</v>
      </c>
      <c r="P810" s="19">
        <f t="shared" si="72"/>
        <v>5506</v>
      </c>
      <c r="Q810" s="24">
        <f t="shared" si="75"/>
        <v>44051</v>
      </c>
      <c r="R810" s="24">
        <f t="shared" si="75"/>
        <v>44091</v>
      </c>
      <c r="S810"/>
    </row>
    <row r="811" spans="15:19" x14ac:dyDescent="0.2">
      <c r="O811" s="18">
        <f t="shared" si="73"/>
        <v>9</v>
      </c>
      <c r="P811" s="19">
        <f t="shared" si="72"/>
        <v>4895</v>
      </c>
      <c r="Q811" s="24">
        <f t="shared" si="75"/>
        <v>44052</v>
      </c>
      <c r="R811" s="24">
        <f t="shared" si="75"/>
        <v>44092</v>
      </c>
      <c r="S811"/>
    </row>
    <row r="812" spans="15:19" x14ac:dyDescent="0.2">
      <c r="O812" s="18">
        <f t="shared" si="73"/>
        <v>10</v>
      </c>
      <c r="P812" s="19">
        <f t="shared" si="72"/>
        <v>4405</v>
      </c>
      <c r="Q812" s="24">
        <f t="shared" ref="Q812:R827" si="76">Q811+1</f>
        <v>44053</v>
      </c>
      <c r="R812" s="24">
        <f t="shared" si="76"/>
        <v>44093</v>
      </c>
      <c r="S812"/>
    </row>
    <row r="813" spans="15:19" x14ac:dyDescent="0.2">
      <c r="O813" s="18">
        <f t="shared" si="73"/>
        <v>11</v>
      </c>
      <c r="P813" s="19">
        <f t="shared" si="72"/>
        <v>4005</v>
      </c>
      <c r="Q813" s="24">
        <f t="shared" si="76"/>
        <v>44054</v>
      </c>
      <c r="R813" s="24">
        <f t="shared" si="76"/>
        <v>44094</v>
      </c>
      <c r="S813"/>
    </row>
    <row r="814" spans="15:19" x14ac:dyDescent="0.2">
      <c r="O814" s="18">
        <f t="shared" si="73"/>
        <v>12</v>
      </c>
      <c r="P814" s="19">
        <f t="shared" si="72"/>
        <v>3671</v>
      </c>
      <c r="Q814" s="24">
        <f t="shared" si="76"/>
        <v>44055</v>
      </c>
      <c r="R814" s="24">
        <f t="shared" si="76"/>
        <v>44095</v>
      </c>
      <c r="S814"/>
    </row>
    <row r="815" spans="15:19" x14ac:dyDescent="0.2">
      <c r="O815" s="18">
        <f t="shared" si="73"/>
        <v>13</v>
      </c>
      <c r="P815" s="19">
        <f t="shared" si="72"/>
        <v>3389</v>
      </c>
      <c r="Q815" s="24">
        <f t="shared" si="76"/>
        <v>44056</v>
      </c>
      <c r="R815" s="24">
        <f t="shared" si="76"/>
        <v>44096</v>
      </c>
      <c r="S815"/>
    </row>
    <row r="816" spans="15:19" x14ac:dyDescent="0.2">
      <c r="O816" s="18">
        <f t="shared" si="73"/>
        <v>14</v>
      </c>
      <c r="P816" s="19">
        <f t="shared" si="72"/>
        <v>3147</v>
      </c>
      <c r="Q816" s="24">
        <f t="shared" si="76"/>
        <v>44057</v>
      </c>
      <c r="R816" s="24">
        <f t="shared" si="76"/>
        <v>44097</v>
      </c>
      <c r="S816"/>
    </row>
    <row r="817" spans="15:19" x14ac:dyDescent="0.2">
      <c r="O817" s="18">
        <f t="shared" si="73"/>
        <v>15</v>
      </c>
      <c r="P817" s="19">
        <f t="shared" si="72"/>
        <v>2937</v>
      </c>
      <c r="Q817" s="24">
        <f t="shared" si="76"/>
        <v>44058</v>
      </c>
      <c r="R817" s="24">
        <f t="shared" si="76"/>
        <v>44098</v>
      </c>
      <c r="S817"/>
    </row>
    <row r="818" spans="15:19" x14ac:dyDescent="0.2">
      <c r="O818" s="18">
        <f t="shared" si="73"/>
        <v>16</v>
      </c>
      <c r="P818" s="19">
        <f t="shared" si="72"/>
        <v>2754</v>
      </c>
      <c r="Q818" s="24">
        <f t="shared" si="76"/>
        <v>44059</v>
      </c>
      <c r="R818" s="24">
        <f t="shared" si="76"/>
        <v>44099</v>
      </c>
      <c r="S818"/>
    </row>
    <row r="819" spans="15:19" x14ac:dyDescent="0.2">
      <c r="O819" s="18">
        <f t="shared" si="73"/>
        <v>17</v>
      </c>
      <c r="P819" s="19">
        <f t="shared" si="72"/>
        <v>2592</v>
      </c>
      <c r="Q819" s="24">
        <f t="shared" si="76"/>
        <v>44060</v>
      </c>
      <c r="R819" s="24">
        <f t="shared" si="76"/>
        <v>44100</v>
      </c>
      <c r="S819"/>
    </row>
    <row r="820" spans="15:19" x14ac:dyDescent="0.2">
      <c r="O820" s="18">
        <f t="shared" si="73"/>
        <v>18</v>
      </c>
      <c r="P820" s="19">
        <f t="shared" si="72"/>
        <v>2448</v>
      </c>
      <c r="Q820" s="24">
        <f t="shared" si="76"/>
        <v>44061</v>
      </c>
      <c r="R820" s="24">
        <f t="shared" si="76"/>
        <v>44101</v>
      </c>
      <c r="S820"/>
    </row>
    <row r="821" spans="15:19" x14ac:dyDescent="0.2">
      <c r="O821" s="18">
        <f t="shared" si="73"/>
        <v>19</v>
      </c>
      <c r="P821" s="19">
        <f t="shared" si="72"/>
        <v>2319</v>
      </c>
      <c r="Q821" s="24">
        <f t="shared" si="76"/>
        <v>44062</v>
      </c>
      <c r="R821" s="24">
        <f t="shared" si="76"/>
        <v>44102</v>
      </c>
      <c r="S821"/>
    </row>
    <row r="822" spans="15:19" x14ac:dyDescent="0.2">
      <c r="O822" s="18">
        <f t="shared" si="73"/>
        <v>20</v>
      </c>
      <c r="P822" s="19">
        <f t="shared" si="72"/>
        <v>2203</v>
      </c>
      <c r="Q822" s="24">
        <f t="shared" si="76"/>
        <v>44063</v>
      </c>
      <c r="R822" s="24">
        <f t="shared" si="76"/>
        <v>44103</v>
      </c>
      <c r="S822"/>
    </row>
    <row r="823" spans="15:19" x14ac:dyDescent="0.2">
      <c r="O823" s="18">
        <f t="shared" si="73"/>
        <v>21</v>
      </c>
      <c r="P823" s="19">
        <f t="shared" si="72"/>
        <v>2098</v>
      </c>
      <c r="Q823" s="24">
        <f t="shared" si="76"/>
        <v>44064</v>
      </c>
      <c r="R823" s="24">
        <f t="shared" si="76"/>
        <v>44104</v>
      </c>
      <c r="S823"/>
    </row>
    <row r="824" spans="15:19" x14ac:dyDescent="0.2">
      <c r="O824" s="18">
        <f t="shared" si="73"/>
        <v>22</v>
      </c>
      <c r="P824" s="19">
        <f t="shared" si="72"/>
        <v>2003</v>
      </c>
      <c r="Q824" s="24">
        <f t="shared" si="76"/>
        <v>44065</v>
      </c>
      <c r="R824" s="24">
        <f t="shared" si="76"/>
        <v>44105</v>
      </c>
      <c r="S824"/>
    </row>
    <row r="825" spans="15:19" x14ac:dyDescent="0.2">
      <c r="O825" s="18">
        <f t="shared" si="73"/>
        <v>23</v>
      </c>
      <c r="P825" s="19">
        <f t="shared" si="72"/>
        <v>1916</v>
      </c>
      <c r="Q825" s="24">
        <f t="shared" si="76"/>
        <v>44066</v>
      </c>
      <c r="R825" s="24">
        <f t="shared" si="76"/>
        <v>44106</v>
      </c>
      <c r="S825"/>
    </row>
    <row r="826" spans="15:19" x14ac:dyDescent="0.2">
      <c r="O826" s="18">
        <f t="shared" si="73"/>
        <v>24</v>
      </c>
      <c r="P826" s="19">
        <f t="shared" si="72"/>
        <v>1836</v>
      </c>
      <c r="Q826" s="24">
        <f t="shared" si="76"/>
        <v>44067</v>
      </c>
      <c r="R826" s="24">
        <f t="shared" si="76"/>
        <v>44107</v>
      </c>
      <c r="S826"/>
    </row>
    <row r="827" spans="15:19" x14ac:dyDescent="0.2">
      <c r="O827" s="18">
        <f t="shared" si="73"/>
        <v>25</v>
      </c>
      <c r="P827" s="19">
        <f t="shared" si="72"/>
        <v>1763</v>
      </c>
      <c r="Q827" s="24">
        <f t="shared" si="76"/>
        <v>44068</v>
      </c>
      <c r="R827" s="24">
        <f t="shared" si="76"/>
        <v>44108</v>
      </c>
      <c r="S827"/>
    </row>
    <row r="828" spans="15:19" x14ac:dyDescent="0.2">
      <c r="O828" s="18">
        <f t="shared" si="73"/>
        <v>26</v>
      </c>
      <c r="P828" s="19">
        <f t="shared" si="72"/>
        <v>1695</v>
      </c>
      <c r="Q828" s="24">
        <f t="shared" ref="Q828:R843" si="77">Q827+1</f>
        <v>44069</v>
      </c>
      <c r="R828" s="24">
        <f t="shared" si="77"/>
        <v>44109</v>
      </c>
      <c r="S828"/>
    </row>
    <row r="829" spans="15:19" x14ac:dyDescent="0.2">
      <c r="O829" s="18">
        <f t="shared" si="73"/>
        <v>27</v>
      </c>
      <c r="P829" s="19">
        <f t="shared" si="72"/>
        <v>1632</v>
      </c>
      <c r="Q829" s="24">
        <f t="shared" si="77"/>
        <v>44070</v>
      </c>
      <c r="R829" s="24">
        <f t="shared" si="77"/>
        <v>44110</v>
      </c>
      <c r="S829"/>
    </row>
    <row r="830" spans="15:19" x14ac:dyDescent="0.2">
      <c r="O830" s="18">
        <f t="shared" si="73"/>
        <v>28</v>
      </c>
      <c r="P830" s="19">
        <f t="shared" si="72"/>
        <v>1574</v>
      </c>
      <c r="Q830" s="24">
        <f t="shared" si="77"/>
        <v>44071</v>
      </c>
      <c r="R830" s="24">
        <f t="shared" si="77"/>
        <v>44111</v>
      </c>
      <c r="S830"/>
    </row>
    <row r="831" spans="15:19" x14ac:dyDescent="0.2">
      <c r="O831" s="18">
        <f t="shared" si="73"/>
        <v>29</v>
      </c>
      <c r="P831" s="19">
        <f t="shared" si="72"/>
        <v>1520</v>
      </c>
      <c r="Q831" s="24">
        <f t="shared" si="77"/>
        <v>44072</v>
      </c>
      <c r="R831" s="24">
        <f t="shared" si="77"/>
        <v>44112</v>
      </c>
      <c r="S831"/>
    </row>
    <row r="832" spans="15:19" x14ac:dyDescent="0.2">
      <c r="O832" s="18">
        <f t="shared" si="73"/>
        <v>30</v>
      </c>
      <c r="P832" s="19">
        <f t="shared" si="72"/>
        <v>1469</v>
      </c>
      <c r="Q832" s="24">
        <f t="shared" si="77"/>
        <v>44073</v>
      </c>
      <c r="R832" s="24">
        <f t="shared" si="77"/>
        <v>44113</v>
      </c>
      <c r="S832"/>
    </row>
    <row r="833" spans="15:19" x14ac:dyDescent="0.2">
      <c r="O833" s="18">
        <f t="shared" si="73"/>
        <v>31</v>
      </c>
      <c r="P833" s="19">
        <f t="shared" si="72"/>
        <v>1422</v>
      </c>
      <c r="Q833" s="24">
        <f t="shared" si="77"/>
        <v>44074</v>
      </c>
      <c r="R833" s="24">
        <f t="shared" si="77"/>
        <v>44114</v>
      </c>
      <c r="S833"/>
    </row>
    <row r="834" spans="15:19" x14ac:dyDescent="0.2">
      <c r="O834" s="18">
        <f t="shared" si="73"/>
        <v>1</v>
      </c>
      <c r="P834" s="19">
        <f t="shared" si="72"/>
        <v>44075</v>
      </c>
      <c r="Q834" s="24">
        <f t="shared" si="77"/>
        <v>44075</v>
      </c>
      <c r="R834" s="24">
        <f t="shared" si="77"/>
        <v>44115</v>
      </c>
      <c r="S834"/>
    </row>
    <row r="835" spans="15:19" x14ac:dyDescent="0.2">
      <c r="O835" s="18">
        <f t="shared" si="73"/>
        <v>2</v>
      </c>
      <c r="P835" s="19">
        <f t="shared" si="72"/>
        <v>22038</v>
      </c>
      <c r="Q835" s="24">
        <f t="shared" si="77"/>
        <v>44076</v>
      </c>
      <c r="R835" s="24">
        <f t="shared" si="77"/>
        <v>44116</v>
      </c>
      <c r="S835"/>
    </row>
    <row r="836" spans="15:19" x14ac:dyDescent="0.2">
      <c r="O836" s="18">
        <f t="shared" si="73"/>
        <v>3</v>
      </c>
      <c r="P836" s="19">
        <f t="shared" si="72"/>
        <v>14692</v>
      </c>
      <c r="Q836" s="24">
        <f t="shared" si="77"/>
        <v>44077</v>
      </c>
      <c r="R836" s="24">
        <f t="shared" si="77"/>
        <v>44117</v>
      </c>
      <c r="S836"/>
    </row>
    <row r="837" spans="15:19" x14ac:dyDescent="0.2">
      <c r="O837" s="18">
        <f t="shared" si="73"/>
        <v>4</v>
      </c>
      <c r="P837" s="19">
        <f t="shared" si="72"/>
        <v>11020</v>
      </c>
      <c r="Q837" s="24">
        <f t="shared" si="77"/>
        <v>44078</v>
      </c>
      <c r="R837" s="24">
        <f t="shared" si="77"/>
        <v>44118</v>
      </c>
      <c r="S837"/>
    </row>
    <row r="838" spans="15:19" x14ac:dyDescent="0.2">
      <c r="O838" s="18">
        <f t="shared" si="73"/>
        <v>5</v>
      </c>
      <c r="P838" s="19">
        <f t="shared" si="72"/>
        <v>8816</v>
      </c>
      <c r="Q838" s="24">
        <f t="shared" si="77"/>
        <v>44079</v>
      </c>
      <c r="R838" s="24">
        <f t="shared" si="77"/>
        <v>44119</v>
      </c>
      <c r="S838"/>
    </row>
    <row r="839" spans="15:19" x14ac:dyDescent="0.2">
      <c r="O839" s="18">
        <f t="shared" si="73"/>
        <v>6</v>
      </c>
      <c r="P839" s="19">
        <f t="shared" si="72"/>
        <v>7347</v>
      </c>
      <c r="Q839" s="24">
        <f t="shared" si="77"/>
        <v>44080</v>
      </c>
      <c r="R839" s="24">
        <f t="shared" si="77"/>
        <v>44120</v>
      </c>
      <c r="S839"/>
    </row>
    <row r="840" spans="15:19" x14ac:dyDescent="0.2">
      <c r="O840" s="18">
        <f t="shared" si="73"/>
        <v>7</v>
      </c>
      <c r="P840" s="19">
        <f t="shared" si="72"/>
        <v>6297</v>
      </c>
      <c r="Q840" s="24">
        <f t="shared" si="77"/>
        <v>44081</v>
      </c>
      <c r="R840" s="24">
        <f t="shared" si="77"/>
        <v>44121</v>
      </c>
      <c r="S840"/>
    </row>
    <row r="841" spans="15:19" x14ac:dyDescent="0.2">
      <c r="O841" s="18">
        <f t="shared" si="73"/>
        <v>8</v>
      </c>
      <c r="P841" s="19">
        <f t="shared" si="72"/>
        <v>5510</v>
      </c>
      <c r="Q841" s="24">
        <f t="shared" si="77"/>
        <v>44082</v>
      </c>
      <c r="R841" s="24">
        <f t="shared" si="77"/>
        <v>44122</v>
      </c>
      <c r="S841"/>
    </row>
    <row r="842" spans="15:19" x14ac:dyDescent="0.2">
      <c r="O842" s="18">
        <f t="shared" si="73"/>
        <v>9</v>
      </c>
      <c r="P842" s="19">
        <f t="shared" ref="P842:P905" si="78">ROUND(Q842/O842,0)</f>
        <v>4898</v>
      </c>
      <c r="Q842" s="24">
        <f t="shared" si="77"/>
        <v>44083</v>
      </c>
      <c r="R842" s="24">
        <f t="shared" si="77"/>
        <v>44123</v>
      </c>
      <c r="S842"/>
    </row>
    <row r="843" spans="15:19" x14ac:dyDescent="0.2">
      <c r="O843" s="18">
        <f t="shared" ref="O843:O906" si="79">DAY(Q843)</f>
        <v>10</v>
      </c>
      <c r="P843" s="19">
        <f t="shared" si="78"/>
        <v>4408</v>
      </c>
      <c r="Q843" s="24">
        <f t="shared" si="77"/>
        <v>44084</v>
      </c>
      <c r="R843" s="24">
        <f t="shared" si="77"/>
        <v>44124</v>
      </c>
      <c r="S843"/>
    </row>
    <row r="844" spans="15:19" x14ac:dyDescent="0.2">
      <c r="O844" s="18">
        <f t="shared" si="79"/>
        <v>11</v>
      </c>
      <c r="P844" s="19">
        <f t="shared" si="78"/>
        <v>4008</v>
      </c>
      <c r="Q844" s="24">
        <f t="shared" ref="Q844:R859" si="80">Q843+1</f>
        <v>44085</v>
      </c>
      <c r="R844" s="24">
        <f t="shared" si="80"/>
        <v>44125</v>
      </c>
      <c r="S844"/>
    </row>
    <row r="845" spans="15:19" x14ac:dyDescent="0.2">
      <c r="O845" s="18">
        <f t="shared" si="79"/>
        <v>12</v>
      </c>
      <c r="P845" s="19">
        <f t="shared" si="78"/>
        <v>3674</v>
      </c>
      <c r="Q845" s="24">
        <f t="shared" si="80"/>
        <v>44086</v>
      </c>
      <c r="R845" s="24">
        <f t="shared" si="80"/>
        <v>44126</v>
      </c>
      <c r="S845"/>
    </row>
    <row r="846" spans="15:19" x14ac:dyDescent="0.2">
      <c r="O846" s="18">
        <f t="shared" si="79"/>
        <v>13</v>
      </c>
      <c r="P846" s="19">
        <f t="shared" si="78"/>
        <v>3391</v>
      </c>
      <c r="Q846" s="24">
        <f t="shared" si="80"/>
        <v>44087</v>
      </c>
      <c r="R846" s="24">
        <f t="shared" si="80"/>
        <v>44127</v>
      </c>
      <c r="S846"/>
    </row>
    <row r="847" spans="15:19" x14ac:dyDescent="0.2">
      <c r="O847" s="18">
        <f t="shared" si="79"/>
        <v>14</v>
      </c>
      <c r="P847" s="19">
        <f t="shared" si="78"/>
        <v>3149</v>
      </c>
      <c r="Q847" s="24">
        <f t="shared" si="80"/>
        <v>44088</v>
      </c>
      <c r="R847" s="24">
        <f t="shared" si="80"/>
        <v>44128</v>
      </c>
      <c r="S847"/>
    </row>
    <row r="848" spans="15:19" x14ac:dyDescent="0.2">
      <c r="O848" s="18">
        <f t="shared" si="79"/>
        <v>15</v>
      </c>
      <c r="P848" s="19">
        <f t="shared" si="78"/>
        <v>2939</v>
      </c>
      <c r="Q848" s="24">
        <f t="shared" si="80"/>
        <v>44089</v>
      </c>
      <c r="R848" s="24">
        <f t="shared" si="80"/>
        <v>44129</v>
      </c>
      <c r="S848"/>
    </row>
    <row r="849" spans="15:19" x14ac:dyDescent="0.2">
      <c r="O849" s="18">
        <f t="shared" si="79"/>
        <v>16</v>
      </c>
      <c r="P849" s="19">
        <f t="shared" si="78"/>
        <v>2756</v>
      </c>
      <c r="Q849" s="24">
        <f t="shared" si="80"/>
        <v>44090</v>
      </c>
      <c r="R849" s="24">
        <f t="shared" si="80"/>
        <v>44130</v>
      </c>
      <c r="S849"/>
    </row>
    <row r="850" spans="15:19" x14ac:dyDescent="0.2">
      <c r="O850" s="18">
        <f t="shared" si="79"/>
        <v>17</v>
      </c>
      <c r="P850" s="19">
        <f t="shared" si="78"/>
        <v>2594</v>
      </c>
      <c r="Q850" s="24">
        <f t="shared" si="80"/>
        <v>44091</v>
      </c>
      <c r="R850" s="24">
        <f t="shared" si="80"/>
        <v>44131</v>
      </c>
      <c r="S850"/>
    </row>
    <row r="851" spans="15:19" x14ac:dyDescent="0.2">
      <c r="O851" s="18">
        <f t="shared" si="79"/>
        <v>18</v>
      </c>
      <c r="P851" s="19">
        <f t="shared" si="78"/>
        <v>2450</v>
      </c>
      <c r="Q851" s="24">
        <f t="shared" si="80"/>
        <v>44092</v>
      </c>
      <c r="R851" s="24">
        <f t="shared" si="80"/>
        <v>44132</v>
      </c>
      <c r="S851"/>
    </row>
    <row r="852" spans="15:19" x14ac:dyDescent="0.2">
      <c r="O852" s="18">
        <f t="shared" si="79"/>
        <v>19</v>
      </c>
      <c r="P852" s="19">
        <f t="shared" si="78"/>
        <v>2321</v>
      </c>
      <c r="Q852" s="24">
        <f t="shared" si="80"/>
        <v>44093</v>
      </c>
      <c r="R852" s="24">
        <f t="shared" si="80"/>
        <v>44133</v>
      </c>
      <c r="S852"/>
    </row>
    <row r="853" spans="15:19" x14ac:dyDescent="0.2">
      <c r="O853" s="18">
        <f t="shared" si="79"/>
        <v>20</v>
      </c>
      <c r="P853" s="19">
        <f t="shared" si="78"/>
        <v>2205</v>
      </c>
      <c r="Q853" s="24">
        <f t="shared" si="80"/>
        <v>44094</v>
      </c>
      <c r="R853" s="24">
        <f t="shared" si="80"/>
        <v>44134</v>
      </c>
      <c r="S853"/>
    </row>
    <row r="854" spans="15:19" x14ac:dyDescent="0.2">
      <c r="O854" s="18">
        <f t="shared" si="79"/>
        <v>21</v>
      </c>
      <c r="P854" s="19">
        <f t="shared" si="78"/>
        <v>2100</v>
      </c>
      <c r="Q854" s="24">
        <f t="shared" si="80"/>
        <v>44095</v>
      </c>
      <c r="R854" s="24">
        <f t="shared" si="80"/>
        <v>44135</v>
      </c>
      <c r="S854"/>
    </row>
    <row r="855" spans="15:19" x14ac:dyDescent="0.2">
      <c r="O855" s="18">
        <f t="shared" si="79"/>
        <v>22</v>
      </c>
      <c r="P855" s="19">
        <f t="shared" si="78"/>
        <v>2004</v>
      </c>
      <c r="Q855" s="24">
        <f t="shared" si="80"/>
        <v>44096</v>
      </c>
      <c r="R855" s="24">
        <f t="shared" si="80"/>
        <v>44136</v>
      </c>
      <c r="S855"/>
    </row>
    <row r="856" spans="15:19" x14ac:dyDescent="0.2">
      <c r="O856" s="18">
        <f t="shared" si="79"/>
        <v>23</v>
      </c>
      <c r="P856" s="19">
        <f t="shared" si="78"/>
        <v>1917</v>
      </c>
      <c r="Q856" s="24">
        <f t="shared" si="80"/>
        <v>44097</v>
      </c>
      <c r="R856" s="24">
        <f t="shared" si="80"/>
        <v>44137</v>
      </c>
      <c r="S856"/>
    </row>
    <row r="857" spans="15:19" x14ac:dyDescent="0.2">
      <c r="O857" s="18">
        <f t="shared" si="79"/>
        <v>24</v>
      </c>
      <c r="P857" s="19">
        <f t="shared" si="78"/>
        <v>1837</v>
      </c>
      <c r="Q857" s="24">
        <f t="shared" si="80"/>
        <v>44098</v>
      </c>
      <c r="R857" s="24">
        <f t="shared" si="80"/>
        <v>44138</v>
      </c>
      <c r="S857"/>
    </row>
    <row r="858" spans="15:19" x14ac:dyDescent="0.2">
      <c r="O858" s="18">
        <f t="shared" si="79"/>
        <v>25</v>
      </c>
      <c r="P858" s="19">
        <f t="shared" si="78"/>
        <v>1764</v>
      </c>
      <c r="Q858" s="24">
        <f t="shared" si="80"/>
        <v>44099</v>
      </c>
      <c r="R858" s="24">
        <f t="shared" si="80"/>
        <v>44139</v>
      </c>
      <c r="S858"/>
    </row>
    <row r="859" spans="15:19" x14ac:dyDescent="0.2">
      <c r="O859" s="18">
        <f t="shared" si="79"/>
        <v>26</v>
      </c>
      <c r="P859" s="19">
        <f t="shared" si="78"/>
        <v>1696</v>
      </c>
      <c r="Q859" s="24">
        <f t="shared" si="80"/>
        <v>44100</v>
      </c>
      <c r="R859" s="24">
        <f t="shared" si="80"/>
        <v>44140</v>
      </c>
      <c r="S859"/>
    </row>
    <row r="860" spans="15:19" x14ac:dyDescent="0.2">
      <c r="O860" s="18">
        <f t="shared" si="79"/>
        <v>27</v>
      </c>
      <c r="P860" s="19">
        <f t="shared" si="78"/>
        <v>1633</v>
      </c>
      <c r="Q860" s="24">
        <f t="shared" ref="Q860:R875" si="81">Q859+1</f>
        <v>44101</v>
      </c>
      <c r="R860" s="24">
        <f t="shared" si="81"/>
        <v>44141</v>
      </c>
      <c r="S860"/>
    </row>
    <row r="861" spans="15:19" x14ac:dyDescent="0.2">
      <c r="O861" s="18">
        <f t="shared" si="79"/>
        <v>28</v>
      </c>
      <c r="P861" s="19">
        <f t="shared" si="78"/>
        <v>1575</v>
      </c>
      <c r="Q861" s="24">
        <f t="shared" si="81"/>
        <v>44102</v>
      </c>
      <c r="R861" s="24">
        <f t="shared" si="81"/>
        <v>44142</v>
      </c>
      <c r="S861"/>
    </row>
    <row r="862" spans="15:19" x14ac:dyDescent="0.2">
      <c r="O862" s="18">
        <f t="shared" si="79"/>
        <v>29</v>
      </c>
      <c r="P862" s="19">
        <f t="shared" si="78"/>
        <v>1521</v>
      </c>
      <c r="Q862" s="24">
        <f t="shared" si="81"/>
        <v>44103</v>
      </c>
      <c r="R862" s="24">
        <f t="shared" si="81"/>
        <v>44143</v>
      </c>
      <c r="S862"/>
    </row>
    <row r="863" spans="15:19" x14ac:dyDescent="0.2">
      <c r="O863" s="18">
        <f t="shared" si="79"/>
        <v>30</v>
      </c>
      <c r="P863" s="19">
        <f t="shared" si="78"/>
        <v>1470</v>
      </c>
      <c r="Q863" s="24">
        <f t="shared" si="81"/>
        <v>44104</v>
      </c>
      <c r="R863" s="24">
        <f t="shared" si="81"/>
        <v>44144</v>
      </c>
      <c r="S863"/>
    </row>
    <row r="864" spans="15:19" x14ac:dyDescent="0.2">
      <c r="O864" s="18">
        <f t="shared" si="79"/>
        <v>1</v>
      </c>
      <c r="P864" s="19">
        <f t="shared" si="78"/>
        <v>44105</v>
      </c>
      <c r="Q864" s="24">
        <f t="shared" si="81"/>
        <v>44105</v>
      </c>
      <c r="R864" s="24">
        <f t="shared" si="81"/>
        <v>44145</v>
      </c>
      <c r="S864"/>
    </row>
    <row r="865" spans="15:19" x14ac:dyDescent="0.2">
      <c r="O865" s="18">
        <f t="shared" si="79"/>
        <v>2</v>
      </c>
      <c r="P865" s="19">
        <f t="shared" si="78"/>
        <v>22053</v>
      </c>
      <c r="Q865" s="24">
        <f t="shared" si="81"/>
        <v>44106</v>
      </c>
      <c r="R865" s="24">
        <f t="shared" si="81"/>
        <v>44146</v>
      </c>
      <c r="S865"/>
    </row>
    <row r="866" spans="15:19" x14ac:dyDescent="0.2">
      <c r="O866" s="18">
        <f t="shared" si="79"/>
        <v>3</v>
      </c>
      <c r="P866" s="19">
        <f t="shared" si="78"/>
        <v>14702</v>
      </c>
      <c r="Q866" s="24">
        <f t="shared" si="81"/>
        <v>44107</v>
      </c>
      <c r="R866" s="24">
        <f t="shared" si="81"/>
        <v>44147</v>
      </c>
      <c r="S866"/>
    </row>
    <row r="867" spans="15:19" x14ac:dyDescent="0.2">
      <c r="O867" s="18">
        <f t="shared" si="79"/>
        <v>4</v>
      </c>
      <c r="P867" s="19">
        <f t="shared" si="78"/>
        <v>11027</v>
      </c>
      <c r="Q867" s="24">
        <f t="shared" si="81"/>
        <v>44108</v>
      </c>
      <c r="R867" s="24">
        <f t="shared" si="81"/>
        <v>44148</v>
      </c>
      <c r="S867"/>
    </row>
    <row r="868" spans="15:19" x14ac:dyDescent="0.2">
      <c r="O868" s="18">
        <f t="shared" si="79"/>
        <v>5</v>
      </c>
      <c r="P868" s="19">
        <f t="shared" si="78"/>
        <v>8822</v>
      </c>
      <c r="Q868" s="24">
        <f t="shared" si="81"/>
        <v>44109</v>
      </c>
      <c r="R868" s="24">
        <f t="shared" si="81"/>
        <v>44149</v>
      </c>
      <c r="S868"/>
    </row>
    <row r="869" spans="15:19" x14ac:dyDescent="0.2">
      <c r="O869" s="18">
        <f t="shared" si="79"/>
        <v>6</v>
      </c>
      <c r="P869" s="19">
        <f t="shared" si="78"/>
        <v>7352</v>
      </c>
      <c r="Q869" s="24">
        <f t="shared" si="81"/>
        <v>44110</v>
      </c>
      <c r="R869" s="24">
        <f t="shared" si="81"/>
        <v>44150</v>
      </c>
      <c r="S869"/>
    </row>
    <row r="870" spans="15:19" x14ac:dyDescent="0.2">
      <c r="O870" s="18">
        <f t="shared" si="79"/>
        <v>7</v>
      </c>
      <c r="P870" s="19">
        <f t="shared" si="78"/>
        <v>6302</v>
      </c>
      <c r="Q870" s="24">
        <f t="shared" si="81"/>
        <v>44111</v>
      </c>
      <c r="R870" s="24">
        <f t="shared" si="81"/>
        <v>44151</v>
      </c>
      <c r="S870"/>
    </row>
    <row r="871" spans="15:19" x14ac:dyDescent="0.2">
      <c r="O871" s="18">
        <f t="shared" si="79"/>
        <v>8</v>
      </c>
      <c r="P871" s="19">
        <f t="shared" si="78"/>
        <v>5514</v>
      </c>
      <c r="Q871" s="24">
        <f t="shared" si="81"/>
        <v>44112</v>
      </c>
      <c r="R871" s="24">
        <f t="shared" si="81"/>
        <v>44152</v>
      </c>
      <c r="S871"/>
    </row>
    <row r="872" spans="15:19" x14ac:dyDescent="0.2">
      <c r="O872" s="18">
        <f t="shared" si="79"/>
        <v>9</v>
      </c>
      <c r="P872" s="19">
        <f t="shared" si="78"/>
        <v>4901</v>
      </c>
      <c r="Q872" s="24">
        <f t="shared" si="81"/>
        <v>44113</v>
      </c>
      <c r="R872" s="24">
        <f t="shared" si="81"/>
        <v>44153</v>
      </c>
      <c r="S872"/>
    </row>
    <row r="873" spans="15:19" x14ac:dyDescent="0.2">
      <c r="O873" s="18">
        <f t="shared" si="79"/>
        <v>10</v>
      </c>
      <c r="P873" s="19">
        <f t="shared" si="78"/>
        <v>4411</v>
      </c>
      <c r="Q873" s="24">
        <f t="shared" si="81"/>
        <v>44114</v>
      </c>
      <c r="R873" s="24">
        <f t="shared" si="81"/>
        <v>44154</v>
      </c>
      <c r="S873"/>
    </row>
    <row r="874" spans="15:19" x14ac:dyDescent="0.2">
      <c r="O874" s="18">
        <f t="shared" si="79"/>
        <v>11</v>
      </c>
      <c r="P874" s="19">
        <f t="shared" si="78"/>
        <v>4010</v>
      </c>
      <c r="Q874" s="24">
        <f t="shared" si="81"/>
        <v>44115</v>
      </c>
      <c r="R874" s="24">
        <f t="shared" si="81"/>
        <v>44155</v>
      </c>
      <c r="S874"/>
    </row>
    <row r="875" spans="15:19" x14ac:dyDescent="0.2">
      <c r="O875" s="18">
        <f t="shared" si="79"/>
        <v>12</v>
      </c>
      <c r="P875" s="19">
        <f t="shared" si="78"/>
        <v>3676</v>
      </c>
      <c r="Q875" s="24">
        <f t="shared" si="81"/>
        <v>44116</v>
      </c>
      <c r="R875" s="24">
        <f t="shared" si="81"/>
        <v>44156</v>
      </c>
      <c r="S875"/>
    </row>
    <row r="876" spans="15:19" x14ac:dyDescent="0.2">
      <c r="O876" s="18">
        <f t="shared" si="79"/>
        <v>13</v>
      </c>
      <c r="P876" s="19">
        <f t="shared" si="78"/>
        <v>3394</v>
      </c>
      <c r="Q876" s="24">
        <f t="shared" ref="Q876:R891" si="82">Q875+1</f>
        <v>44117</v>
      </c>
      <c r="R876" s="24">
        <f t="shared" si="82"/>
        <v>44157</v>
      </c>
      <c r="S876"/>
    </row>
    <row r="877" spans="15:19" x14ac:dyDescent="0.2">
      <c r="O877" s="18">
        <f t="shared" si="79"/>
        <v>14</v>
      </c>
      <c r="P877" s="19">
        <f t="shared" si="78"/>
        <v>3151</v>
      </c>
      <c r="Q877" s="24">
        <f t="shared" si="82"/>
        <v>44118</v>
      </c>
      <c r="R877" s="24">
        <f t="shared" si="82"/>
        <v>44158</v>
      </c>
      <c r="S877"/>
    </row>
    <row r="878" spans="15:19" x14ac:dyDescent="0.2">
      <c r="O878" s="18">
        <f t="shared" si="79"/>
        <v>15</v>
      </c>
      <c r="P878" s="19">
        <f t="shared" si="78"/>
        <v>2941</v>
      </c>
      <c r="Q878" s="24">
        <f t="shared" si="82"/>
        <v>44119</v>
      </c>
      <c r="R878" s="24">
        <f t="shared" si="82"/>
        <v>44159</v>
      </c>
      <c r="S878"/>
    </row>
    <row r="879" spans="15:19" x14ac:dyDescent="0.2">
      <c r="O879" s="18">
        <f t="shared" si="79"/>
        <v>16</v>
      </c>
      <c r="P879" s="19">
        <f t="shared" si="78"/>
        <v>2758</v>
      </c>
      <c r="Q879" s="24">
        <f t="shared" si="82"/>
        <v>44120</v>
      </c>
      <c r="R879" s="24">
        <f t="shared" si="82"/>
        <v>44160</v>
      </c>
      <c r="S879"/>
    </row>
    <row r="880" spans="15:19" x14ac:dyDescent="0.2">
      <c r="O880" s="18">
        <f t="shared" si="79"/>
        <v>17</v>
      </c>
      <c r="P880" s="19">
        <f t="shared" si="78"/>
        <v>2595</v>
      </c>
      <c r="Q880" s="24">
        <f t="shared" si="82"/>
        <v>44121</v>
      </c>
      <c r="R880" s="24">
        <f t="shared" si="82"/>
        <v>44161</v>
      </c>
      <c r="S880"/>
    </row>
    <row r="881" spans="15:19" x14ac:dyDescent="0.2">
      <c r="O881" s="18">
        <f t="shared" si="79"/>
        <v>18</v>
      </c>
      <c r="P881" s="19">
        <f t="shared" si="78"/>
        <v>2451</v>
      </c>
      <c r="Q881" s="24">
        <f t="shared" si="82"/>
        <v>44122</v>
      </c>
      <c r="R881" s="24">
        <f t="shared" si="82"/>
        <v>44162</v>
      </c>
      <c r="S881"/>
    </row>
    <row r="882" spans="15:19" x14ac:dyDescent="0.2">
      <c r="O882" s="18">
        <f t="shared" si="79"/>
        <v>19</v>
      </c>
      <c r="P882" s="19">
        <f t="shared" si="78"/>
        <v>2322</v>
      </c>
      <c r="Q882" s="24">
        <f t="shared" si="82"/>
        <v>44123</v>
      </c>
      <c r="R882" s="24">
        <f t="shared" si="82"/>
        <v>44163</v>
      </c>
      <c r="S882"/>
    </row>
    <row r="883" spans="15:19" x14ac:dyDescent="0.2">
      <c r="O883" s="18">
        <f t="shared" si="79"/>
        <v>20</v>
      </c>
      <c r="P883" s="19">
        <f t="shared" si="78"/>
        <v>2206</v>
      </c>
      <c r="Q883" s="24">
        <f t="shared" si="82"/>
        <v>44124</v>
      </c>
      <c r="R883" s="24">
        <f t="shared" si="82"/>
        <v>44164</v>
      </c>
      <c r="S883"/>
    </row>
    <row r="884" spans="15:19" x14ac:dyDescent="0.2">
      <c r="O884" s="18">
        <f t="shared" si="79"/>
        <v>21</v>
      </c>
      <c r="P884" s="19">
        <f t="shared" si="78"/>
        <v>2101</v>
      </c>
      <c r="Q884" s="24">
        <f t="shared" si="82"/>
        <v>44125</v>
      </c>
      <c r="R884" s="24">
        <f t="shared" si="82"/>
        <v>44165</v>
      </c>
      <c r="S884"/>
    </row>
    <row r="885" spans="15:19" x14ac:dyDescent="0.2">
      <c r="O885" s="18">
        <f t="shared" si="79"/>
        <v>22</v>
      </c>
      <c r="P885" s="19">
        <f t="shared" si="78"/>
        <v>2006</v>
      </c>
      <c r="Q885" s="24">
        <f t="shared" si="82"/>
        <v>44126</v>
      </c>
      <c r="R885" s="24">
        <f t="shared" si="82"/>
        <v>44166</v>
      </c>
      <c r="S885"/>
    </row>
    <row r="886" spans="15:19" x14ac:dyDescent="0.2">
      <c r="O886" s="18">
        <f t="shared" si="79"/>
        <v>23</v>
      </c>
      <c r="P886" s="19">
        <f t="shared" si="78"/>
        <v>1919</v>
      </c>
      <c r="Q886" s="24">
        <f t="shared" si="82"/>
        <v>44127</v>
      </c>
      <c r="R886" s="24">
        <f t="shared" si="82"/>
        <v>44167</v>
      </c>
      <c r="S886"/>
    </row>
    <row r="887" spans="15:19" x14ac:dyDescent="0.2">
      <c r="O887" s="18">
        <f t="shared" si="79"/>
        <v>24</v>
      </c>
      <c r="P887" s="19">
        <f t="shared" si="78"/>
        <v>1839</v>
      </c>
      <c r="Q887" s="24">
        <f t="shared" si="82"/>
        <v>44128</v>
      </c>
      <c r="R887" s="24">
        <f t="shared" si="82"/>
        <v>44168</v>
      </c>
      <c r="S887"/>
    </row>
    <row r="888" spans="15:19" x14ac:dyDescent="0.2">
      <c r="O888" s="18">
        <f t="shared" si="79"/>
        <v>25</v>
      </c>
      <c r="P888" s="19">
        <f t="shared" si="78"/>
        <v>1765</v>
      </c>
      <c r="Q888" s="24">
        <f t="shared" si="82"/>
        <v>44129</v>
      </c>
      <c r="R888" s="24">
        <f t="shared" si="82"/>
        <v>44169</v>
      </c>
      <c r="S888"/>
    </row>
    <row r="889" spans="15:19" x14ac:dyDescent="0.2">
      <c r="O889" s="18">
        <f t="shared" si="79"/>
        <v>26</v>
      </c>
      <c r="P889" s="19">
        <f t="shared" si="78"/>
        <v>1697</v>
      </c>
      <c r="Q889" s="24">
        <f t="shared" si="82"/>
        <v>44130</v>
      </c>
      <c r="R889" s="24">
        <f t="shared" si="82"/>
        <v>44170</v>
      </c>
      <c r="S889"/>
    </row>
    <row r="890" spans="15:19" x14ac:dyDescent="0.2">
      <c r="O890" s="18">
        <f t="shared" si="79"/>
        <v>27</v>
      </c>
      <c r="P890" s="19">
        <f t="shared" si="78"/>
        <v>1634</v>
      </c>
      <c r="Q890" s="24">
        <f t="shared" si="82"/>
        <v>44131</v>
      </c>
      <c r="R890" s="24">
        <f t="shared" si="82"/>
        <v>44171</v>
      </c>
      <c r="S890"/>
    </row>
    <row r="891" spans="15:19" x14ac:dyDescent="0.2">
      <c r="O891" s="18">
        <f t="shared" si="79"/>
        <v>28</v>
      </c>
      <c r="P891" s="19">
        <f t="shared" si="78"/>
        <v>1576</v>
      </c>
      <c r="Q891" s="24">
        <f t="shared" si="82"/>
        <v>44132</v>
      </c>
      <c r="R891" s="24">
        <f t="shared" si="82"/>
        <v>44172</v>
      </c>
      <c r="S891"/>
    </row>
    <row r="892" spans="15:19" x14ac:dyDescent="0.2">
      <c r="O892" s="18">
        <f t="shared" si="79"/>
        <v>29</v>
      </c>
      <c r="P892" s="19">
        <f t="shared" si="78"/>
        <v>1522</v>
      </c>
      <c r="Q892" s="24">
        <f t="shared" ref="Q892:R907" si="83">Q891+1</f>
        <v>44133</v>
      </c>
      <c r="R892" s="24">
        <f t="shared" si="83"/>
        <v>44173</v>
      </c>
      <c r="S892"/>
    </row>
    <row r="893" spans="15:19" x14ac:dyDescent="0.2">
      <c r="O893" s="18">
        <f t="shared" si="79"/>
        <v>30</v>
      </c>
      <c r="P893" s="19">
        <f t="shared" si="78"/>
        <v>1471</v>
      </c>
      <c r="Q893" s="24">
        <f t="shared" si="83"/>
        <v>44134</v>
      </c>
      <c r="R893" s="24">
        <f t="shared" si="83"/>
        <v>44174</v>
      </c>
      <c r="S893"/>
    </row>
    <row r="894" spans="15:19" x14ac:dyDescent="0.2">
      <c r="O894" s="18">
        <f t="shared" si="79"/>
        <v>31</v>
      </c>
      <c r="P894" s="19">
        <f t="shared" si="78"/>
        <v>1424</v>
      </c>
      <c r="Q894" s="24">
        <f t="shared" si="83"/>
        <v>44135</v>
      </c>
      <c r="R894" s="24">
        <f t="shared" si="83"/>
        <v>44175</v>
      </c>
      <c r="S894"/>
    </row>
    <row r="895" spans="15:19" x14ac:dyDescent="0.2">
      <c r="O895" s="18">
        <f t="shared" si="79"/>
        <v>1</v>
      </c>
      <c r="P895" s="19">
        <f t="shared" si="78"/>
        <v>44136</v>
      </c>
      <c r="Q895" s="24">
        <f t="shared" si="83"/>
        <v>44136</v>
      </c>
      <c r="R895" s="24">
        <f t="shared" si="83"/>
        <v>44176</v>
      </c>
      <c r="S895"/>
    </row>
    <row r="896" spans="15:19" x14ac:dyDescent="0.2">
      <c r="O896" s="18">
        <f t="shared" si="79"/>
        <v>2</v>
      </c>
      <c r="P896" s="19">
        <f t="shared" si="78"/>
        <v>22069</v>
      </c>
      <c r="Q896" s="24">
        <f t="shared" si="83"/>
        <v>44137</v>
      </c>
      <c r="R896" s="24">
        <f t="shared" si="83"/>
        <v>44177</v>
      </c>
      <c r="S896"/>
    </row>
    <row r="897" spans="15:19" x14ac:dyDescent="0.2">
      <c r="O897" s="18">
        <f t="shared" si="79"/>
        <v>3</v>
      </c>
      <c r="P897" s="19">
        <f t="shared" si="78"/>
        <v>14713</v>
      </c>
      <c r="Q897" s="24">
        <f t="shared" si="83"/>
        <v>44138</v>
      </c>
      <c r="R897" s="24">
        <f t="shared" si="83"/>
        <v>44178</v>
      </c>
      <c r="S897"/>
    </row>
    <row r="898" spans="15:19" x14ac:dyDescent="0.2">
      <c r="O898" s="18">
        <f t="shared" si="79"/>
        <v>4</v>
      </c>
      <c r="P898" s="19">
        <f t="shared" si="78"/>
        <v>11035</v>
      </c>
      <c r="Q898" s="24">
        <f t="shared" si="83"/>
        <v>44139</v>
      </c>
      <c r="R898" s="24">
        <f t="shared" si="83"/>
        <v>44179</v>
      </c>
      <c r="S898"/>
    </row>
    <row r="899" spans="15:19" x14ac:dyDescent="0.2">
      <c r="O899" s="18">
        <f t="shared" si="79"/>
        <v>5</v>
      </c>
      <c r="P899" s="19">
        <f t="shared" si="78"/>
        <v>8828</v>
      </c>
      <c r="Q899" s="24">
        <f t="shared" si="83"/>
        <v>44140</v>
      </c>
      <c r="R899" s="24">
        <f t="shared" si="83"/>
        <v>44180</v>
      </c>
      <c r="S899"/>
    </row>
    <row r="900" spans="15:19" x14ac:dyDescent="0.2">
      <c r="O900" s="18">
        <f t="shared" si="79"/>
        <v>6</v>
      </c>
      <c r="P900" s="19">
        <f t="shared" si="78"/>
        <v>7357</v>
      </c>
      <c r="Q900" s="24">
        <f t="shared" si="83"/>
        <v>44141</v>
      </c>
      <c r="R900" s="24">
        <f t="shared" si="83"/>
        <v>44181</v>
      </c>
      <c r="S900"/>
    </row>
    <row r="901" spans="15:19" x14ac:dyDescent="0.2">
      <c r="O901" s="18">
        <f t="shared" si="79"/>
        <v>7</v>
      </c>
      <c r="P901" s="19">
        <f t="shared" si="78"/>
        <v>6306</v>
      </c>
      <c r="Q901" s="24">
        <f t="shared" si="83"/>
        <v>44142</v>
      </c>
      <c r="R901" s="24">
        <f t="shared" si="83"/>
        <v>44182</v>
      </c>
      <c r="S901"/>
    </row>
    <row r="902" spans="15:19" x14ac:dyDescent="0.2">
      <c r="O902" s="18">
        <f t="shared" si="79"/>
        <v>8</v>
      </c>
      <c r="P902" s="19">
        <f t="shared" si="78"/>
        <v>5518</v>
      </c>
      <c r="Q902" s="24">
        <f t="shared" si="83"/>
        <v>44143</v>
      </c>
      <c r="R902" s="24">
        <f t="shared" si="83"/>
        <v>44183</v>
      </c>
      <c r="S902"/>
    </row>
    <row r="903" spans="15:19" x14ac:dyDescent="0.2">
      <c r="O903" s="18">
        <f t="shared" si="79"/>
        <v>9</v>
      </c>
      <c r="P903" s="19">
        <f t="shared" si="78"/>
        <v>4905</v>
      </c>
      <c r="Q903" s="24">
        <f t="shared" si="83"/>
        <v>44144</v>
      </c>
      <c r="R903" s="24">
        <f t="shared" si="83"/>
        <v>44184</v>
      </c>
      <c r="S903"/>
    </row>
    <row r="904" spans="15:19" x14ac:dyDescent="0.2">
      <c r="O904" s="18">
        <f t="shared" si="79"/>
        <v>10</v>
      </c>
      <c r="P904" s="19">
        <f t="shared" si="78"/>
        <v>4415</v>
      </c>
      <c r="Q904" s="24">
        <f t="shared" si="83"/>
        <v>44145</v>
      </c>
      <c r="R904" s="24">
        <f t="shared" si="83"/>
        <v>44185</v>
      </c>
      <c r="S904"/>
    </row>
    <row r="905" spans="15:19" x14ac:dyDescent="0.2">
      <c r="O905" s="18">
        <f t="shared" si="79"/>
        <v>11</v>
      </c>
      <c r="P905" s="19">
        <f t="shared" si="78"/>
        <v>4013</v>
      </c>
      <c r="Q905" s="24">
        <f t="shared" si="83"/>
        <v>44146</v>
      </c>
      <c r="R905" s="24">
        <f t="shared" si="83"/>
        <v>44186</v>
      </c>
      <c r="S905"/>
    </row>
    <row r="906" spans="15:19" x14ac:dyDescent="0.2">
      <c r="O906" s="18">
        <f t="shared" si="79"/>
        <v>12</v>
      </c>
      <c r="P906" s="19">
        <f t="shared" ref="P906:P969" si="84">ROUND(Q906/O906,0)</f>
        <v>3679</v>
      </c>
      <c r="Q906" s="24">
        <f t="shared" si="83"/>
        <v>44147</v>
      </c>
      <c r="R906" s="24">
        <f t="shared" si="83"/>
        <v>44187</v>
      </c>
      <c r="S906"/>
    </row>
    <row r="907" spans="15:19" x14ac:dyDescent="0.2">
      <c r="O907" s="18">
        <f t="shared" ref="O907:O970" si="85">DAY(Q907)</f>
        <v>13</v>
      </c>
      <c r="P907" s="19">
        <f t="shared" si="84"/>
        <v>3396</v>
      </c>
      <c r="Q907" s="24">
        <f t="shared" si="83"/>
        <v>44148</v>
      </c>
      <c r="R907" s="24">
        <f t="shared" si="83"/>
        <v>44188</v>
      </c>
      <c r="S907"/>
    </row>
    <row r="908" spans="15:19" x14ac:dyDescent="0.2">
      <c r="O908" s="18">
        <f t="shared" si="85"/>
        <v>14</v>
      </c>
      <c r="P908" s="19">
        <f t="shared" si="84"/>
        <v>3154</v>
      </c>
      <c r="Q908" s="24">
        <f t="shared" ref="Q908:R923" si="86">Q907+1</f>
        <v>44149</v>
      </c>
      <c r="R908" s="24">
        <f t="shared" si="86"/>
        <v>44189</v>
      </c>
      <c r="S908"/>
    </row>
    <row r="909" spans="15:19" x14ac:dyDescent="0.2">
      <c r="O909" s="18">
        <f t="shared" si="85"/>
        <v>15</v>
      </c>
      <c r="P909" s="19">
        <f t="shared" si="84"/>
        <v>2943</v>
      </c>
      <c r="Q909" s="24">
        <f t="shared" si="86"/>
        <v>44150</v>
      </c>
      <c r="R909" s="24">
        <f t="shared" si="86"/>
        <v>44190</v>
      </c>
      <c r="S909"/>
    </row>
    <row r="910" spans="15:19" x14ac:dyDescent="0.2">
      <c r="O910" s="18">
        <f t="shared" si="85"/>
        <v>16</v>
      </c>
      <c r="P910" s="19">
        <f t="shared" si="84"/>
        <v>2759</v>
      </c>
      <c r="Q910" s="24">
        <f t="shared" si="86"/>
        <v>44151</v>
      </c>
      <c r="R910" s="24">
        <f t="shared" si="86"/>
        <v>44191</v>
      </c>
      <c r="S910"/>
    </row>
    <row r="911" spans="15:19" x14ac:dyDescent="0.2">
      <c r="O911" s="18">
        <f t="shared" si="85"/>
        <v>17</v>
      </c>
      <c r="P911" s="19">
        <f t="shared" si="84"/>
        <v>2597</v>
      </c>
      <c r="Q911" s="24">
        <f t="shared" si="86"/>
        <v>44152</v>
      </c>
      <c r="R911" s="24">
        <f t="shared" si="86"/>
        <v>44192</v>
      </c>
      <c r="S911"/>
    </row>
    <row r="912" spans="15:19" x14ac:dyDescent="0.2">
      <c r="O912" s="18">
        <f t="shared" si="85"/>
        <v>18</v>
      </c>
      <c r="P912" s="19">
        <f t="shared" si="84"/>
        <v>2453</v>
      </c>
      <c r="Q912" s="24">
        <f t="shared" si="86"/>
        <v>44153</v>
      </c>
      <c r="R912" s="24">
        <f t="shared" si="86"/>
        <v>44193</v>
      </c>
      <c r="S912"/>
    </row>
    <row r="913" spans="15:19" x14ac:dyDescent="0.2">
      <c r="O913" s="18">
        <f t="shared" si="85"/>
        <v>19</v>
      </c>
      <c r="P913" s="19">
        <f t="shared" si="84"/>
        <v>2324</v>
      </c>
      <c r="Q913" s="24">
        <f t="shared" si="86"/>
        <v>44154</v>
      </c>
      <c r="R913" s="24">
        <f t="shared" si="86"/>
        <v>44194</v>
      </c>
      <c r="S913"/>
    </row>
    <row r="914" spans="15:19" x14ac:dyDescent="0.2">
      <c r="O914" s="18">
        <f t="shared" si="85"/>
        <v>20</v>
      </c>
      <c r="P914" s="19">
        <f t="shared" si="84"/>
        <v>2208</v>
      </c>
      <c r="Q914" s="24">
        <f t="shared" si="86"/>
        <v>44155</v>
      </c>
      <c r="R914" s="24">
        <f t="shared" si="86"/>
        <v>44195</v>
      </c>
      <c r="S914"/>
    </row>
    <row r="915" spans="15:19" x14ac:dyDescent="0.2">
      <c r="O915" s="18">
        <f t="shared" si="85"/>
        <v>21</v>
      </c>
      <c r="P915" s="19">
        <f t="shared" si="84"/>
        <v>2103</v>
      </c>
      <c r="Q915" s="24">
        <f t="shared" si="86"/>
        <v>44156</v>
      </c>
      <c r="R915" s="24">
        <f t="shared" si="86"/>
        <v>44196</v>
      </c>
      <c r="S915"/>
    </row>
    <row r="916" spans="15:19" x14ac:dyDescent="0.2">
      <c r="O916" s="18">
        <f t="shared" si="85"/>
        <v>22</v>
      </c>
      <c r="P916" s="19">
        <f t="shared" si="84"/>
        <v>2007</v>
      </c>
      <c r="Q916" s="24">
        <f t="shared" si="86"/>
        <v>44157</v>
      </c>
      <c r="R916" s="24">
        <f t="shared" si="86"/>
        <v>44197</v>
      </c>
      <c r="S916"/>
    </row>
    <row r="917" spans="15:19" x14ac:dyDescent="0.2">
      <c r="O917" s="18">
        <f t="shared" si="85"/>
        <v>23</v>
      </c>
      <c r="P917" s="19">
        <f t="shared" si="84"/>
        <v>1920</v>
      </c>
      <c r="Q917" s="24">
        <f t="shared" si="86"/>
        <v>44158</v>
      </c>
      <c r="R917" s="24">
        <f t="shared" si="86"/>
        <v>44198</v>
      </c>
      <c r="S917"/>
    </row>
    <row r="918" spans="15:19" x14ac:dyDescent="0.2">
      <c r="O918" s="18">
        <f t="shared" si="85"/>
        <v>24</v>
      </c>
      <c r="P918" s="19">
        <f t="shared" si="84"/>
        <v>1840</v>
      </c>
      <c r="Q918" s="24">
        <f t="shared" si="86"/>
        <v>44159</v>
      </c>
      <c r="R918" s="24">
        <f t="shared" si="86"/>
        <v>44199</v>
      </c>
      <c r="S918"/>
    </row>
    <row r="919" spans="15:19" x14ac:dyDescent="0.2">
      <c r="O919" s="18">
        <f t="shared" si="85"/>
        <v>25</v>
      </c>
      <c r="P919" s="19">
        <f t="shared" si="84"/>
        <v>1766</v>
      </c>
      <c r="Q919" s="24">
        <f t="shared" si="86"/>
        <v>44160</v>
      </c>
      <c r="R919" s="24">
        <f t="shared" si="86"/>
        <v>44200</v>
      </c>
      <c r="S919"/>
    </row>
    <row r="920" spans="15:19" x14ac:dyDescent="0.2">
      <c r="O920" s="18">
        <f t="shared" si="85"/>
        <v>26</v>
      </c>
      <c r="P920" s="19">
        <f t="shared" si="84"/>
        <v>1699</v>
      </c>
      <c r="Q920" s="24">
        <f t="shared" si="86"/>
        <v>44161</v>
      </c>
      <c r="R920" s="24">
        <f t="shared" si="86"/>
        <v>44201</v>
      </c>
      <c r="S920"/>
    </row>
    <row r="921" spans="15:19" x14ac:dyDescent="0.2">
      <c r="O921" s="18">
        <f t="shared" si="85"/>
        <v>27</v>
      </c>
      <c r="P921" s="19">
        <f t="shared" si="84"/>
        <v>1636</v>
      </c>
      <c r="Q921" s="24">
        <f t="shared" si="86"/>
        <v>44162</v>
      </c>
      <c r="R921" s="24">
        <f t="shared" si="86"/>
        <v>44202</v>
      </c>
      <c r="S921"/>
    </row>
    <row r="922" spans="15:19" x14ac:dyDescent="0.2">
      <c r="O922" s="18">
        <f t="shared" si="85"/>
        <v>28</v>
      </c>
      <c r="P922" s="19">
        <f t="shared" si="84"/>
        <v>1577</v>
      </c>
      <c r="Q922" s="24">
        <f t="shared" si="86"/>
        <v>44163</v>
      </c>
      <c r="R922" s="24">
        <f t="shared" si="86"/>
        <v>44203</v>
      </c>
      <c r="S922"/>
    </row>
    <row r="923" spans="15:19" x14ac:dyDescent="0.2">
      <c r="O923" s="18">
        <f t="shared" si="85"/>
        <v>29</v>
      </c>
      <c r="P923" s="19">
        <f t="shared" si="84"/>
        <v>1523</v>
      </c>
      <c r="Q923" s="24">
        <f t="shared" si="86"/>
        <v>44164</v>
      </c>
      <c r="R923" s="24">
        <f t="shared" si="86"/>
        <v>44204</v>
      </c>
      <c r="S923"/>
    </row>
    <row r="924" spans="15:19" x14ac:dyDescent="0.2">
      <c r="O924" s="18">
        <f t="shared" si="85"/>
        <v>30</v>
      </c>
      <c r="P924" s="19">
        <f t="shared" si="84"/>
        <v>1472</v>
      </c>
      <c r="Q924" s="24">
        <f t="shared" ref="Q924:R939" si="87">Q923+1</f>
        <v>44165</v>
      </c>
      <c r="R924" s="24">
        <f t="shared" si="87"/>
        <v>44205</v>
      </c>
      <c r="S924"/>
    </row>
    <row r="925" spans="15:19" x14ac:dyDescent="0.2">
      <c r="O925" s="18">
        <f t="shared" si="85"/>
        <v>1</v>
      </c>
      <c r="P925" s="19">
        <f t="shared" si="84"/>
        <v>44166</v>
      </c>
      <c r="Q925" s="24">
        <f t="shared" si="87"/>
        <v>44166</v>
      </c>
      <c r="R925" s="24">
        <f t="shared" si="87"/>
        <v>44206</v>
      </c>
      <c r="S925"/>
    </row>
    <row r="926" spans="15:19" x14ac:dyDescent="0.2">
      <c r="O926" s="18">
        <f t="shared" si="85"/>
        <v>2</v>
      </c>
      <c r="P926" s="19">
        <f t="shared" si="84"/>
        <v>22084</v>
      </c>
      <c r="Q926" s="24">
        <f t="shared" si="87"/>
        <v>44167</v>
      </c>
      <c r="R926" s="24">
        <f t="shared" si="87"/>
        <v>44207</v>
      </c>
      <c r="S926"/>
    </row>
    <row r="927" spans="15:19" x14ac:dyDescent="0.2">
      <c r="O927" s="18">
        <f t="shared" si="85"/>
        <v>3</v>
      </c>
      <c r="P927" s="19">
        <f t="shared" si="84"/>
        <v>14723</v>
      </c>
      <c r="Q927" s="24">
        <f t="shared" si="87"/>
        <v>44168</v>
      </c>
      <c r="R927" s="24">
        <f t="shared" si="87"/>
        <v>44208</v>
      </c>
      <c r="S927"/>
    </row>
    <row r="928" spans="15:19" x14ac:dyDescent="0.2">
      <c r="O928" s="18">
        <f t="shared" si="85"/>
        <v>4</v>
      </c>
      <c r="P928" s="19">
        <f t="shared" si="84"/>
        <v>11042</v>
      </c>
      <c r="Q928" s="24">
        <f t="shared" si="87"/>
        <v>44169</v>
      </c>
      <c r="R928" s="24">
        <f t="shared" si="87"/>
        <v>44209</v>
      </c>
      <c r="S928"/>
    </row>
    <row r="929" spans="15:19" x14ac:dyDescent="0.2">
      <c r="O929" s="18">
        <f t="shared" si="85"/>
        <v>5</v>
      </c>
      <c r="P929" s="19">
        <f t="shared" si="84"/>
        <v>8834</v>
      </c>
      <c r="Q929" s="24">
        <f t="shared" si="87"/>
        <v>44170</v>
      </c>
      <c r="R929" s="24">
        <f t="shared" si="87"/>
        <v>44210</v>
      </c>
      <c r="S929"/>
    </row>
    <row r="930" spans="15:19" x14ac:dyDescent="0.2">
      <c r="O930" s="18">
        <f t="shared" si="85"/>
        <v>6</v>
      </c>
      <c r="P930" s="19">
        <f t="shared" si="84"/>
        <v>7362</v>
      </c>
      <c r="Q930" s="24">
        <f t="shared" si="87"/>
        <v>44171</v>
      </c>
      <c r="R930" s="24">
        <f t="shared" si="87"/>
        <v>44211</v>
      </c>
      <c r="S930"/>
    </row>
    <row r="931" spans="15:19" x14ac:dyDescent="0.2">
      <c r="O931" s="18">
        <f t="shared" si="85"/>
        <v>7</v>
      </c>
      <c r="P931" s="19">
        <f t="shared" si="84"/>
        <v>6310</v>
      </c>
      <c r="Q931" s="24">
        <f t="shared" si="87"/>
        <v>44172</v>
      </c>
      <c r="R931" s="24">
        <f t="shared" si="87"/>
        <v>44212</v>
      </c>
      <c r="S931"/>
    </row>
    <row r="932" spans="15:19" x14ac:dyDescent="0.2">
      <c r="O932" s="18">
        <f t="shared" si="85"/>
        <v>8</v>
      </c>
      <c r="P932" s="19">
        <f t="shared" si="84"/>
        <v>5522</v>
      </c>
      <c r="Q932" s="24">
        <f t="shared" si="87"/>
        <v>44173</v>
      </c>
      <c r="R932" s="24">
        <f t="shared" si="87"/>
        <v>44213</v>
      </c>
      <c r="S932"/>
    </row>
    <row r="933" spans="15:19" x14ac:dyDescent="0.2">
      <c r="O933" s="18">
        <f t="shared" si="85"/>
        <v>9</v>
      </c>
      <c r="P933" s="19">
        <f t="shared" si="84"/>
        <v>4908</v>
      </c>
      <c r="Q933" s="24">
        <f t="shared" si="87"/>
        <v>44174</v>
      </c>
      <c r="R933" s="24">
        <f t="shared" si="87"/>
        <v>44214</v>
      </c>
      <c r="S933"/>
    </row>
    <row r="934" spans="15:19" x14ac:dyDescent="0.2">
      <c r="O934" s="18">
        <f t="shared" si="85"/>
        <v>10</v>
      </c>
      <c r="P934" s="19">
        <f t="shared" si="84"/>
        <v>4418</v>
      </c>
      <c r="Q934" s="24">
        <f t="shared" si="87"/>
        <v>44175</v>
      </c>
      <c r="R934" s="24">
        <f t="shared" si="87"/>
        <v>44215</v>
      </c>
      <c r="S934"/>
    </row>
    <row r="935" spans="15:19" x14ac:dyDescent="0.2">
      <c r="O935" s="18">
        <f t="shared" si="85"/>
        <v>11</v>
      </c>
      <c r="P935" s="19">
        <f t="shared" si="84"/>
        <v>4016</v>
      </c>
      <c r="Q935" s="24">
        <f t="shared" si="87"/>
        <v>44176</v>
      </c>
      <c r="R935" s="24">
        <f t="shared" si="87"/>
        <v>44216</v>
      </c>
      <c r="S935"/>
    </row>
    <row r="936" spans="15:19" x14ac:dyDescent="0.2">
      <c r="O936" s="18">
        <f t="shared" si="85"/>
        <v>12</v>
      </c>
      <c r="P936" s="19">
        <f t="shared" si="84"/>
        <v>3681</v>
      </c>
      <c r="Q936" s="24">
        <f t="shared" si="87"/>
        <v>44177</v>
      </c>
      <c r="R936" s="24">
        <f t="shared" si="87"/>
        <v>44217</v>
      </c>
      <c r="S936"/>
    </row>
    <row r="937" spans="15:19" x14ac:dyDescent="0.2">
      <c r="O937" s="18">
        <f t="shared" si="85"/>
        <v>13</v>
      </c>
      <c r="P937" s="19">
        <f t="shared" si="84"/>
        <v>3398</v>
      </c>
      <c r="Q937" s="24">
        <f t="shared" si="87"/>
        <v>44178</v>
      </c>
      <c r="R937" s="24">
        <f t="shared" si="87"/>
        <v>44218</v>
      </c>
      <c r="S937"/>
    </row>
    <row r="938" spans="15:19" x14ac:dyDescent="0.2">
      <c r="O938" s="18">
        <f t="shared" si="85"/>
        <v>14</v>
      </c>
      <c r="P938" s="19">
        <f t="shared" si="84"/>
        <v>3156</v>
      </c>
      <c r="Q938" s="24">
        <f t="shared" si="87"/>
        <v>44179</v>
      </c>
      <c r="R938" s="24">
        <f t="shared" si="87"/>
        <v>44219</v>
      </c>
      <c r="S938"/>
    </row>
    <row r="939" spans="15:19" x14ac:dyDescent="0.2">
      <c r="O939" s="18">
        <f t="shared" si="85"/>
        <v>15</v>
      </c>
      <c r="P939" s="19">
        <f t="shared" si="84"/>
        <v>2945</v>
      </c>
      <c r="Q939" s="24">
        <f t="shared" si="87"/>
        <v>44180</v>
      </c>
      <c r="R939" s="24">
        <f t="shared" si="87"/>
        <v>44220</v>
      </c>
      <c r="S939"/>
    </row>
    <row r="940" spans="15:19" x14ac:dyDescent="0.2">
      <c r="O940" s="18">
        <f t="shared" si="85"/>
        <v>16</v>
      </c>
      <c r="P940" s="19">
        <f t="shared" si="84"/>
        <v>2761</v>
      </c>
      <c r="Q940" s="24">
        <f t="shared" ref="Q940:R955" si="88">Q939+1</f>
        <v>44181</v>
      </c>
      <c r="R940" s="24">
        <f t="shared" si="88"/>
        <v>44221</v>
      </c>
      <c r="S940"/>
    </row>
    <row r="941" spans="15:19" x14ac:dyDescent="0.2">
      <c r="O941" s="18">
        <f t="shared" si="85"/>
        <v>17</v>
      </c>
      <c r="P941" s="19">
        <f t="shared" si="84"/>
        <v>2599</v>
      </c>
      <c r="Q941" s="24">
        <f t="shared" si="88"/>
        <v>44182</v>
      </c>
      <c r="R941" s="24">
        <f t="shared" si="88"/>
        <v>44222</v>
      </c>
      <c r="S941"/>
    </row>
    <row r="942" spans="15:19" x14ac:dyDescent="0.2">
      <c r="O942" s="18">
        <f t="shared" si="85"/>
        <v>18</v>
      </c>
      <c r="P942" s="19">
        <f t="shared" si="84"/>
        <v>2455</v>
      </c>
      <c r="Q942" s="24">
        <f t="shared" si="88"/>
        <v>44183</v>
      </c>
      <c r="R942" s="24">
        <f t="shared" si="88"/>
        <v>44223</v>
      </c>
      <c r="S942"/>
    </row>
    <row r="943" spans="15:19" x14ac:dyDescent="0.2">
      <c r="O943" s="18">
        <f t="shared" si="85"/>
        <v>19</v>
      </c>
      <c r="P943" s="19">
        <f t="shared" si="84"/>
        <v>2325</v>
      </c>
      <c r="Q943" s="24">
        <f t="shared" si="88"/>
        <v>44184</v>
      </c>
      <c r="R943" s="24">
        <f t="shared" si="88"/>
        <v>44224</v>
      </c>
      <c r="S943"/>
    </row>
    <row r="944" spans="15:19" x14ac:dyDescent="0.2">
      <c r="O944" s="18">
        <f t="shared" si="85"/>
        <v>20</v>
      </c>
      <c r="P944" s="19">
        <f t="shared" si="84"/>
        <v>2209</v>
      </c>
      <c r="Q944" s="24">
        <f t="shared" si="88"/>
        <v>44185</v>
      </c>
      <c r="R944" s="24">
        <f t="shared" si="88"/>
        <v>44225</v>
      </c>
      <c r="S944"/>
    </row>
    <row r="945" spans="15:19" x14ac:dyDescent="0.2">
      <c r="O945" s="18">
        <f t="shared" si="85"/>
        <v>21</v>
      </c>
      <c r="P945" s="19">
        <f t="shared" si="84"/>
        <v>2104</v>
      </c>
      <c r="Q945" s="24">
        <f t="shared" si="88"/>
        <v>44186</v>
      </c>
      <c r="R945" s="24">
        <f t="shared" si="88"/>
        <v>44226</v>
      </c>
      <c r="S945"/>
    </row>
    <row r="946" spans="15:19" x14ac:dyDescent="0.2">
      <c r="O946" s="18">
        <f t="shared" si="85"/>
        <v>22</v>
      </c>
      <c r="P946" s="19">
        <f t="shared" si="84"/>
        <v>2009</v>
      </c>
      <c r="Q946" s="24">
        <f t="shared" si="88"/>
        <v>44187</v>
      </c>
      <c r="R946" s="24">
        <f t="shared" si="88"/>
        <v>44227</v>
      </c>
      <c r="S946"/>
    </row>
    <row r="947" spans="15:19" x14ac:dyDescent="0.2">
      <c r="O947" s="18">
        <f t="shared" si="85"/>
        <v>23</v>
      </c>
      <c r="P947" s="19">
        <f t="shared" si="84"/>
        <v>1921</v>
      </c>
      <c r="Q947" s="24">
        <f t="shared" si="88"/>
        <v>44188</v>
      </c>
      <c r="R947" s="24">
        <f t="shared" si="88"/>
        <v>44228</v>
      </c>
      <c r="S947"/>
    </row>
    <row r="948" spans="15:19" x14ac:dyDescent="0.2">
      <c r="O948" s="18">
        <f t="shared" si="85"/>
        <v>24</v>
      </c>
      <c r="P948" s="19">
        <f t="shared" si="84"/>
        <v>1841</v>
      </c>
      <c r="Q948" s="24">
        <f t="shared" si="88"/>
        <v>44189</v>
      </c>
      <c r="R948" s="24">
        <f t="shared" si="88"/>
        <v>44229</v>
      </c>
      <c r="S948"/>
    </row>
    <row r="949" spans="15:19" x14ac:dyDescent="0.2">
      <c r="O949" s="18">
        <f t="shared" si="85"/>
        <v>25</v>
      </c>
      <c r="P949" s="19">
        <f t="shared" si="84"/>
        <v>1768</v>
      </c>
      <c r="Q949" s="24">
        <f t="shared" si="88"/>
        <v>44190</v>
      </c>
      <c r="R949" s="24">
        <f t="shared" si="88"/>
        <v>44230</v>
      </c>
      <c r="S949"/>
    </row>
    <row r="950" spans="15:19" x14ac:dyDescent="0.2">
      <c r="O950" s="18">
        <f t="shared" si="85"/>
        <v>26</v>
      </c>
      <c r="P950" s="19">
        <f t="shared" si="84"/>
        <v>1700</v>
      </c>
      <c r="Q950" s="24">
        <f t="shared" si="88"/>
        <v>44191</v>
      </c>
      <c r="R950" s="24">
        <f t="shared" si="88"/>
        <v>44231</v>
      </c>
      <c r="S950"/>
    </row>
    <row r="951" spans="15:19" x14ac:dyDescent="0.2">
      <c r="O951" s="18">
        <f t="shared" si="85"/>
        <v>27</v>
      </c>
      <c r="P951" s="19">
        <f t="shared" si="84"/>
        <v>1637</v>
      </c>
      <c r="Q951" s="24">
        <f t="shared" si="88"/>
        <v>44192</v>
      </c>
      <c r="R951" s="24">
        <f t="shared" si="88"/>
        <v>44232</v>
      </c>
      <c r="S951"/>
    </row>
    <row r="952" spans="15:19" x14ac:dyDescent="0.2">
      <c r="O952" s="18">
        <f t="shared" si="85"/>
        <v>28</v>
      </c>
      <c r="P952" s="19">
        <f t="shared" si="84"/>
        <v>1578</v>
      </c>
      <c r="Q952" s="24">
        <f t="shared" si="88"/>
        <v>44193</v>
      </c>
      <c r="R952" s="24">
        <f t="shared" si="88"/>
        <v>44233</v>
      </c>
      <c r="S952"/>
    </row>
    <row r="953" spans="15:19" x14ac:dyDescent="0.2">
      <c r="O953" s="18">
        <f t="shared" si="85"/>
        <v>29</v>
      </c>
      <c r="P953" s="19">
        <f t="shared" si="84"/>
        <v>1524</v>
      </c>
      <c r="Q953" s="24">
        <f t="shared" si="88"/>
        <v>44194</v>
      </c>
      <c r="R953" s="24">
        <f t="shared" si="88"/>
        <v>44234</v>
      </c>
      <c r="S953"/>
    </row>
    <row r="954" spans="15:19" x14ac:dyDescent="0.2">
      <c r="O954" s="18">
        <f t="shared" si="85"/>
        <v>30</v>
      </c>
      <c r="P954" s="19">
        <f t="shared" si="84"/>
        <v>1473</v>
      </c>
      <c r="Q954" s="24">
        <f t="shared" si="88"/>
        <v>44195</v>
      </c>
      <c r="R954" s="24">
        <f t="shared" si="88"/>
        <v>44235</v>
      </c>
      <c r="S954"/>
    </row>
    <row r="955" spans="15:19" x14ac:dyDescent="0.2">
      <c r="O955" s="18">
        <f t="shared" si="85"/>
        <v>31</v>
      </c>
      <c r="P955" s="19">
        <f t="shared" si="84"/>
        <v>1426</v>
      </c>
      <c r="Q955" s="24">
        <f t="shared" si="88"/>
        <v>44196</v>
      </c>
      <c r="R955" s="24">
        <f t="shared" si="88"/>
        <v>44236</v>
      </c>
      <c r="S955"/>
    </row>
    <row r="956" spans="15:19" x14ac:dyDescent="0.2">
      <c r="O956" s="18">
        <f t="shared" si="85"/>
        <v>1</v>
      </c>
      <c r="P956" s="19">
        <f t="shared" si="84"/>
        <v>44197</v>
      </c>
      <c r="Q956" s="24">
        <f t="shared" ref="Q956:R971" si="89">Q955+1</f>
        <v>44197</v>
      </c>
      <c r="R956" s="24">
        <f t="shared" si="89"/>
        <v>44237</v>
      </c>
      <c r="S956"/>
    </row>
    <row r="957" spans="15:19" x14ac:dyDescent="0.2">
      <c r="O957" s="18">
        <f t="shared" si="85"/>
        <v>2</v>
      </c>
      <c r="P957" s="19">
        <f t="shared" si="84"/>
        <v>22099</v>
      </c>
      <c r="Q957" s="24">
        <f t="shared" si="89"/>
        <v>44198</v>
      </c>
      <c r="R957" s="24">
        <f t="shared" si="89"/>
        <v>44238</v>
      </c>
      <c r="S957"/>
    </row>
    <row r="958" spans="15:19" x14ac:dyDescent="0.2">
      <c r="O958" s="18">
        <f t="shared" si="85"/>
        <v>3</v>
      </c>
      <c r="P958" s="19">
        <f t="shared" si="84"/>
        <v>14733</v>
      </c>
      <c r="Q958" s="24">
        <f t="shared" si="89"/>
        <v>44199</v>
      </c>
      <c r="R958" s="24">
        <f t="shared" si="89"/>
        <v>44239</v>
      </c>
      <c r="S958"/>
    </row>
    <row r="959" spans="15:19" x14ac:dyDescent="0.2">
      <c r="O959" s="18">
        <f t="shared" si="85"/>
        <v>4</v>
      </c>
      <c r="P959" s="19">
        <f t="shared" si="84"/>
        <v>11050</v>
      </c>
      <c r="Q959" s="24">
        <f t="shared" si="89"/>
        <v>44200</v>
      </c>
      <c r="R959" s="24">
        <f t="shared" si="89"/>
        <v>44240</v>
      </c>
      <c r="S959"/>
    </row>
    <row r="960" spans="15:19" x14ac:dyDescent="0.2">
      <c r="O960" s="18">
        <f t="shared" si="85"/>
        <v>5</v>
      </c>
      <c r="P960" s="19">
        <f t="shared" si="84"/>
        <v>8840</v>
      </c>
      <c r="Q960" s="24">
        <f t="shared" si="89"/>
        <v>44201</v>
      </c>
      <c r="R960" s="24">
        <f t="shared" si="89"/>
        <v>44241</v>
      </c>
      <c r="S960"/>
    </row>
    <row r="961" spans="15:19" x14ac:dyDescent="0.2">
      <c r="O961" s="18">
        <f t="shared" si="85"/>
        <v>6</v>
      </c>
      <c r="P961" s="19">
        <f t="shared" si="84"/>
        <v>7367</v>
      </c>
      <c r="Q961" s="24">
        <f t="shared" si="89"/>
        <v>44202</v>
      </c>
      <c r="R961" s="24">
        <f t="shared" si="89"/>
        <v>44242</v>
      </c>
      <c r="S961"/>
    </row>
    <row r="962" spans="15:19" x14ac:dyDescent="0.2">
      <c r="O962" s="18">
        <f t="shared" si="85"/>
        <v>7</v>
      </c>
      <c r="P962" s="19">
        <f t="shared" si="84"/>
        <v>6315</v>
      </c>
      <c r="Q962" s="24">
        <f t="shared" si="89"/>
        <v>44203</v>
      </c>
      <c r="R962" s="24">
        <f t="shared" si="89"/>
        <v>44243</v>
      </c>
      <c r="S962"/>
    </row>
    <row r="963" spans="15:19" x14ac:dyDescent="0.2">
      <c r="O963" s="18">
        <f t="shared" si="85"/>
        <v>8</v>
      </c>
      <c r="P963" s="19">
        <f t="shared" si="84"/>
        <v>5526</v>
      </c>
      <c r="Q963" s="24">
        <f t="shared" si="89"/>
        <v>44204</v>
      </c>
      <c r="R963" s="24">
        <f t="shared" si="89"/>
        <v>44244</v>
      </c>
      <c r="S963"/>
    </row>
    <row r="964" spans="15:19" x14ac:dyDescent="0.2">
      <c r="O964" s="18">
        <f t="shared" si="85"/>
        <v>9</v>
      </c>
      <c r="P964" s="19">
        <f t="shared" si="84"/>
        <v>4912</v>
      </c>
      <c r="Q964" s="24">
        <f t="shared" si="89"/>
        <v>44205</v>
      </c>
      <c r="R964" s="24">
        <f t="shared" si="89"/>
        <v>44245</v>
      </c>
      <c r="S964"/>
    </row>
    <row r="965" spans="15:19" x14ac:dyDescent="0.2">
      <c r="O965" s="18">
        <f t="shared" si="85"/>
        <v>10</v>
      </c>
      <c r="P965" s="19">
        <f t="shared" si="84"/>
        <v>4421</v>
      </c>
      <c r="Q965" s="24">
        <f t="shared" si="89"/>
        <v>44206</v>
      </c>
      <c r="R965" s="24">
        <f t="shared" si="89"/>
        <v>44246</v>
      </c>
      <c r="S965"/>
    </row>
    <row r="966" spans="15:19" x14ac:dyDescent="0.2">
      <c r="O966" s="18">
        <f t="shared" si="85"/>
        <v>11</v>
      </c>
      <c r="P966" s="19">
        <f t="shared" si="84"/>
        <v>4019</v>
      </c>
      <c r="Q966" s="24">
        <f t="shared" si="89"/>
        <v>44207</v>
      </c>
      <c r="R966" s="24">
        <f t="shared" si="89"/>
        <v>44247</v>
      </c>
      <c r="S966"/>
    </row>
    <row r="967" spans="15:19" x14ac:dyDescent="0.2">
      <c r="O967" s="18">
        <f t="shared" si="85"/>
        <v>12</v>
      </c>
      <c r="P967" s="19">
        <f t="shared" si="84"/>
        <v>3684</v>
      </c>
      <c r="Q967" s="24">
        <f t="shared" si="89"/>
        <v>44208</v>
      </c>
      <c r="R967" s="24">
        <f t="shared" si="89"/>
        <v>44248</v>
      </c>
      <c r="S967"/>
    </row>
    <row r="968" spans="15:19" x14ac:dyDescent="0.2">
      <c r="O968" s="18">
        <f t="shared" si="85"/>
        <v>13</v>
      </c>
      <c r="P968" s="19">
        <f t="shared" si="84"/>
        <v>3401</v>
      </c>
      <c r="Q968" s="24">
        <f t="shared" si="89"/>
        <v>44209</v>
      </c>
      <c r="R968" s="24">
        <f t="shared" si="89"/>
        <v>44249</v>
      </c>
      <c r="S968"/>
    </row>
    <row r="969" spans="15:19" x14ac:dyDescent="0.2">
      <c r="O969" s="18">
        <f t="shared" si="85"/>
        <v>14</v>
      </c>
      <c r="P969" s="19">
        <f t="shared" si="84"/>
        <v>3158</v>
      </c>
      <c r="Q969" s="24">
        <f t="shared" si="89"/>
        <v>44210</v>
      </c>
      <c r="R969" s="24">
        <f t="shared" si="89"/>
        <v>44250</v>
      </c>
      <c r="S969"/>
    </row>
    <row r="970" spans="15:19" x14ac:dyDescent="0.2">
      <c r="O970" s="18">
        <f t="shared" si="85"/>
        <v>15</v>
      </c>
      <c r="P970" s="19">
        <f t="shared" ref="P970:P1033" si="90">ROUND(Q970/O970,0)</f>
        <v>2947</v>
      </c>
      <c r="Q970" s="24">
        <f t="shared" si="89"/>
        <v>44211</v>
      </c>
      <c r="R970" s="24">
        <f t="shared" si="89"/>
        <v>44251</v>
      </c>
      <c r="S970"/>
    </row>
    <row r="971" spans="15:19" x14ac:dyDescent="0.2">
      <c r="O971" s="18">
        <f t="shared" ref="O971:O1034" si="91">DAY(Q971)</f>
        <v>16</v>
      </c>
      <c r="P971" s="19">
        <f t="shared" si="90"/>
        <v>2763</v>
      </c>
      <c r="Q971" s="24">
        <f t="shared" si="89"/>
        <v>44212</v>
      </c>
      <c r="R971" s="24">
        <f t="shared" si="89"/>
        <v>44252</v>
      </c>
      <c r="S971"/>
    </row>
    <row r="972" spans="15:19" x14ac:dyDescent="0.2">
      <c r="O972" s="18">
        <f t="shared" si="91"/>
        <v>17</v>
      </c>
      <c r="P972" s="19">
        <f t="shared" si="90"/>
        <v>2601</v>
      </c>
      <c r="Q972" s="24">
        <f t="shared" ref="Q972:R987" si="92">Q971+1</f>
        <v>44213</v>
      </c>
      <c r="R972" s="24">
        <f t="shared" si="92"/>
        <v>44253</v>
      </c>
      <c r="S972"/>
    </row>
    <row r="973" spans="15:19" x14ac:dyDescent="0.2">
      <c r="O973" s="18">
        <f t="shared" si="91"/>
        <v>18</v>
      </c>
      <c r="P973" s="19">
        <f t="shared" si="90"/>
        <v>2456</v>
      </c>
      <c r="Q973" s="24">
        <f t="shared" si="92"/>
        <v>44214</v>
      </c>
      <c r="R973" s="24">
        <f t="shared" si="92"/>
        <v>44254</v>
      </c>
      <c r="S973"/>
    </row>
    <row r="974" spans="15:19" x14ac:dyDescent="0.2">
      <c r="O974" s="18">
        <f t="shared" si="91"/>
        <v>19</v>
      </c>
      <c r="P974" s="19">
        <f t="shared" si="90"/>
        <v>2327</v>
      </c>
      <c r="Q974" s="24">
        <f t="shared" si="92"/>
        <v>44215</v>
      </c>
      <c r="R974" s="24">
        <f t="shared" si="92"/>
        <v>44255</v>
      </c>
      <c r="S974"/>
    </row>
    <row r="975" spans="15:19" x14ac:dyDescent="0.2">
      <c r="O975" s="18">
        <f t="shared" si="91"/>
        <v>20</v>
      </c>
      <c r="P975" s="19">
        <f t="shared" si="90"/>
        <v>2211</v>
      </c>
      <c r="Q975" s="24">
        <f t="shared" si="92"/>
        <v>44216</v>
      </c>
      <c r="R975" s="24">
        <f t="shared" si="92"/>
        <v>44256</v>
      </c>
      <c r="S975"/>
    </row>
    <row r="976" spans="15:19" x14ac:dyDescent="0.2">
      <c r="O976" s="18">
        <f t="shared" si="91"/>
        <v>21</v>
      </c>
      <c r="P976" s="19">
        <f t="shared" si="90"/>
        <v>2106</v>
      </c>
      <c r="Q976" s="24">
        <f t="shared" si="92"/>
        <v>44217</v>
      </c>
      <c r="R976" s="24">
        <f t="shared" si="92"/>
        <v>44257</v>
      </c>
      <c r="S976"/>
    </row>
    <row r="977" spans="15:19" x14ac:dyDescent="0.2">
      <c r="O977" s="18">
        <f t="shared" si="91"/>
        <v>22</v>
      </c>
      <c r="P977" s="19">
        <f t="shared" si="90"/>
        <v>2010</v>
      </c>
      <c r="Q977" s="24">
        <f t="shared" si="92"/>
        <v>44218</v>
      </c>
      <c r="R977" s="24">
        <f t="shared" si="92"/>
        <v>44258</v>
      </c>
      <c r="S977"/>
    </row>
    <row r="978" spans="15:19" x14ac:dyDescent="0.2">
      <c r="O978" s="18">
        <f t="shared" si="91"/>
        <v>23</v>
      </c>
      <c r="P978" s="19">
        <f t="shared" si="90"/>
        <v>1923</v>
      </c>
      <c r="Q978" s="24">
        <f t="shared" si="92"/>
        <v>44219</v>
      </c>
      <c r="R978" s="24">
        <f t="shared" si="92"/>
        <v>44259</v>
      </c>
      <c r="S978"/>
    </row>
    <row r="979" spans="15:19" x14ac:dyDescent="0.2">
      <c r="O979" s="18">
        <f t="shared" si="91"/>
        <v>24</v>
      </c>
      <c r="P979" s="19">
        <f t="shared" si="90"/>
        <v>1843</v>
      </c>
      <c r="Q979" s="24">
        <f t="shared" si="92"/>
        <v>44220</v>
      </c>
      <c r="R979" s="24">
        <f t="shared" si="92"/>
        <v>44260</v>
      </c>
      <c r="S979"/>
    </row>
    <row r="980" spans="15:19" x14ac:dyDescent="0.2">
      <c r="O980" s="18">
        <f t="shared" si="91"/>
        <v>25</v>
      </c>
      <c r="P980" s="19">
        <f t="shared" si="90"/>
        <v>1769</v>
      </c>
      <c r="Q980" s="24">
        <f t="shared" si="92"/>
        <v>44221</v>
      </c>
      <c r="R980" s="24">
        <f t="shared" si="92"/>
        <v>44261</v>
      </c>
      <c r="S980"/>
    </row>
    <row r="981" spans="15:19" x14ac:dyDescent="0.2">
      <c r="O981" s="18">
        <f t="shared" si="91"/>
        <v>26</v>
      </c>
      <c r="P981" s="19">
        <f t="shared" si="90"/>
        <v>1701</v>
      </c>
      <c r="Q981" s="24">
        <f t="shared" si="92"/>
        <v>44222</v>
      </c>
      <c r="R981" s="24">
        <f t="shared" si="92"/>
        <v>44262</v>
      </c>
      <c r="S981"/>
    </row>
    <row r="982" spans="15:19" x14ac:dyDescent="0.2">
      <c r="O982" s="18">
        <f t="shared" si="91"/>
        <v>27</v>
      </c>
      <c r="P982" s="19">
        <f t="shared" si="90"/>
        <v>1638</v>
      </c>
      <c r="Q982" s="24">
        <f t="shared" si="92"/>
        <v>44223</v>
      </c>
      <c r="R982" s="24">
        <f t="shared" si="92"/>
        <v>44263</v>
      </c>
      <c r="S982"/>
    </row>
    <row r="983" spans="15:19" x14ac:dyDescent="0.2">
      <c r="O983" s="18">
        <f t="shared" si="91"/>
        <v>28</v>
      </c>
      <c r="P983" s="19">
        <f t="shared" si="90"/>
        <v>1579</v>
      </c>
      <c r="Q983" s="24">
        <f t="shared" si="92"/>
        <v>44224</v>
      </c>
      <c r="R983" s="24">
        <f t="shared" si="92"/>
        <v>44264</v>
      </c>
      <c r="S983"/>
    </row>
    <row r="984" spans="15:19" x14ac:dyDescent="0.2">
      <c r="O984" s="18">
        <f t="shared" si="91"/>
        <v>29</v>
      </c>
      <c r="P984" s="19">
        <f t="shared" si="90"/>
        <v>1525</v>
      </c>
      <c r="Q984" s="24">
        <f t="shared" si="92"/>
        <v>44225</v>
      </c>
      <c r="R984" s="24">
        <f t="shared" si="92"/>
        <v>44265</v>
      </c>
      <c r="S984"/>
    </row>
    <row r="985" spans="15:19" x14ac:dyDescent="0.2">
      <c r="O985" s="18">
        <f t="shared" si="91"/>
        <v>30</v>
      </c>
      <c r="P985" s="19">
        <f t="shared" si="90"/>
        <v>1474</v>
      </c>
      <c r="Q985" s="24">
        <f t="shared" si="92"/>
        <v>44226</v>
      </c>
      <c r="R985" s="24">
        <f t="shared" si="92"/>
        <v>44266</v>
      </c>
      <c r="S985"/>
    </row>
    <row r="986" spans="15:19" x14ac:dyDescent="0.2">
      <c r="O986" s="18">
        <f t="shared" si="91"/>
        <v>31</v>
      </c>
      <c r="P986" s="19">
        <f t="shared" si="90"/>
        <v>1427</v>
      </c>
      <c r="Q986" s="24">
        <f t="shared" si="92"/>
        <v>44227</v>
      </c>
      <c r="R986" s="24">
        <f t="shared" si="92"/>
        <v>44267</v>
      </c>
      <c r="S986"/>
    </row>
    <row r="987" spans="15:19" x14ac:dyDescent="0.2">
      <c r="O987" s="18">
        <f t="shared" si="91"/>
        <v>1</v>
      </c>
      <c r="P987" s="19">
        <f t="shared" si="90"/>
        <v>44228</v>
      </c>
      <c r="Q987" s="24">
        <f t="shared" si="92"/>
        <v>44228</v>
      </c>
      <c r="R987" s="24">
        <f t="shared" si="92"/>
        <v>44268</v>
      </c>
      <c r="S987"/>
    </row>
    <row r="988" spans="15:19" x14ac:dyDescent="0.2">
      <c r="O988" s="18">
        <f t="shared" si="91"/>
        <v>2</v>
      </c>
      <c r="P988" s="19">
        <f t="shared" si="90"/>
        <v>22115</v>
      </c>
      <c r="Q988" s="24">
        <f t="shared" ref="Q988:R1003" si="93">Q987+1</f>
        <v>44229</v>
      </c>
      <c r="R988" s="24">
        <f t="shared" si="93"/>
        <v>44269</v>
      </c>
      <c r="S988"/>
    </row>
    <row r="989" spans="15:19" x14ac:dyDescent="0.2">
      <c r="O989" s="18">
        <f t="shared" si="91"/>
        <v>3</v>
      </c>
      <c r="P989" s="19">
        <f t="shared" si="90"/>
        <v>14743</v>
      </c>
      <c r="Q989" s="24">
        <f t="shared" si="93"/>
        <v>44230</v>
      </c>
      <c r="R989" s="24">
        <f t="shared" si="93"/>
        <v>44270</v>
      </c>
      <c r="S989"/>
    </row>
    <row r="990" spans="15:19" x14ac:dyDescent="0.2">
      <c r="O990" s="18">
        <f t="shared" si="91"/>
        <v>4</v>
      </c>
      <c r="P990" s="19">
        <f t="shared" si="90"/>
        <v>11058</v>
      </c>
      <c r="Q990" s="24">
        <f t="shared" si="93"/>
        <v>44231</v>
      </c>
      <c r="R990" s="24">
        <f t="shared" si="93"/>
        <v>44271</v>
      </c>
      <c r="S990"/>
    </row>
    <row r="991" spans="15:19" x14ac:dyDescent="0.2">
      <c r="O991" s="18">
        <f t="shared" si="91"/>
        <v>5</v>
      </c>
      <c r="P991" s="19">
        <f t="shared" si="90"/>
        <v>8846</v>
      </c>
      <c r="Q991" s="24">
        <f t="shared" si="93"/>
        <v>44232</v>
      </c>
      <c r="R991" s="24">
        <f t="shared" si="93"/>
        <v>44272</v>
      </c>
      <c r="S991"/>
    </row>
    <row r="992" spans="15:19" x14ac:dyDescent="0.2">
      <c r="O992" s="18">
        <f t="shared" si="91"/>
        <v>6</v>
      </c>
      <c r="P992" s="19">
        <f t="shared" si="90"/>
        <v>7372</v>
      </c>
      <c r="Q992" s="24">
        <f t="shared" si="93"/>
        <v>44233</v>
      </c>
      <c r="R992" s="24">
        <f t="shared" si="93"/>
        <v>44273</v>
      </c>
      <c r="S992"/>
    </row>
    <row r="993" spans="15:19" x14ac:dyDescent="0.2">
      <c r="O993" s="18">
        <f t="shared" si="91"/>
        <v>7</v>
      </c>
      <c r="P993" s="19">
        <f t="shared" si="90"/>
        <v>6319</v>
      </c>
      <c r="Q993" s="24">
        <f t="shared" si="93"/>
        <v>44234</v>
      </c>
      <c r="R993" s="24">
        <f t="shared" si="93"/>
        <v>44274</v>
      </c>
      <c r="S993"/>
    </row>
    <row r="994" spans="15:19" x14ac:dyDescent="0.2">
      <c r="O994" s="18">
        <f t="shared" si="91"/>
        <v>8</v>
      </c>
      <c r="P994" s="19">
        <f t="shared" si="90"/>
        <v>5529</v>
      </c>
      <c r="Q994" s="24">
        <f t="shared" si="93"/>
        <v>44235</v>
      </c>
      <c r="R994" s="24">
        <f t="shared" si="93"/>
        <v>44275</v>
      </c>
      <c r="S994"/>
    </row>
    <row r="995" spans="15:19" x14ac:dyDescent="0.2">
      <c r="O995" s="18">
        <f t="shared" si="91"/>
        <v>9</v>
      </c>
      <c r="P995" s="19">
        <f t="shared" si="90"/>
        <v>4915</v>
      </c>
      <c r="Q995" s="24">
        <f t="shared" si="93"/>
        <v>44236</v>
      </c>
      <c r="R995" s="24">
        <f t="shared" si="93"/>
        <v>44276</v>
      </c>
      <c r="S995"/>
    </row>
    <row r="996" spans="15:19" x14ac:dyDescent="0.2">
      <c r="O996" s="18">
        <f t="shared" si="91"/>
        <v>10</v>
      </c>
      <c r="P996" s="19">
        <f t="shared" si="90"/>
        <v>4424</v>
      </c>
      <c r="Q996" s="24">
        <f t="shared" si="93"/>
        <v>44237</v>
      </c>
      <c r="R996" s="24">
        <f t="shared" si="93"/>
        <v>44277</v>
      </c>
      <c r="S996"/>
    </row>
    <row r="997" spans="15:19" x14ac:dyDescent="0.2">
      <c r="O997" s="18">
        <f t="shared" si="91"/>
        <v>11</v>
      </c>
      <c r="P997" s="19">
        <f t="shared" si="90"/>
        <v>4022</v>
      </c>
      <c r="Q997" s="24">
        <f t="shared" si="93"/>
        <v>44238</v>
      </c>
      <c r="R997" s="24">
        <f t="shared" si="93"/>
        <v>44278</v>
      </c>
      <c r="S997"/>
    </row>
    <row r="998" spans="15:19" x14ac:dyDescent="0.2">
      <c r="O998" s="18">
        <f t="shared" si="91"/>
        <v>12</v>
      </c>
      <c r="P998" s="19">
        <f t="shared" si="90"/>
        <v>3687</v>
      </c>
      <c r="Q998" s="24">
        <f t="shared" si="93"/>
        <v>44239</v>
      </c>
      <c r="R998" s="24">
        <f t="shared" si="93"/>
        <v>44279</v>
      </c>
      <c r="S998"/>
    </row>
    <row r="999" spans="15:19" x14ac:dyDescent="0.2">
      <c r="O999" s="18">
        <f t="shared" si="91"/>
        <v>13</v>
      </c>
      <c r="P999" s="19">
        <f t="shared" si="90"/>
        <v>3403</v>
      </c>
      <c r="Q999" s="24">
        <f t="shared" si="93"/>
        <v>44240</v>
      </c>
      <c r="R999" s="24">
        <f t="shared" si="93"/>
        <v>44280</v>
      </c>
      <c r="S999"/>
    </row>
    <row r="1000" spans="15:19" x14ac:dyDescent="0.2">
      <c r="O1000" s="18">
        <f t="shared" si="91"/>
        <v>14</v>
      </c>
      <c r="P1000" s="19">
        <f t="shared" si="90"/>
        <v>3160</v>
      </c>
      <c r="Q1000" s="24">
        <f t="shared" si="93"/>
        <v>44241</v>
      </c>
      <c r="R1000" s="24">
        <f t="shared" si="93"/>
        <v>44281</v>
      </c>
      <c r="S1000"/>
    </row>
    <row r="1001" spans="15:19" x14ac:dyDescent="0.2">
      <c r="O1001" s="18">
        <f t="shared" si="91"/>
        <v>15</v>
      </c>
      <c r="P1001" s="19">
        <f t="shared" si="90"/>
        <v>2949</v>
      </c>
      <c r="Q1001" s="24">
        <f t="shared" si="93"/>
        <v>44242</v>
      </c>
      <c r="R1001" s="24">
        <f t="shared" si="93"/>
        <v>44282</v>
      </c>
      <c r="S1001"/>
    </row>
    <row r="1002" spans="15:19" x14ac:dyDescent="0.2">
      <c r="O1002" s="18">
        <f t="shared" si="91"/>
        <v>16</v>
      </c>
      <c r="P1002" s="19">
        <f t="shared" si="90"/>
        <v>2765</v>
      </c>
      <c r="Q1002" s="24">
        <f t="shared" si="93"/>
        <v>44243</v>
      </c>
      <c r="R1002" s="24">
        <f t="shared" si="93"/>
        <v>44283</v>
      </c>
      <c r="S1002"/>
    </row>
    <row r="1003" spans="15:19" x14ac:dyDescent="0.2">
      <c r="O1003" s="18">
        <f t="shared" si="91"/>
        <v>17</v>
      </c>
      <c r="P1003" s="19">
        <f t="shared" si="90"/>
        <v>2603</v>
      </c>
      <c r="Q1003" s="24">
        <f t="shared" si="93"/>
        <v>44244</v>
      </c>
      <c r="R1003" s="24">
        <f t="shared" si="93"/>
        <v>44284</v>
      </c>
      <c r="S1003"/>
    </row>
    <row r="1004" spans="15:19" x14ac:dyDescent="0.2">
      <c r="O1004" s="18">
        <f t="shared" si="91"/>
        <v>18</v>
      </c>
      <c r="P1004" s="19">
        <f t="shared" si="90"/>
        <v>2458</v>
      </c>
      <c r="Q1004" s="24">
        <f t="shared" ref="Q1004:R1019" si="94">Q1003+1</f>
        <v>44245</v>
      </c>
      <c r="R1004" s="24">
        <f t="shared" si="94"/>
        <v>44285</v>
      </c>
      <c r="S1004"/>
    </row>
    <row r="1005" spans="15:19" x14ac:dyDescent="0.2">
      <c r="O1005" s="18">
        <f t="shared" si="91"/>
        <v>19</v>
      </c>
      <c r="P1005" s="19">
        <f t="shared" si="90"/>
        <v>2329</v>
      </c>
      <c r="Q1005" s="24">
        <f t="shared" si="94"/>
        <v>44246</v>
      </c>
      <c r="R1005" s="24">
        <f t="shared" si="94"/>
        <v>44286</v>
      </c>
      <c r="S1005"/>
    </row>
    <row r="1006" spans="15:19" x14ac:dyDescent="0.2">
      <c r="O1006" s="18">
        <f t="shared" si="91"/>
        <v>20</v>
      </c>
      <c r="P1006" s="19">
        <f t="shared" si="90"/>
        <v>2212</v>
      </c>
      <c r="Q1006" s="24">
        <f t="shared" si="94"/>
        <v>44247</v>
      </c>
      <c r="R1006" s="24">
        <f t="shared" si="94"/>
        <v>44287</v>
      </c>
      <c r="S1006"/>
    </row>
    <row r="1007" spans="15:19" x14ac:dyDescent="0.2">
      <c r="O1007" s="18">
        <f t="shared" si="91"/>
        <v>21</v>
      </c>
      <c r="P1007" s="19">
        <f t="shared" si="90"/>
        <v>2107</v>
      </c>
      <c r="Q1007" s="24">
        <f t="shared" si="94"/>
        <v>44248</v>
      </c>
      <c r="R1007" s="24">
        <f t="shared" si="94"/>
        <v>44288</v>
      </c>
      <c r="S1007"/>
    </row>
    <row r="1008" spans="15:19" x14ac:dyDescent="0.2">
      <c r="O1008" s="18">
        <f t="shared" si="91"/>
        <v>22</v>
      </c>
      <c r="P1008" s="19">
        <f t="shared" si="90"/>
        <v>2011</v>
      </c>
      <c r="Q1008" s="24">
        <f t="shared" si="94"/>
        <v>44249</v>
      </c>
      <c r="R1008" s="24">
        <f t="shared" si="94"/>
        <v>44289</v>
      </c>
      <c r="S1008"/>
    </row>
    <row r="1009" spans="15:19" x14ac:dyDescent="0.2">
      <c r="O1009" s="18">
        <f t="shared" si="91"/>
        <v>23</v>
      </c>
      <c r="P1009" s="19">
        <f t="shared" si="90"/>
        <v>1924</v>
      </c>
      <c r="Q1009" s="24">
        <f t="shared" si="94"/>
        <v>44250</v>
      </c>
      <c r="R1009" s="24">
        <f t="shared" si="94"/>
        <v>44290</v>
      </c>
      <c r="S1009"/>
    </row>
    <row r="1010" spans="15:19" x14ac:dyDescent="0.2">
      <c r="O1010" s="18">
        <f t="shared" si="91"/>
        <v>24</v>
      </c>
      <c r="P1010" s="19">
        <f t="shared" si="90"/>
        <v>1844</v>
      </c>
      <c r="Q1010" s="24">
        <f t="shared" si="94"/>
        <v>44251</v>
      </c>
      <c r="R1010" s="24">
        <f t="shared" si="94"/>
        <v>44291</v>
      </c>
      <c r="S1010"/>
    </row>
    <row r="1011" spans="15:19" x14ac:dyDescent="0.2">
      <c r="O1011" s="18">
        <f t="shared" si="91"/>
        <v>25</v>
      </c>
      <c r="P1011" s="19">
        <f t="shared" si="90"/>
        <v>1770</v>
      </c>
      <c r="Q1011" s="24">
        <f t="shared" si="94"/>
        <v>44252</v>
      </c>
      <c r="R1011" s="24">
        <f t="shared" si="94"/>
        <v>44292</v>
      </c>
      <c r="S1011"/>
    </row>
    <row r="1012" spans="15:19" x14ac:dyDescent="0.2">
      <c r="O1012" s="18">
        <f t="shared" si="91"/>
        <v>26</v>
      </c>
      <c r="P1012" s="19">
        <f t="shared" si="90"/>
        <v>1702</v>
      </c>
      <c r="Q1012" s="24">
        <f t="shared" si="94"/>
        <v>44253</v>
      </c>
      <c r="R1012" s="24">
        <f t="shared" si="94"/>
        <v>44293</v>
      </c>
      <c r="S1012"/>
    </row>
    <row r="1013" spans="15:19" x14ac:dyDescent="0.2">
      <c r="O1013" s="18">
        <f t="shared" si="91"/>
        <v>27</v>
      </c>
      <c r="P1013" s="19">
        <f t="shared" si="90"/>
        <v>1639</v>
      </c>
      <c r="Q1013" s="24">
        <f t="shared" si="94"/>
        <v>44254</v>
      </c>
      <c r="R1013" s="24">
        <f t="shared" si="94"/>
        <v>44294</v>
      </c>
      <c r="S1013"/>
    </row>
    <row r="1014" spans="15:19" x14ac:dyDescent="0.2">
      <c r="O1014" s="18">
        <f t="shared" si="91"/>
        <v>28</v>
      </c>
      <c r="P1014" s="19">
        <f t="shared" si="90"/>
        <v>1581</v>
      </c>
      <c r="Q1014" s="24">
        <f t="shared" si="94"/>
        <v>44255</v>
      </c>
      <c r="R1014" s="24">
        <f t="shared" si="94"/>
        <v>44295</v>
      </c>
      <c r="S1014"/>
    </row>
    <row r="1015" spans="15:19" x14ac:dyDescent="0.2">
      <c r="O1015" s="18">
        <f t="shared" si="91"/>
        <v>1</v>
      </c>
      <c r="P1015" s="19">
        <f t="shared" si="90"/>
        <v>44256</v>
      </c>
      <c r="Q1015" s="24">
        <f t="shared" si="94"/>
        <v>44256</v>
      </c>
      <c r="R1015" s="24">
        <f t="shared" si="94"/>
        <v>44296</v>
      </c>
      <c r="S1015"/>
    </row>
    <row r="1016" spans="15:19" x14ac:dyDescent="0.2">
      <c r="O1016" s="18">
        <f t="shared" si="91"/>
        <v>2</v>
      </c>
      <c r="P1016" s="19">
        <f t="shared" si="90"/>
        <v>22129</v>
      </c>
      <c r="Q1016" s="24">
        <f t="shared" si="94"/>
        <v>44257</v>
      </c>
      <c r="R1016" s="24">
        <f t="shared" si="94"/>
        <v>44297</v>
      </c>
      <c r="S1016"/>
    </row>
    <row r="1017" spans="15:19" x14ac:dyDescent="0.2">
      <c r="O1017" s="18">
        <f t="shared" si="91"/>
        <v>3</v>
      </c>
      <c r="P1017" s="19">
        <f t="shared" si="90"/>
        <v>14753</v>
      </c>
      <c r="Q1017" s="24">
        <f t="shared" si="94"/>
        <v>44258</v>
      </c>
      <c r="R1017" s="24">
        <f t="shared" si="94"/>
        <v>44298</v>
      </c>
      <c r="S1017"/>
    </row>
    <row r="1018" spans="15:19" x14ac:dyDescent="0.2">
      <c r="O1018" s="18">
        <f t="shared" si="91"/>
        <v>4</v>
      </c>
      <c r="P1018" s="19">
        <f t="shared" si="90"/>
        <v>11065</v>
      </c>
      <c r="Q1018" s="24">
        <f t="shared" si="94"/>
        <v>44259</v>
      </c>
      <c r="R1018" s="24">
        <f t="shared" si="94"/>
        <v>44299</v>
      </c>
      <c r="S1018"/>
    </row>
    <row r="1019" spans="15:19" x14ac:dyDescent="0.2">
      <c r="O1019" s="18">
        <f t="shared" si="91"/>
        <v>5</v>
      </c>
      <c r="P1019" s="19">
        <f t="shared" si="90"/>
        <v>8852</v>
      </c>
      <c r="Q1019" s="24">
        <f t="shared" si="94"/>
        <v>44260</v>
      </c>
      <c r="R1019" s="24">
        <f t="shared" si="94"/>
        <v>44300</v>
      </c>
      <c r="S1019"/>
    </row>
    <row r="1020" spans="15:19" x14ac:dyDescent="0.2">
      <c r="O1020" s="18">
        <f t="shared" si="91"/>
        <v>6</v>
      </c>
      <c r="P1020" s="19">
        <f t="shared" si="90"/>
        <v>7377</v>
      </c>
      <c r="Q1020" s="24">
        <f t="shared" ref="Q1020:R1035" si="95">Q1019+1</f>
        <v>44261</v>
      </c>
      <c r="R1020" s="24">
        <f t="shared" si="95"/>
        <v>44301</v>
      </c>
      <c r="S1020"/>
    </row>
    <row r="1021" spans="15:19" x14ac:dyDescent="0.2">
      <c r="O1021" s="18">
        <f t="shared" si="91"/>
        <v>7</v>
      </c>
      <c r="P1021" s="19">
        <f t="shared" si="90"/>
        <v>6323</v>
      </c>
      <c r="Q1021" s="24">
        <f t="shared" si="95"/>
        <v>44262</v>
      </c>
      <c r="R1021" s="24">
        <f t="shared" si="95"/>
        <v>44302</v>
      </c>
      <c r="S1021"/>
    </row>
    <row r="1022" spans="15:19" x14ac:dyDescent="0.2">
      <c r="O1022" s="18">
        <f t="shared" si="91"/>
        <v>8</v>
      </c>
      <c r="P1022" s="19">
        <f t="shared" si="90"/>
        <v>5533</v>
      </c>
      <c r="Q1022" s="24">
        <f t="shared" si="95"/>
        <v>44263</v>
      </c>
      <c r="R1022" s="24">
        <f t="shared" si="95"/>
        <v>44303</v>
      </c>
      <c r="S1022"/>
    </row>
    <row r="1023" spans="15:19" x14ac:dyDescent="0.2">
      <c r="O1023" s="18">
        <f t="shared" si="91"/>
        <v>9</v>
      </c>
      <c r="P1023" s="19">
        <f t="shared" si="90"/>
        <v>4918</v>
      </c>
      <c r="Q1023" s="24">
        <f t="shared" si="95"/>
        <v>44264</v>
      </c>
      <c r="R1023" s="24">
        <f t="shared" si="95"/>
        <v>44304</v>
      </c>
      <c r="S1023"/>
    </row>
    <row r="1024" spans="15:19" x14ac:dyDescent="0.2">
      <c r="O1024" s="18">
        <f t="shared" si="91"/>
        <v>10</v>
      </c>
      <c r="P1024" s="19">
        <f t="shared" si="90"/>
        <v>4427</v>
      </c>
      <c r="Q1024" s="24">
        <f t="shared" si="95"/>
        <v>44265</v>
      </c>
      <c r="R1024" s="24">
        <f t="shared" si="95"/>
        <v>44305</v>
      </c>
      <c r="S1024"/>
    </row>
    <row r="1025" spans="15:19" x14ac:dyDescent="0.2">
      <c r="O1025" s="18">
        <f t="shared" si="91"/>
        <v>11</v>
      </c>
      <c r="P1025" s="19">
        <f t="shared" si="90"/>
        <v>4024</v>
      </c>
      <c r="Q1025" s="24">
        <f t="shared" si="95"/>
        <v>44266</v>
      </c>
      <c r="R1025" s="24">
        <f t="shared" si="95"/>
        <v>44306</v>
      </c>
      <c r="S1025"/>
    </row>
    <row r="1026" spans="15:19" x14ac:dyDescent="0.2">
      <c r="O1026" s="18">
        <f t="shared" si="91"/>
        <v>12</v>
      </c>
      <c r="P1026" s="19">
        <f t="shared" si="90"/>
        <v>3689</v>
      </c>
      <c r="Q1026" s="24">
        <f t="shared" si="95"/>
        <v>44267</v>
      </c>
      <c r="R1026" s="24">
        <f t="shared" si="95"/>
        <v>44307</v>
      </c>
      <c r="S1026"/>
    </row>
    <row r="1027" spans="15:19" x14ac:dyDescent="0.2">
      <c r="O1027" s="18">
        <f t="shared" si="91"/>
        <v>13</v>
      </c>
      <c r="P1027" s="19">
        <f t="shared" si="90"/>
        <v>3405</v>
      </c>
      <c r="Q1027" s="24">
        <f t="shared" si="95"/>
        <v>44268</v>
      </c>
      <c r="R1027" s="24">
        <f t="shared" si="95"/>
        <v>44308</v>
      </c>
      <c r="S1027"/>
    </row>
    <row r="1028" spans="15:19" x14ac:dyDescent="0.2">
      <c r="O1028" s="18">
        <f t="shared" si="91"/>
        <v>14</v>
      </c>
      <c r="P1028" s="19">
        <f t="shared" si="90"/>
        <v>3162</v>
      </c>
      <c r="Q1028" s="24">
        <f t="shared" si="95"/>
        <v>44269</v>
      </c>
      <c r="R1028" s="24">
        <f t="shared" si="95"/>
        <v>44309</v>
      </c>
      <c r="S1028"/>
    </row>
    <row r="1029" spans="15:19" x14ac:dyDescent="0.2">
      <c r="O1029" s="18">
        <f t="shared" si="91"/>
        <v>15</v>
      </c>
      <c r="P1029" s="19">
        <f t="shared" si="90"/>
        <v>2951</v>
      </c>
      <c r="Q1029" s="24">
        <f t="shared" si="95"/>
        <v>44270</v>
      </c>
      <c r="R1029" s="24">
        <f t="shared" si="95"/>
        <v>44310</v>
      </c>
      <c r="S1029"/>
    </row>
    <row r="1030" spans="15:19" x14ac:dyDescent="0.2">
      <c r="O1030" s="18">
        <f t="shared" si="91"/>
        <v>16</v>
      </c>
      <c r="P1030" s="19">
        <f t="shared" si="90"/>
        <v>2767</v>
      </c>
      <c r="Q1030" s="24">
        <f t="shared" si="95"/>
        <v>44271</v>
      </c>
      <c r="R1030" s="24">
        <f t="shared" si="95"/>
        <v>44311</v>
      </c>
      <c r="S1030"/>
    </row>
    <row r="1031" spans="15:19" x14ac:dyDescent="0.2">
      <c r="O1031" s="18">
        <f t="shared" si="91"/>
        <v>17</v>
      </c>
      <c r="P1031" s="19">
        <f t="shared" si="90"/>
        <v>2604</v>
      </c>
      <c r="Q1031" s="24">
        <f t="shared" si="95"/>
        <v>44272</v>
      </c>
      <c r="R1031" s="24">
        <f t="shared" si="95"/>
        <v>44312</v>
      </c>
      <c r="S1031"/>
    </row>
    <row r="1032" spans="15:19" x14ac:dyDescent="0.2">
      <c r="O1032" s="18">
        <f t="shared" si="91"/>
        <v>18</v>
      </c>
      <c r="P1032" s="19">
        <f t="shared" si="90"/>
        <v>2460</v>
      </c>
      <c r="Q1032" s="24">
        <f t="shared" si="95"/>
        <v>44273</v>
      </c>
      <c r="R1032" s="24">
        <f t="shared" si="95"/>
        <v>44313</v>
      </c>
      <c r="S1032"/>
    </row>
    <row r="1033" spans="15:19" x14ac:dyDescent="0.2">
      <c r="O1033" s="18">
        <f t="shared" si="91"/>
        <v>19</v>
      </c>
      <c r="P1033" s="19">
        <f t="shared" si="90"/>
        <v>2330</v>
      </c>
      <c r="Q1033" s="24">
        <f t="shared" si="95"/>
        <v>44274</v>
      </c>
      <c r="R1033" s="24">
        <f t="shared" si="95"/>
        <v>44314</v>
      </c>
      <c r="S1033"/>
    </row>
    <row r="1034" spans="15:19" x14ac:dyDescent="0.2">
      <c r="O1034" s="18">
        <f t="shared" si="91"/>
        <v>20</v>
      </c>
      <c r="P1034" s="19">
        <f t="shared" ref="P1034:P1097" si="96">ROUND(Q1034/O1034,0)</f>
        <v>2214</v>
      </c>
      <c r="Q1034" s="24">
        <f t="shared" si="95"/>
        <v>44275</v>
      </c>
      <c r="R1034" s="24">
        <f t="shared" si="95"/>
        <v>44315</v>
      </c>
      <c r="S1034"/>
    </row>
    <row r="1035" spans="15:19" x14ac:dyDescent="0.2">
      <c r="O1035" s="18">
        <f t="shared" ref="O1035:O1098" si="97">DAY(Q1035)</f>
        <v>21</v>
      </c>
      <c r="P1035" s="19">
        <f t="shared" si="96"/>
        <v>2108</v>
      </c>
      <c r="Q1035" s="24">
        <f t="shared" si="95"/>
        <v>44276</v>
      </c>
      <c r="R1035" s="24">
        <f t="shared" si="95"/>
        <v>44316</v>
      </c>
      <c r="S1035"/>
    </row>
    <row r="1036" spans="15:19" x14ac:dyDescent="0.2">
      <c r="O1036" s="18">
        <f t="shared" si="97"/>
        <v>22</v>
      </c>
      <c r="P1036" s="19">
        <f t="shared" si="96"/>
        <v>2013</v>
      </c>
      <c r="Q1036" s="24">
        <f t="shared" ref="Q1036:R1051" si="98">Q1035+1</f>
        <v>44277</v>
      </c>
      <c r="R1036" s="24">
        <f t="shared" si="98"/>
        <v>44317</v>
      </c>
      <c r="S1036"/>
    </row>
    <row r="1037" spans="15:19" x14ac:dyDescent="0.2">
      <c r="O1037" s="18">
        <f t="shared" si="97"/>
        <v>23</v>
      </c>
      <c r="P1037" s="19">
        <f t="shared" si="96"/>
        <v>1925</v>
      </c>
      <c r="Q1037" s="24">
        <f t="shared" si="98"/>
        <v>44278</v>
      </c>
      <c r="R1037" s="24">
        <f t="shared" si="98"/>
        <v>44318</v>
      </c>
      <c r="S1037"/>
    </row>
    <row r="1038" spans="15:19" x14ac:dyDescent="0.2">
      <c r="O1038" s="18">
        <f t="shared" si="97"/>
        <v>24</v>
      </c>
      <c r="P1038" s="19">
        <f t="shared" si="96"/>
        <v>1845</v>
      </c>
      <c r="Q1038" s="24">
        <f t="shared" si="98"/>
        <v>44279</v>
      </c>
      <c r="R1038" s="24">
        <f t="shared" si="98"/>
        <v>44319</v>
      </c>
      <c r="S1038"/>
    </row>
    <row r="1039" spans="15:19" x14ac:dyDescent="0.2">
      <c r="O1039" s="18">
        <f t="shared" si="97"/>
        <v>25</v>
      </c>
      <c r="P1039" s="19">
        <f t="shared" si="96"/>
        <v>1771</v>
      </c>
      <c r="Q1039" s="24">
        <f t="shared" si="98"/>
        <v>44280</v>
      </c>
      <c r="R1039" s="24">
        <f t="shared" si="98"/>
        <v>44320</v>
      </c>
      <c r="S1039"/>
    </row>
    <row r="1040" spans="15:19" x14ac:dyDescent="0.2">
      <c r="O1040" s="18">
        <f t="shared" si="97"/>
        <v>26</v>
      </c>
      <c r="P1040" s="19">
        <f t="shared" si="96"/>
        <v>1703</v>
      </c>
      <c r="Q1040" s="24">
        <f t="shared" si="98"/>
        <v>44281</v>
      </c>
      <c r="R1040" s="24">
        <f t="shared" si="98"/>
        <v>44321</v>
      </c>
      <c r="S1040"/>
    </row>
    <row r="1041" spans="15:19" x14ac:dyDescent="0.2">
      <c r="O1041" s="18">
        <f t="shared" si="97"/>
        <v>27</v>
      </c>
      <c r="P1041" s="19">
        <f t="shared" si="96"/>
        <v>1640</v>
      </c>
      <c r="Q1041" s="24">
        <f t="shared" si="98"/>
        <v>44282</v>
      </c>
      <c r="R1041" s="24">
        <f t="shared" si="98"/>
        <v>44322</v>
      </c>
      <c r="S1041"/>
    </row>
    <row r="1042" spans="15:19" x14ac:dyDescent="0.2">
      <c r="O1042" s="18">
        <f t="shared" si="97"/>
        <v>28</v>
      </c>
      <c r="P1042" s="19">
        <f t="shared" si="96"/>
        <v>1582</v>
      </c>
      <c r="Q1042" s="24">
        <f t="shared" si="98"/>
        <v>44283</v>
      </c>
      <c r="R1042" s="24">
        <f t="shared" si="98"/>
        <v>44323</v>
      </c>
      <c r="S1042"/>
    </row>
    <row r="1043" spans="15:19" x14ac:dyDescent="0.2">
      <c r="O1043" s="18">
        <f t="shared" si="97"/>
        <v>29</v>
      </c>
      <c r="P1043" s="19">
        <f t="shared" si="96"/>
        <v>1527</v>
      </c>
      <c r="Q1043" s="24">
        <f t="shared" si="98"/>
        <v>44284</v>
      </c>
      <c r="R1043" s="24">
        <f t="shared" si="98"/>
        <v>44324</v>
      </c>
      <c r="S1043"/>
    </row>
    <row r="1044" spans="15:19" x14ac:dyDescent="0.2">
      <c r="O1044" s="18">
        <f t="shared" si="97"/>
        <v>30</v>
      </c>
      <c r="P1044" s="19">
        <f t="shared" si="96"/>
        <v>1476</v>
      </c>
      <c r="Q1044" s="24">
        <f t="shared" si="98"/>
        <v>44285</v>
      </c>
      <c r="R1044" s="24">
        <f t="shared" si="98"/>
        <v>44325</v>
      </c>
      <c r="S1044"/>
    </row>
    <row r="1045" spans="15:19" x14ac:dyDescent="0.2">
      <c r="O1045" s="18">
        <f t="shared" si="97"/>
        <v>31</v>
      </c>
      <c r="P1045" s="19">
        <f t="shared" si="96"/>
        <v>1429</v>
      </c>
      <c r="Q1045" s="24">
        <f t="shared" si="98"/>
        <v>44286</v>
      </c>
      <c r="R1045" s="24">
        <f t="shared" si="98"/>
        <v>44326</v>
      </c>
      <c r="S1045"/>
    </row>
    <row r="1046" spans="15:19" x14ac:dyDescent="0.2">
      <c r="O1046" s="18">
        <f t="shared" si="97"/>
        <v>1</v>
      </c>
      <c r="P1046" s="19">
        <f t="shared" si="96"/>
        <v>44287</v>
      </c>
      <c r="Q1046" s="24">
        <f t="shared" si="98"/>
        <v>44287</v>
      </c>
      <c r="R1046" s="24">
        <f t="shared" si="98"/>
        <v>44327</v>
      </c>
      <c r="S1046"/>
    </row>
    <row r="1047" spans="15:19" x14ac:dyDescent="0.2">
      <c r="O1047" s="18">
        <f t="shared" si="97"/>
        <v>2</v>
      </c>
      <c r="P1047" s="19">
        <f t="shared" si="96"/>
        <v>22144</v>
      </c>
      <c r="Q1047" s="24">
        <f t="shared" si="98"/>
        <v>44288</v>
      </c>
      <c r="R1047" s="24">
        <f t="shared" si="98"/>
        <v>44328</v>
      </c>
      <c r="S1047"/>
    </row>
    <row r="1048" spans="15:19" x14ac:dyDescent="0.2">
      <c r="O1048" s="18">
        <f t="shared" si="97"/>
        <v>3</v>
      </c>
      <c r="P1048" s="19">
        <f t="shared" si="96"/>
        <v>14763</v>
      </c>
      <c r="Q1048" s="24">
        <f t="shared" si="98"/>
        <v>44289</v>
      </c>
      <c r="R1048" s="24">
        <f t="shared" si="98"/>
        <v>44329</v>
      </c>
      <c r="S1048"/>
    </row>
    <row r="1049" spans="15:19" x14ac:dyDescent="0.2">
      <c r="O1049" s="18">
        <f t="shared" si="97"/>
        <v>4</v>
      </c>
      <c r="P1049" s="19">
        <f t="shared" si="96"/>
        <v>11073</v>
      </c>
      <c r="Q1049" s="24">
        <f t="shared" si="98"/>
        <v>44290</v>
      </c>
      <c r="R1049" s="24">
        <f t="shared" si="98"/>
        <v>44330</v>
      </c>
      <c r="S1049"/>
    </row>
    <row r="1050" spans="15:19" x14ac:dyDescent="0.2">
      <c r="O1050" s="18">
        <f t="shared" si="97"/>
        <v>5</v>
      </c>
      <c r="P1050" s="19">
        <f t="shared" si="96"/>
        <v>8858</v>
      </c>
      <c r="Q1050" s="24">
        <f t="shared" si="98"/>
        <v>44291</v>
      </c>
      <c r="R1050" s="24">
        <f t="shared" si="98"/>
        <v>44331</v>
      </c>
      <c r="S1050"/>
    </row>
    <row r="1051" spans="15:19" x14ac:dyDescent="0.2">
      <c r="O1051" s="18">
        <f t="shared" si="97"/>
        <v>6</v>
      </c>
      <c r="P1051" s="19">
        <f t="shared" si="96"/>
        <v>7382</v>
      </c>
      <c r="Q1051" s="24">
        <f t="shared" si="98"/>
        <v>44292</v>
      </c>
      <c r="R1051" s="24">
        <f t="shared" si="98"/>
        <v>44332</v>
      </c>
      <c r="S1051"/>
    </row>
    <row r="1052" spans="15:19" x14ac:dyDescent="0.2">
      <c r="O1052" s="18">
        <f t="shared" si="97"/>
        <v>7</v>
      </c>
      <c r="P1052" s="19">
        <f t="shared" si="96"/>
        <v>6328</v>
      </c>
      <c r="Q1052" s="24">
        <f t="shared" ref="Q1052:R1067" si="99">Q1051+1</f>
        <v>44293</v>
      </c>
      <c r="R1052" s="24">
        <f t="shared" si="99"/>
        <v>44333</v>
      </c>
      <c r="S1052"/>
    </row>
    <row r="1053" spans="15:19" x14ac:dyDescent="0.2">
      <c r="O1053" s="18">
        <f t="shared" si="97"/>
        <v>8</v>
      </c>
      <c r="P1053" s="19">
        <f t="shared" si="96"/>
        <v>5537</v>
      </c>
      <c r="Q1053" s="24">
        <f t="shared" si="99"/>
        <v>44294</v>
      </c>
      <c r="R1053" s="24">
        <f t="shared" si="99"/>
        <v>44334</v>
      </c>
      <c r="S1053"/>
    </row>
    <row r="1054" spans="15:19" x14ac:dyDescent="0.2">
      <c r="O1054" s="18">
        <f t="shared" si="97"/>
        <v>9</v>
      </c>
      <c r="P1054" s="19">
        <f t="shared" si="96"/>
        <v>4922</v>
      </c>
      <c r="Q1054" s="24">
        <f t="shared" si="99"/>
        <v>44295</v>
      </c>
      <c r="R1054" s="24">
        <f t="shared" si="99"/>
        <v>44335</v>
      </c>
      <c r="S1054"/>
    </row>
    <row r="1055" spans="15:19" x14ac:dyDescent="0.2">
      <c r="O1055" s="18">
        <f t="shared" si="97"/>
        <v>10</v>
      </c>
      <c r="P1055" s="19">
        <f t="shared" si="96"/>
        <v>4430</v>
      </c>
      <c r="Q1055" s="24">
        <f t="shared" si="99"/>
        <v>44296</v>
      </c>
      <c r="R1055" s="24">
        <f t="shared" si="99"/>
        <v>44336</v>
      </c>
      <c r="S1055"/>
    </row>
    <row r="1056" spans="15:19" x14ac:dyDescent="0.2">
      <c r="O1056" s="18">
        <f t="shared" si="97"/>
        <v>11</v>
      </c>
      <c r="P1056" s="19">
        <f t="shared" si="96"/>
        <v>4027</v>
      </c>
      <c r="Q1056" s="24">
        <f t="shared" si="99"/>
        <v>44297</v>
      </c>
      <c r="R1056" s="24">
        <f t="shared" si="99"/>
        <v>44337</v>
      </c>
      <c r="S1056"/>
    </row>
    <row r="1057" spans="15:19" x14ac:dyDescent="0.2">
      <c r="O1057" s="18">
        <f t="shared" si="97"/>
        <v>12</v>
      </c>
      <c r="P1057" s="19">
        <f t="shared" si="96"/>
        <v>3692</v>
      </c>
      <c r="Q1057" s="24">
        <f t="shared" si="99"/>
        <v>44298</v>
      </c>
      <c r="R1057" s="24">
        <f t="shared" si="99"/>
        <v>44338</v>
      </c>
      <c r="S1057"/>
    </row>
    <row r="1058" spans="15:19" x14ac:dyDescent="0.2">
      <c r="O1058" s="18">
        <f t="shared" si="97"/>
        <v>13</v>
      </c>
      <c r="P1058" s="19">
        <f t="shared" si="96"/>
        <v>3408</v>
      </c>
      <c r="Q1058" s="24">
        <f t="shared" si="99"/>
        <v>44299</v>
      </c>
      <c r="R1058" s="24">
        <f t="shared" si="99"/>
        <v>44339</v>
      </c>
      <c r="S1058"/>
    </row>
    <row r="1059" spans="15:19" x14ac:dyDescent="0.2">
      <c r="O1059" s="18">
        <f t="shared" si="97"/>
        <v>14</v>
      </c>
      <c r="P1059" s="19">
        <f t="shared" si="96"/>
        <v>3164</v>
      </c>
      <c r="Q1059" s="24">
        <f t="shared" si="99"/>
        <v>44300</v>
      </c>
      <c r="R1059" s="24">
        <f t="shared" si="99"/>
        <v>44340</v>
      </c>
      <c r="S1059"/>
    </row>
    <row r="1060" spans="15:19" x14ac:dyDescent="0.2">
      <c r="O1060" s="18">
        <f t="shared" si="97"/>
        <v>15</v>
      </c>
      <c r="P1060" s="19">
        <f t="shared" si="96"/>
        <v>2953</v>
      </c>
      <c r="Q1060" s="24">
        <f t="shared" si="99"/>
        <v>44301</v>
      </c>
      <c r="R1060" s="24">
        <f t="shared" si="99"/>
        <v>44341</v>
      </c>
      <c r="S1060"/>
    </row>
    <row r="1061" spans="15:19" x14ac:dyDescent="0.2">
      <c r="O1061" s="18">
        <f t="shared" si="97"/>
        <v>16</v>
      </c>
      <c r="P1061" s="19">
        <f t="shared" si="96"/>
        <v>2769</v>
      </c>
      <c r="Q1061" s="24">
        <f t="shared" si="99"/>
        <v>44302</v>
      </c>
      <c r="R1061" s="24">
        <f t="shared" si="99"/>
        <v>44342</v>
      </c>
      <c r="S1061"/>
    </row>
    <row r="1062" spans="15:19" x14ac:dyDescent="0.2">
      <c r="O1062" s="18">
        <f t="shared" si="97"/>
        <v>17</v>
      </c>
      <c r="P1062" s="19">
        <f t="shared" si="96"/>
        <v>2606</v>
      </c>
      <c r="Q1062" s="24">
        <f t="shared" si="99"/>
        <v>44303</v>
      </c>
      <c r="R1062" s="24">
        <f t="shared" si="99"/>
        <v>44343</v>
      </c>
      <c r="S1062"/>
    </row>
    <row r="1063" spans="15:19" x14ac:dyDescent="0.2">
      <c r="O1063" s="18">
        <f t="shared" si="97"/>
        <v>18</v>
      </c>
      <c r="P1063" s="19">
        <f t="shared" si="96"/>
        <v>2461</v>
      </c>
      <c r="Q1063" s="24">
        <f t="shared" si="99"/>
        <v>44304</v>
      </c>
      <c r="R1063" s="24">
        <f t="shared" si="99"/>
        <v>44344</v>
      </c>
      <c r="S1063"/>
    </row>
    <row r="1064" spans="15:19" x14ac:dyDescent="0.2">
      <c r="O1064" s="18">
        <f t="shared" si="97"/>
        <v>19</v>
      </c>
      <c r="P1064" s="19">
        <f t="shared" si="96"/>
        <v>2332</v>
      </c>
      <c r="Q1064" s="24">
        <f t="shared" si="99"/>
        <v>44305</v>
      </c>
      <c r="R1064" s="24">
        <f t="shared" si="99"/>
        <v>44345</v>
      </c>
      <c r="S1064"/>
    </row>
    <row r="1065" spans="15:19" x14ac:dyDescent="0.2">
      <c r="O1065" s="18">
        <f t="shared" si="97"/>
        <v>20</v>
      </c>
      <c r="P1065" s="19">
        <f t="shared" si="96"/>
        <v>2215</v>
      </c>
      <c r="Q1065" s="24">
        <f t="shared" si="99"/>
        <v>44306</v>
      </c>
      <c r="R1065" s="24">
        <f t="shared" si="99"/>
        <v>44346</v>
      </c>
      <c r="S1065"/>
    </row>
    <row r="1066" spans="15:19" x14ac:dyDescent="0.2">
      <c r="O1066" s="18">
        <f t="shared" si="97"/>
        <v>21</v>
      </c>
      <c r="P1066" s="19">
        <f t="shared" si="96"/>
        <v>2110</v>
      </c>
      <c r="Q1066" s="24">
        <f t="shared" si="99"/>
        <v>44307</v>
      </c>
      <c r="R1066" s="24">
        <f t="shared" si="99"/>
        <v>44347</v>
      </c>
      <c r="S1066"/>
    </row>
    <row r="1067" spans="15:19" x14ac:dyDescent="0.2">
      <c r="O1067" s="18">
        <f t="shared" si="97"/>
        <v>22</v>
      </c>
      <c r="P1067" s="19">
        <f t="shared" si="96"/>
        <v>2014</v>
      </c>
      <c r="Q1067" s="24">
        <f t="shared" si="99"/>
        <v>44308</v>
      </c>
      <c r="R1067" s="24">
        <f t="shared" si="99"/>
        <v>44348</v>
      </c>
      <c r="S1067"/>
    </row>
    <row r="1068" spans="15:19" x14ac:dyDescent="0.2">
      <c r="O1068" s="18">
        <f t="shared" si="97"/>
        <v>23</v>
      </c>
      <c r="P1068" s="19">
        <f t="shared" si="96"/>
        <v>1926</v>
      </c>
      <c r="Q1068" s="24">
        <f t="shared" ref="Q1068:R1083" si="100">Q1067+1</f>
        <v>44309</v>
      </c>
      <c r="R1068" s="24">
        <f t="shared" si="100"/>
        <v>44349</v>
      </c>
      <c r="S1068"/>
    </row>
    <row r="1069" spans="15:19" x14ac:dyDescent="0.2">
      <c r="O1069" s="18">
        <f t="shared" si="97"/>
        <v>24</v>
      </c>
      <c r="P1069" s="19">
        <f t="shared" si="96"/>
        <v>1846</v>
      </c>
      <c r="Q1069" s="24">
        <f t="shared" si="100"/>
        <v>44310</v>
      </c>
      <c r="R1069" s="24">
        <f t="shared" si="100"/>
        <v>44350</v>
      </c>
      <c r="S1069"/>
    </row>
    <row r="1070" spans="15:19" x14ac:dyDescent="0.2">
      <c r="O1070" s="18">
        <f t="shared" si="97"/>
        <v>25</v>
      </c>
      <c r="P1070" s="19">
        <f t="shared" si="96"/>
        <v>1772</v>
      </c>
      <c r="Q1070" s="24">
        <f t="shared" si="100"/>
        <v>44311</v>
      </c>
      <c r="R1070" s="24">
        <f t="shared" si="100"/>
        <v>44351</v>
      </c>
      <c r="S1070"/>
    </row>
    <row r="1071" spans="15:19" x14ac:dyDescent="0.2">
      <c r="O1071" s="18">
        <f t="shared" si="97"/>
        <v>26</v>
      </c>
      <c r="P1071" s="19">
        <f t="shared" si="96"/>
        <v>1704</v>
      </c>
      <c r="Q1071" s="24">
        <f t="shared" si="100"/>
        <v>44312</v>
      </c>
      <c r="R1071" s="24">
        <f t="shared" si="100"/>
        <v>44352</v>
      </c>
      <c r="S1071"/>
    </row>
    <row r="1072" spans="15:19" x14ac:dyDescent="0.2">
      <c r="O1072" s="18">
        <f t="shared" si="97"/>
        <v>27</v>
      </c>
      <c r="P1072" s="19">
        <f t="shared" si="96"/>
        <v>1641</v>
      </c>
      <c r="Q1072" s="24">
        <f t="shared" si="100"/>
        <v>44313</v>
      </c>
      <c r="R1072" s="24">
        <f t="shared" si="100"/>
        <v>44353</v>
      </c>
      <c r="S1072"/>
    </row>
    <row r="1073" spans="15:19" x14ac:dyDescent="0.2">
      <c r="O1073" s="18">
        <f t="shared" si="97"/>
        <v>28</v>
      </c>
      <c r="P1073" s="19">
        <f t="shared" si="96"/>
        <v>1583</v>
      </c>
      <c r="Q1073" s="24">
        <f t="shared" si="100"/>
        <v>44314</v>
      </c>
      <c r="R1073" s="24">
        <f t="shared" si="100"/>
        <v>44354</v>
      </c>
      <c r="S1073"/>
    </row>
    <row r="1074" spans="15:19" x14ac:dyDescent="0.2">
      <c r="O1074" s="18">
        <f t="shared" si="97"/>
        <v>29</v>
      </c>
      <c r="P1074" s="19">
        <f t="shared" si="96"/>
        <v>1528</v>
      </c>
      <c r="Q1074" s="24">
        <f t="shared" si="100"/>
        <v>44315</v>
      </c>
      <c r="R1074" s="24">
        <f t="shared" si="100"/>
        <v>44355</v>
      </c>
      <c r="S1074"/>
    </row>
    <row r="1075" spans="15:19" x14ac:dyDescent="0.2">
      <c r="O1075" s="18">
        <f t="shared" si="97"/>
        <v>30</v>
      </c>
      <c r="P1075" s="19">
        <f t="shared" si="96"/>
        <v>1477</v>
      </c>
      <c r="Q1075" s="24">
        <f t="shared" si="100"/>
        <v>44316</v>
      </c>
      <c r="R1075" s="24">
        <f t="shared" si="100"/>
        <v>44356</v>
      </c>
      <c r="S1075"/>
    </row>
    <row r="1076" spans="15:19" x14ac:dyDescent="0.2">
      <c r="O1076" s="18">
        <f t="shared" si="97"/>
        <v>1</v>
      </c>
      <c r="P1076" s="19">
        <f t="shared" si="96"/>
        <v>44317</v>
      </c>
      <c r="Q1076" s="24">
        <f t="shared" si="100"/>
        <v>44317</v>
      </c>
      <c r="R1076" s="24">
        <f t="shared" si="100"/>
        <v>44357</v>
      </c>
      <c r="S1076"/>
    </row>
    <row r="1077" spans="15:19" x14ac:dyDescent="0.2">
      <c r="O1077" s="18">
        <f t="shared" si="97"/>
        <v>2</v>
      </c>
      <c r="P1077" s="19">
        <f t="shared" si="96"/>
        <v>22159</v>
      </c>
      <c r="Q1077" s="24">
        <f t="shared" si="100"/>
        <v>44318</v>
      </c>
      <c r="R1077" s="24">
        <f t="shared" si="100"/>
        <v>44358</v>
      </c>
      <c r="S1077"/>
    </row>
    <row r="1078" spans="15:19" x14ac:dyDescent="0.2">
      <c r="O1078" s="18">
        <f t="shared" si="97"/>
        <v>3</v>
      </c>
      <c r="P1078" s="19">
        <f t="shared" si="96"/>
        <v>14773</v>
      </c>
      <c r="Q1078" s="24">
        <f t="shared" si="100"/>
        <v>44319</v>
      </c>
      <c r="R1078" s="24">
        <f t="shared" si="100"/>
        <v>44359</v>
      </c>
      <c r="S1078"/>
    </row>
    <row r="1079" spans="15:19" x14ac:dyDescent="0.2">
      <c r="O1079" s="18">
        <f t="shared" si="97"/>
        <v>4</v>
      </c>
      <c r="P1079" s="19">
        <f t="shared" si="96"/>
        <v>11080</v>
      </c>
      <c r="Q1079" s="24">
        <f t="shared" si="100"/>
        <v>44320</v>
      </c>
      <c r="R1079" s="24">
        <f t="shared" si="100"/>
        <v>44360</v>
      </c>
      <c r="S1079"/>
    </row>
    <row r="1080" spans="15:19" x14ac:dyDescent="0.2">
      <c r="O1080" s="18">
        <f t="shared" si="97"/>
        <v>5</v>
      </c>
      <c r="P1080" s="19">
        <f t="shared" si="96"/>
        <v>8864</v>
      </c>
      <c r="Q1080" s="24">
        <f t="shared" si="100"/>
        <v>44321</v>
      </c>
      <c r="R1080" s="24">
        <f t="shared" si="100"/>
        <v>44361</v>
      </c>
      <c r="S1080"/>
    </row>
    <row r="1081" spans="15:19" x14ac:dyDescent="0.2">
      <c r="O1081" s="18">
        <f t="shared" si="97"/>
        <v>6</v>
      </c>
      <c r="P1081" s="19">
        <f t="shared" si="96"/>
        <v>7387</v>
      </c>
      <c r="Q1081" s="24">
        <f t="shared" si="100"/>
        <v>44322</v>
      </c>
      <c r="R1081" s="24">
        <f t="shared" si="100"/>
        <v>44362</v>
      </c>
      <c r="S1081"/>
    </row>
    <row r="1082" spans="15:19" x14ac:dyDescent="0.2">
      <c r="O1082" s="18">
        <f t="shared" si="97"/>
        <v>7</v>
      </c>
      <c r="P1082" s="19">
        <f t="shared" si="96"/>
        <v>6332</v>
      </c>
      <c r="Q1082" s="24">
        <f t="shared" si="100"/>
        <v>44323</v>
      </c>
      <c r="R1082" s="24">
        <f t="shared" si="100"/>
        <v>44363</v>
      </c>
      <c r="S1082"/>
    </row>
    <row r="1083" spans="15:19" x14ac:dyDescent="0.2">
      <c r="O1083" s="18">
        <f t="shared" si="97"/>
        <v>8</v>
      </c>
      <c r="P1083" s="19">
        <f t="shared" si="96"/>
        <v>5541</v>
      </c>
      <c r="Q1083" s="24">
        <f t="shared" si="100"/>
        <v>44324</v>
      </c>
      <c r="R1083" s="24">
        <f t="shared" si="100"/>
        <v>44364</v>
      </c>
      <c r="S1083"/>
    </row>
    <row r="1084" spans="15:19" x14ac:dyDescent="0.2">
      <c r="O1084" s="18">
        <f t="shared" si="97"/>
        <v>9</v>
      </c>
      <c r="P1084" s="19">
        <f t="shared" si="96"/>
        <v>4925</v>
      </c>
      <c r="Q1084" s="24">
        <f t="shared" ref="Q1084:R1099" si="101">Q1083+1</f>
        <v>44325</v>
      </c>
      <c r="R1084" s="24">
        <f t="shared" si="101"/>
        <v>44365</v>
      </c>
      <c r="S1084"/>
    </row>
    <row r="1085" spans="15:19" x14ac:dyDescent="0.2">
      <c r="O1085" s="18">
        <f t="shared" si="97"/>
        <v>10</v>
      </c>
      <c r="P1085" s="19">
        <f t="shared" si="96"/>
        <v>4433</v>
      </c>
      <c r="Q1085" s="24">
        <f t="shared" si="101"/>
        <v>44326</v>
      </c>
      <c r="R1085" s="24">
        <f t="shared" si="101"/>
        <v>44366</v>
      </c>
      <c r="S1085"/>
    </row>
    <row r="1086" spans="15:19" x14ac:dyDescent="0.2">
      <c r="O1086" s="18">
        <f t="shared" si="97"/>
        <v>11</v>
      </c>
      <c r="P1086" s="19">
        <f t="shared" si="96"/>
        <v>4030</v>
      </c>
      <c r="Q1086" s="24">
        <f t="shared" si="101"/>
        <v>44327</v>
      </c>
      <c r="R1086" s="24">
        <f t="shared" si="101"/>
        <v>44367</v>
      </c>
      <c r="S1086"/>
    </row>
    <row r="1087" spans="15:19" x14ac:dyDescent="0.2">
      <c r="O1087" s="18">
        <f t="shared" si="97"/>
        <v>12</v>
      </c>
      <c r="P1087" s="19">
        <f t="shared" si="96"/>
        <v>3694</v>
      </c>
      <c r="Q1087" s="24">
        <f t="shared" si="101"/>
        <v>44328</v>
      </c>
      <c r="R1087" s="24">
        <f t="shared" si="101"/>
        <v>44368</v>
      </c>
      <c r="S1087"/>
    </row>
    <row r="1088" spans="15:19" x14ac:dyDescent="0.2">
      <c r="O1088" s="18">
        <f t="shared" si="97"/>
        <v>13</v>
      </c>
      <c r="P1088" s="19">
        <f t="shared" si="96"/>
        <v>3410</v>
      </c>
      <c r="Q1088" s="24">
        <f t="shared" si="101"/>
        <v>44329</v>
      </c>
      <c r="R1088" s="24">
        <f t="shared" si="101"/>
        <v>44369</v>
      </c>
      <c r="S1088"/>
    </row>
    <row r="1089" spans="15:19" x14ac:dyDescent="0.2">
      <c r="O1089" s="18">
        <f t="shared" si="97"/>
        <v>14</v>
      </c>
      <c r="P1089" s="19">
        <f t="shared" si="96"/>
        <v>3166</v>
      </c>
      <c r="Q1089" s="24">
        <f t="shared" si="101"/>
        <v>44330</v>
      </c>
      <c r="R1089" s="24">
        <f t="shared" si="101"/>
        <v>44370</v>
      </c>
      <c r="S1089"/>
    </row>
    <row r="1090" spans="15:19" x14ac:dyDescent="0.2">
      <c r="O1090" s="18">
        <f t="shared" si="97"/>
        <v>15</v>
      </c>
      <c r="P1090" s="19">
        <f t="shared" si="96"/>
        <v>2955</v>
      </c>
      <c r="Q1090" s="24">
        <f t="shared" si="101"/>
        <v>44331</v>
      </c>
      <c r="R1090" s="24">
        <f t="shared" si="101"/>
        <v>44371</v>
      </c>
      <c r="S1090"/>
    </row>
    <row r="1091" spans="15:19" x14ac:dyDescent="0.2">
      <c r="O1091" s="18">
        <f t="shared" si="97"/>
        <v>16</v>
      </c>
      <c r="P1091" s="19">
        <f t="shared" si="96"/>
        <v>2771</v>
      </c>
      <c r="Q1091" s="24">
        <f t="shared" si="101"/>
        <v>44332</v>
      </c>
      <c r="R1091" s="24">
        <f t="shared" si="101"/>
        <v>44372</v>
      </c>
      <c r="S1091"/>
    </row>
    <row r="1092" spans="15:19" x14ac:dyDescent="0.2">
      <c r="O1092" s="18">
        <f t="shared" si="97"/>
        <v>17</v>
      </c>
      <c r="P1092" s="19">
        <f t="shared" si="96"/>
        <v>2608</v>
      </c>
      <c r="Q1092" s="24">
        <f t="shared" si="101"/>
        <v>44333</v>
      </c>
      <c r="R1092" s="24">
        <f t="shared" si="101"/>
        <v>44373</v>
      </c>
      <c r="S1092"/>
    </row>
    <row r="1093" spans="15:19" x14ac:dyDescent="0.2">
      <c r="O1093" s="18">
        <f t="shared" si="97"/>
        <v>18</v>
      </c>
      <c r="P1093" s="19">
        <f t="shared" si="96"/>
        <v>2463</v>
      </c>
      <c r="Q1093" s="24">
        <f t="shared" si="101"/>
        <v>44334</v>
      </c>
      <c r="R1093" s="24">
        <f t="shared" si="101"/>
        <v>44374</v>
      </c>
      <c r="S1093"/>
    </row>
    <row r="1094" spans="15:19" x14ac:dyDescent="0.2">
      <c r="O1094" s="18">
        <f t="shared" si="97"/>
        <v>19</v>
      </c>
      <c r="P1094" s="19">
        <f t="shared" si="96"/>
        <v>2333</v>
      </c>
      <c r="Q1094" s="24">
        <f t="shared" si="101"/>
        <v>44335</v>
      </c>
      <c r="R1094" s="24">
        <f t="shared" si="101"/>
        <v>44375</v>
      </c>
      <c r="S1094"/>
    </row>
    <row r="1095" spans="15:19" x14ac:dyDescent="0.2">
      <c r="O1095" s="18">
        <f t="shared" si="97"/>
        <v>20</v>
      </c>
      <c r="P1095" s="19">
        <f t="shared" si="96"/>
        <v>2217</v>
      </c>
      <c r="Q1095" s="24">
        <f t="shared" si="101"/>
        <v>44336</v>
      </c>
      <c r="R1095" s="24">
        <f t="shared" si="101"/>
        <v>44376</v>
      </c>
      <c r="S1095"/>
    </row>
    <row r="1096" spans="15:19" x14ac:dyDescent="0.2">
      <c r="O1096" s="18">
        <f t="shared" si="97"/>
        <v>21</v>
      </c>
      <c r="P1096" s="19">
        <f t="shared" si="96"/>
        <v>2111</v>
      </c>
      <c r="Q1096" s="24">
        <f t="shared" si="101"/>
        <v>44337</v>
      </c>
      <c r="R1096" s="24">
        <f t="shared" si="101"/>
        <v>44377</v>
      </c>
      <c r="S1096"/>
    </row>
    <row r="1097" spans="15:19" x14ac:dyDescent="0.2">
      <c r="O1097" s="18">
        <f t="shared" si="97"/>
        <v>22</v>
      </c>
      <c r="P1097" s="19">
        <f t="shared" si="96"/>
        <v>2015</v>
      </c>
      <c r="Q1097" s="24">
        <f t="shared" si="101"/>
        <v>44338</v>
      </c>
      <c r="R1097" s="24">
        <f t="shared" si="101"/>
        <v>44378</v>
      </c>
      <c r="S1097"/>
    </row>
    <row r="1098" spans="15:19" x14ac:dyDescent="0.2">
      <c r="O1098" s="18">
        <f t="shared" si="97"/>
        <v>23</v>
      </c>
      <c r="P1098" s="19">
        <f t="shared" ref="P1098:P1352" si="102">ROUND(Q1098/O1098,0)</f>
        <v>1928</v>
      </c>
      <c r="Q1098" s="24">
        <f t="shared" si="101"/>
        <v>44339</v>
      </c>
      <c r="R1098" s="24">
        <f t="shared" si="101"/>
        <v>44379</v>
      </c>
      <c r="S1098"/>
    </row>
    <row r="1099" spans="15:19" x14ac:dyDescent="0.2">
      <c r="O1099" s="18">
        <f t="shared" ref="O1099:O1353" si="103">DAY(Q1099)</f>
        <v>24</v>
      </c>
      <c r="P1099" s="19">
        <f t="shared" si="102"/>
        <v>1848</v>
      </c>
      <c r="Q1099" s="24">
        <f t="shared" si="101"/>
        <v>44340</v>
      </c>
      <c r="R1099" s="24">
        <f t="shared" si="101"/>
        <v>44380</v>
      </c>
      <c r="S1099"/>
    </row>
    <row r="1100" spans="15:19" x14ac:dyDescent="0.2">
      <c r="O1100" s="18">
        <f t="shared" si="103"/>
        <v>25</v>
      </c>
      <c r="P1100" s="19">
        <f t="shared" si="102"/>
        <v>1774</v>
      </c>
      <c r="Q1100" s="24">
        <f t="shared" ref="Q1100:R1115" si="104">Q1099+1</f>
        <v>44341</v>
      </c>
      <c r="R1100" s="24">
        <f t="shared" si="104"/>
        <v>44381</v>
      </c>
      <c r="S1100"/>
    </row>
    <row r="1101" spans="15:19" x14ac:dyDescent="0.2">
      <c r="O1101" s="18">
        <f t="shared" si="103"/>
        <v>26</v>
      </c>
      <c r="P1101" s="19">
        <f t="shared" si="102"/>
        <v>1705</v>
      </c>
      <c r="Q1101" s="24">
        <f t="shared" si="104"/>
        <v>44342</v>
      </c>
      <c r="R1101" s="24">
        <f t="shared" si="104"/>
        <v>44382</v>
      </c>
      <c r="S1101"/>
    </row>
    <row r="1102" spans="15:19" x14ac:dyDescent="0.2">
      <c r="O1102" s="18">
        <f t="shared" si="103"/>
        <v>27</v>
      </c>
      <c r="P1102" s="19">
        <f t="shared" si="102"/>
        <v>1642</v>
      </c>
      <c r="Q1102" s="24">
        <f t="shared" si="104"/>
        <v>44343</v>
      </c>
      <c r="R1102" s="24">
        <f t="shared" si="104"/>
        <v>44383</v>
      </c>
      <c r="S1102"/>
    </row>
    <row r="1103" spans="15:19" x14ac:dyDescent="0.2">
      <c r="O1103" s="18">
        <f t="shared" si="103"/>
        <v>28</v>
      </c>
      <c r="P1103" s="19">
        <f t="shared" si="102"/>
        <v>1584</v>
      </c>
      <c r="Q1103" s="24">
        <f t="shared" si="104"/>
        <v>44344</v>
      </c>
      <c r="R1103" s="24">
        <f t="shared" si="104"/>
        <v>44384</v>
      </c>
      <c r="S1103"/>
    </row>
    <row r="1104" spans="15:19" x14ac:dyDescent="0.2">
      <c r="O1104" s="18">
        <f t="shared" si="103"/>
        <v>29</v>
      </c>
      <c r="P1104" s="19">
        <f t="shared" si="102"/>
        <v>1529</v>
      </c>
      <c r="Q1104" s="24">
        <f t="shared" si="104"/>
        <v>44345</v>
      </c>
      <c r="R1104" s="24">
        <f t="shared" si="104"/>
        <v>44385</v>
      </c>
      <c r="S1104"/>
    </row>
    <row r="1105" spans="15:19" x14ac:dyDescent="0.2">
      <c r="O1105" s="18">
        <f t="shared" si="103"/>
        <v>30</v>
      </c>
      <c r="P1105" s="19">
        <f t="shared" si="102"/>
        <v>1478</v>
      </c>
      <c r="Q1105" s="24">
        <f t="shared" si="104"/>
        <v>44346</v>
      </c>
      <c r="R1105" s="24">
        <f t="shared" si="104"/>
        <v>44386</v>
      </c>
      <c r="S1105"/>
    </row>
    <row r="1106" spans="15:19" x14ac:dyDescent="0.2">
      <c r="O1106" s="18">
        <f t="shared" si="103"/>
        <v>31</v>
      </c>
      <c r="P1106" s="19">
        <f t="shared" si="102"/>
        <v>1431</v>
      </c>
      <c r="Q1106" s="24">
        <f t="shared" si="104"/>
        <v>44347</v>
      </c>
      <c r="R1106" s="24">
        <f t="shared" si="104"/>
        <v>44387</v>
      </c>
      <c r="S1106"/>
    </row>
    <row r="1107" spans="15:19" x14ac:dyDescent="0.2">
      <c r="O1107" s="18">
        <f t="shared" si="103"/>
        <v>1</v>
      </c>
      <c r="P1107" s="19">
        <f t="shared" si="102"/>
        <v>44348</v>
      </c>
      <c r="Q1107" s="24">
        <f t="shared" si="104"/>
        <v>44348</v>
      </c>
      <c r="R1107" s="24">
        <f t="shared" si="104"/>
        <v>44388</v>
      </c>
      <c r="S1107"/>
    </row>
    <row r="1108" spans="15:19" x14ac:dyDescent="0.2">
      <c r="O1108" s="18">
        <f t="shared" si="103"/>
        <v>2</v>
      </c>
      <c r="P1108" s="19">
        <f t="shared" si="102"/>
        <v>22175</v>
      </c>
      <c r="Q1108" s="24">
        <f t="shared" si="104"/>
        <v>44349</v>
      </c>
      <c r="R1108" s="24">
        <f t="shared" si="104"/>
        <v>44389</v>
      </c>
      <c r="S1108"/>
    </row>
    <row r="1109" spans="15:19" x14ac:dyDescent="0.2">
      <c r="O1109" s="18">
        <f t="shared" si="103"/>
        <v>3</v>
      </c>
      <c r="P1109" s="19">
        <f t="shared" si="102"/>
        <v>14783</v>
      </c>
      <c r="Q1109" s="24">
        <f t="shared" si="104"/>
        <v>44350</v>
      </c>
      <c r="R1109" s="24">
        <f t="shared" si="104"/>
        <v>44390</v>
      </c>
      <c r="S1109"/>
    </row>
    <row r="1110" spans="15:19" x14ac:dyDescent="0.2">
      <c r="O1110" s="18">
        <f t="shared" si="103"/>
        <v>4</v>
      </c>
      <c r="P1110" s="19">
        <f t="shared" si="102"/>
        <v>11088</v>
      </c>
      <c r="Q1110" s="24">
        <f t="shared" si="104"/>
        <v>44351</v>
      </c>
      <c r="R1110" s="24">
        <f t="shared" si="104"/>
        <v>44391</v>
      </c>
      <c r="S1110"/>
    </row>
    <row r="1111" spans="15:19" x14ac:dyDescent="0.2">
      <c r="O1111" s="18">
        <f t="shared" si="103"/>
        <v>5</v>
      </c>
      <c r="P1111" s="19">
        <f t="shared" si="102"/>
        <v>8870</v>
      </c>
      <c r="Q1111" s="24">
        <f t="shared" si="104"/>
        <v>44352</v>
      </c>
      <c r="R1111" s="24">
        <f t="shared" si="104"/>
        <v>44392</v>
      </c>
      <c r="S1111"/>
    </row>
    <row r="1112" spans="15:19" x14ac:dyDescent="0.2">
      <c r="O1112" s="18">
        <f t="shared" si="103"/>
        <v>6</v>
      </c>
      <c r="P1112" s="19">
        <f t="shared" si="102"/>
        <v>7392</v>
      </c>
      <c r="Q1112" s="24">
        <f t="shared" si="104"/>
        <v>44353</v>
      </c>
      <c r="R1112" s="24">
        <f t="shared" si="104"/>
        <v>44393</v>
      </c>
      <c r="S1112"/>
    </row>
    <row r="1113" spans="15:19" x14ac:dyDescent="0.2">
      <c r="O1113" s="18">
        <f t="shared" si="103"/>
        <v>7</v>
      </c>
      <c r="P1113" s="19">
        <f t="shared" si="102"/>
        <v>6336</v>
      </c>
      <c r="Q1113" s="24">
        <f t="shared" si="104"/>
        <v>44354</v>
      </c>
      <c r="R1113" s="24">
        <f t="shared" si="104"/>
        <v>44394</v>
      </c>
      <c r="S1113"/>
    </row>
    <row r="1114" spans="15:19" x14ac:dyDescent="0.2">
      <c r="O1114" s="18">
        <f t="shared" si="103"/>
        <v>8</v>
      </c>
      <c r="P1114" s="19">
        <f t="shared" si="102"/>
        <v>5544</v>
      </c>
      <c r="Q1114" s="24">
        <f t="shared" si="104"/>
        <v>44355</v>
      </c>
      <c r="R1114" s="24">
        <f t="shared" si="104"/>
        <v>44395</v>
      </c>
      <c r="S1114"/>
    </row>
    <row r="1115" spans="15:19" x14ac:dyDescent="0.2">
      <c r="O1115" s="18">
        <f t="shared" si="103"/>
        <v>9</v>
      </c>
      <c r="P1115" s="19">
        <f t="shared" si="102"/>
        <v>4928</v>
      </c>
      <c r="Q1115" s="24">
        <f t="shared" si="104"/>
        <v>44356</v>
      </c>
      <c r="R1115" s="24">
        <f t="shared" si="104"/>
        <v>44396</v>
      </c>
      <c r="S1115"/>
    </row>
    <row r="1116" spans="15:19" x14ac:dyDescent="0.2">
      <c r="O1116" s="18">
        <f t="shared" si="103"/>
        <v>10</v>
      </c>
      <c r="P1116" s="19">
        <f t="shared" si="102"/>
        <v>4436</v>
      </c>
      <c r="Q1116" s="24">
        <f t="shared" ref="Q1116:R1131" si="105">Q1115+1</f>
        <v>44357</v>
      </c>
      <c r="R1116" s="24">
        <f t="shared" si="105"/>
        <v>44397</v>
      </c>
      <c r="S1116"/>
    </row>
    <row r="1117" spans="15:19" x14ac:dyDescent="0.2">
      <c r="O1117" s="18">
        <f t="shared" si="103"/>
        <v>11</v>
      </c>
      <c r="P1117" s="19">
        <f t="shared" si="102"/>
        <v>4033</v>
      </c>
      <c r="Q1117" s="24">
        <f t="shared" si="105"/>
        <v>44358</v>
      </c>
      <c r="R1117" s="24">
        <f t="shared" si="105"/>
        <v>44398</v>
      </c>
      <c r="S1117"/>
    </row>
    <row r="1118" spans="15:19" x14ac:dyDescent="0.2">
      <c r="O1118" s="18">
        <f t="shared" si="103"/>
        <v>12</v>
      </c>
      <c r="P1118" s="19">
        <f t="shared" si="102"/>
        <v>3697</v>
      </c>
      <c r="Q1118" s="24">
        <f t="shared" si="105"/>
        <v>44359</v>
      </c>
      <c r="R1118" s="24">
        <f t="shared" si="105"/>
        <v>44399</v>
      </c>
      <c r="S1118"/>
    </row>
    <row r="1119" spans="15:19" x14ac:dyDescent="0.2">
      <c r="O1119" s="18">
        <f t="shared" si="103"/>
        <v>13</v>
      </c>
      <c r="P1119" s="19">
        <f t="shared" si="102"/>
        <v>3412</v>
      </c>
      <c r="Q1119" s="24">
        <f t="shared" si="105"/>
        <v>44360</v>
      </c>
      <c r="R1119" s="24">
        <f t="shared" si="105"/>
        <v>44400</v>
      </c>
      <c r="S1119"/>
    </row>
    <row r="1120" spans="15:19" x14ac:dyDescent="0.2">
      <c r="O1120" s="18">
        <f t="shared" si="103"/>
        <v>14</v>
      </c>
      <c r="P1120" s="19">
        <f t="shared" si="102"/>
        <v>3169</v>
      </c>
      <c r="Q1120" s="24">
        <f t="shared" si="105"/>
        <v>44361</v>
      </c>
      <c r="R1120" s="24">
        <f t="shared" si="105"/>
        <v>44401</v>
      </c>
      <c r="S1120"/>
    </row>
    <row r="1121" spans="15:19" x14ac:dyDescent="0.2">
      <c r="O1121" s="18">
        <f t="shared" si="103"/>
        <v>15</v>
      </c>
      <c r="P1121" s="19">
        <f t="shared" si="102"/>
        <v>2957</v>
      </c>
      <c r="Q1121" s="24">
        <f t="shared" si="105"/>
        <v>44362</v>
      </c>
      <c r="R1121" s="24">
        <f t="shared" si="105"/>
        <v>44402</v>
      </c>
      <c r="S1121"/>
    </row>
    <row r="1122" spans="15:19" x14ac:dyDescent="0.2">
      <c r="O1122" s="18">
        <f t="shared" si="103"/>
        <v>16</v>
      </c>
      <c r="P1122" s="19">
        <f t="shared" si="102"/>
        <v>2773</v>
      </c>
      <c r="Q1122" s="24">
        <f t="shared" si="105"/>
        <v>44363</v>
      </c>
      <c r="R1122" s="24">
        <f t="shared" si="105"/>
        <v>44403</v>
      </c>
      <c r="S1122"/>
    </row>
    <row r="1123" spans="15:19" x14ac:dyDescent="0.2">
      <c r="O1123" s="18">
        <f t="shared" si="103"/>
        <v>17</v>
      </c>
      <c r="P1123" s="19">
        <f t="shared" si="102"/>
        <v>2610</v>
      </c>
      <c r="Q1123" s="24">
        <f t="shared" si="105"/>
        <v>44364</v>
      </c>
      <c r="R1123" s="24">
        <f t="shared" si="105"/>
        <v>44404</v>
      </c>
      <c r="S1123"/>
    </row>
    <row r="1124" spans="15:19" x14ac:dyDescent="0.2">
      <c r="O1124" s="18">
        <f t="shared" si="103"/>
        <v>18</v>
      </c>
      <c r="P1124" s="19">
        <f t="shared" si="102"/>
        <v>2465</v>
      </c>
      <c r="Q1124" s="24">
        <f t="shared" si="105"/>
        <v>44365</v>
      </c>
      <c r="R1124" s="24">
        <f t="shared" si="105"/>
        <v>44405</v>
      </c>
      <c r="S1124"/>
    </row>
    <row r="1125" spans="15:19" x14ac:dyDescent="0.2">
      <c r="O1125" s="18">
        <f t="shared" si="103"/>
        <v>19</v>
      </c>
      <c r="P1125" s="19">
        <f t="shared" si="102"/>
        <v>2335</v>
      </c>
      <c r="Q1125" s="24">
        <f t="shared" si="105"/>
        <v>44366</v>
      </c>
      <c r="R1125" s="24">
        <f t="shared" si="105"/>
        <v>44406</v>
      </c>
      <c r="S1125"/>
    </row>
    <row r="1126" spans="15:19" x14ac:dyDescent="0.2">
      <c r="O1126" s="18">
        <f t="shared" si="103"/>
        <v>20</v>
      </c>
      <c r="P1126" s="19">
        <f t="shared" si="102"/>
        <v>2218</v>
      </c>
      <c r="Q1126" s="24">
        <f t="shared" si="105"/>
        <v>44367</v>
      </c>
      <c r="R1126" s="24">
        <f t="shared" si="105"/>
        <v>44407</v>
      </c>
      <c r="S1126"/>
    </row>
    <row r="1127" spans="15:19" x14ac:dyDescent="0.2">
      <c r="O1127" s="18">
        <f t="shared" si="103"/>
        <v>21</v>
      </c>
      <c r="P1127" s="19">
        <f t="shared" si="102"/>
        <v>2113</v>
      </c>
      <c r="Q1127" s="24">
        <f t="shared" si="105"/>
        <v>44368</v>
      </c>
      <c r="R1127" s="24">
        <f t="shared" si="105"/>
        <v>44408</v>
      </c>
      <c r="S1127"/>
    </row>
    <row r="1128" spans="15:19" x14ac:dyDescent="0.2">
      <c r="O1128" s="18">
        <f t="shared" si="103"/>
        <v>22</v>
      </c>
      <c r="P1128" s="19">
        <f t="shared" si="102"/>
        <v>2017</v>
      </c>
      <c r="Q1128" s="24">
        <f t="shared" si="105"/>
        <v>44369</v>
      </c>
      <c r="R1128" s="24">
        <f t="shared" si="105"/>
        <v>44409</v>
      </c>
      <c r="S1128"/>
    </row>
    <row r="1129" spans="15:19" x14ac:dyDescent="0.2">
      <c r="O1129" s="18">
        <f t="shared" si="103"/>
        <v>23</v>
      </c>
      <c r="P1129" s="19">
        <f t="shared" si="102"/>
        <v>1929</v>
      </c>
      <c r="Q1129" s="24">
        <f t="shared" si="105"/>
        <v>44370</v>
      </c>
      <c r="R1129" s="24">
        <f t="shared" si="105"/>
        <v>44410</v>
      </c>
      <c r="S1129"/>
    </row>
    <row r="1130" spans="15:19" x14ac:dyDescent="0.2">
      <c r="O1130" s="18">
        <f t="shared" si="103"/>
        <v>24</v>
      </c>
      <c r="P1130" s="19">
        <f t="shared" si="102"/>
        <v>1849</v>
      </c>
      <c r="Q1130" s="24">
        <f t="shared" si="105"/>
        <v>44371</v>
      </c>
      <c r="R1130" s="24">
        <f t="shared" si="105"/>
        <v>44411</v>
      </c>
      <c r="S1130"/>
    </row>
    <row r="1131" spans="15:19" x14ac:dyDescent="0.2">
      <c r="O1131" s="18">
        <f t="shared" si="103"/>
        <v>25</v>
      </c>
      <c r="P1131" s="19">
        <f t="shared" si="102"/>
        <v>1775</v>
      </c>
      <c r="Q1131" s="24">
        <f t="shared" si="105"/>
        <v>44372</v>
      </c>
      <c r="R1131" s="24">
        <f t="shared" si="105"/>
        <v>44412</v>
      </c>
      <c r="S1131"/>
    </row>
    <row r="1132" spans="15:19" x14ac:dyDescent="0.2">
      <c r="O1132" s="18">
        <f t="shared" si="103"/>
        <v>26</v>
      </c>
      <c r="P1132" s="19">
        <f t="shared" si="102"/>
        <v>1707</v>
      </c>
      <c r="Q1132" s="24">
        <f t="shared" ref="Q1132:R1147" si="106">Q1131+1</f>
        <v>44373</v>
      </c>
      <c r="R1132" s="24">
        <f t="shared" si="106"/>
        <v>44413</v>
      </c>
      <c r="S1132"/>
    </row>
    <row r="1133" spans="15:19" x14ac:dyDescent="0.2">
      <c r="O1133" s="18">
        <f t="shared" si="103"/>
        <v>27</v>
      </c>
      <c r="P1133" s="19">
        <f t="shared" si="102"/>
        <v>1643</v>
      </c>
      <c r="Q1133" s="24">
        <f t="shared" si="106"/>
        <v>44374</v>
      </c>
      <c r="R1133" s="24">
        <f t="shared" si="106"/>
        <v>44414</v>
      </c>
      <c r="S1133"/>
    </row>
    <row r="1134" spans="15:19" x14ac:dyDescent="0.2">
      <c r="O1134" s="18">
        <f t="shared" si="103"/>
        <v>28</v>
      </c>
      <c r="P1134" s="19">
        <f t="shared" si="102"/>
        <v>1585</v>
      </c>
      <c r="Q1134" s="24">
        <f t="shared" si="106"/>
        <v>44375</v>
      </c>
      <c r="R1134" s="24">
        <f t="shared" si="106"/>
        <v>44415</v>
      </c>
      <c r="S1134"/>
    </row>
    <row r="1135" spans="15:19" x14ac:dyDescent="0.2">
      <c r="O1135" s="18">
        <f t="shared" si="103"/>
        <v>29</v>
      </c>
      <c r="P1135" s="19">
        <f t="shared" si="102"/>
        <v>1530</v>
      </c>
      <c r="Q1135" s="24">
        <f t="shared" si="106"/>
        <v>44376</v>
      </c>
      <c r="R1135" s="24">
        <f t="shared" si="106"/>
        <v>44416</v>
      </c>
      <c r="S1135"/>
    </row>
    <row r="1136" spans="15:19" x14ac:dyDescent="0.2">
      <c r="O1136" s="18">
        <f t="shared" si="103"/>
        <v>30</v>
      </c>
      <c r="P1136" s="19">
        <f t="shared" si="102"/>
        <v>1479</v>
      </c>
      <c r="Q1136" s="24">
        <f t="shared" si="106"/>
        <v>44377</v>
      </c>
      <c r="R1136" s="24">
        <f t="shared" si="106"/>
        <v>44417</v>
      </c>
      <c r="S1136"/>
    </row>
    <row r="1137" spans="15:19" x14ac:dyDescent="0.2">
      <c r="O1137" s="18">
        <f t="shared" si="103"/>
        <v>1</v>
      </c>
      <c r="P1137" s="19">
        <f t="shared" si="102"/>
        <v>44378</v>
      </c>
      <c r="Q1137" s="24">
        <f t="shared" si="106"/>
        <v>44378</v>
      </c>
      <c r="R1137" s="24">
        <f t="shared" si="106"/>
        <v>44418</v>
      </c>
      <c r="S1137"/>
    </row>
    <row r="1138" spans="15:19" x14ac:dyDescent="0.2">
      <c r="O1138" s="18">
        <f t="shared" si="103"/>
        <v>2</v>
      </c>
      <c r="P1138" s="19">
        <f t="shared" si="102"/>
        <v>22190</v>
      </c>
      <c r="Q1138" s="24">
        <f t="shared" si="106"/>
        <v>44379</v>
      </c>
      <c r="R1138" s="24">
        <f t="shared" si="106"/>
        <v>44419</v>
      </c>
      <c r="S1138"/>
    </row>
    <row r="1139" spans="15:19" x14ac:dyDescent="0.2">
      <c r="O1139" s="18">
        <f t="shared" si="103"/>
        <v>3</v>
      </c>
      <c r="P1139" s="19">
        <f t="shared" si="102"/>
        <v>14793</v>
      </c>
      <c r="Q1139" s="24">
        <f t="shared" si="106"/>
        <v>44380</v>
      </c>
      <c r="R1139" s="24">
        <f t="shared" si="106"/>
        <v>44420</v>
      </c>
      <c r="S1139"/>
    </row>
    <row r="1140" spans="15:19" x14ac:dyDescent="0.2">
      <c r="O1140" s="18">
        <f t="shared" si="103"/>
        <v>4</v>
      </c>
      <c r="P1140" s="19">
        <f t="shared" si="102"/>
        <v>11095</v>
      </c>
      <c r="Q1140" s="24">
        <f t="shared" si="106"/>
        <v>44381</v>
      </c>
      <c r="R1140" s="24">
        <f t="shared" si="106"/>
        <v>44421</v>
      </c>
      <c r="S1140"/>
    </row>
    <row r="1141" spans="15:19" x14ac:dyDescent="0.2">
      <c r="O1141" s="18">
        <f t="shared" si="103"/>
        <v>5</v>
      </c>
      <c r="P1141" s="19">
        <f t="shared" si="102"/>
        <v>8876</v>
      </c>
      <c r="Q1141" s="24">
        <f t="shared" si="106"/>
        <v>44382</v>
      </c>
      <c r="R1141" s="24">
        <f t="shared" si="106"/>
        <v>44422</v>
      </c>
      <c r="S1141"/>
    </row>
    <row r="1142" spans="15:19" x14ac:dyDescent="0.2">
      <c r="O1142" s="18">
        <f t="shared" si="103"/>
        <v>6</v>
      </c>
      <c r="P1142" s="19">
        <f t="shared" si="102"/>
        <v>7397</v>
      </c>
      <c r="Q1142" s="24">
        <f t="shared" si="106"/>
        <v>44383</v>
      </c>
      <c r="R1142" s="24">
        <f t="shared" si="106"/>
        <v>44423</v>
      </c>
      <c r="S1142"/>
    </row>
    <row r="1143" spans="15:19" x14ac:dyDescent="0.2">
      <c r="O1143" s="18">
        <f t="shared" si="103"/>
        <v>7</v>
      </c>
      <c r="P1143" s="19">
        <f t="shared" si="102"/>
        <v>6341</v>
      </c>
      <c r="Q1143" s="24">
        <f t="shared" si="106"/>
        <v>44384</v>
      </c>
      <c r="R1143" s="24">
        <f t="shared" si="106"/>
        <v>44424</v>
      </c>
      <c r="S1143"/>
    </row>
    <row r="1144" spans="15:19" x14ac:dyDescent="0.2">
      <c r="O1144" s="18">
        <f t="shared" si="103"/>
        <v>8</v>
      </c>
      <c r="P1144" s="19">
        <f t="shared" si="102"/>
        <v>5548</v>
      </c>
      <c r="Q1144" s="24">
        <f t="shared" si="106"/>
        <v>44385</v>
      </c>
      <c r="R1144" s="24">
        <f t="shared" si="106"/>
        <v>44425</v>
      </c>
      <c r="S1144"/>
    </row>
    <row r="1145" spans="15:19" x14ac:dyDescent="0.2">
      <c r="O1145" s="18">
        <f t="shared" si="103"/>
        <v>9</v>
      </c>
      <c r="P1145" s="19">
        <f t="shared" si="102"/>
        <v>4932</v>
      </c>
      <c r="Q1145" s="24">
        <f t="shared" si="106"/>
        <v>44386</v>
      </c>
      <c r="R1145" s="24">
        <f t="shared" si="106"/>
        <v>44426</v>
      </c>
      <c r="S1145"/>
    </row>
    <row r="1146" spans="15:19" x14ac:dyDescent="0.2">
      <c r="O1146" s="18">
        <f t="shared" si="103"/>
        <v>10</v>
      </c>
      <c r="P1146" s="19">
        <f t="shared" si="102"/>
        <v>4439</v>
      </c>
      <c r="Q1146" s="24">
        <f t="shared" si="106"/>
        <v>44387</v>
      </c>
      <c r="R1146" s="24">
        <f t="shared" si="106"/>
        <v>44427</v>
      </c>
      <c r="S1146"/>
    </row>
    <row r="1147" spans="15:19" x14ac:dyDescent="0.2">
      <c r="O1147" s="18">
        <f t="shared" si="103"/>
        <v>11</v>
      </c>
      <c r="P1147" s="19">
        <f t="shared" si="102"/>
        <v>4035</v>
      </c>
      <c r="Q1147" s="24">
        <f t="shared" si="106"/>
        <v>44388</v>
      </c>
      <c r="R1147" s="24">
        <f t="shared" si="106"/>
        <v>44428</v>
      </c>
      <c r="S1147"/>
    </row>
    <row r="1148" spans="15:19" x14ac:dyDescent="0.2">
      <c r="O1148" s="18">
        <f t="shared" si="103"/>
        <v>12</v>
      </c>
      <c r="P1148" s="19">
        <f t="shared" si="102"/>
        <v>3699</v>
      </c>
      <c r="Q1148" s="24">
        <f t="shared" ref="Q1148:R1163" si="107">Q1147+1</f>
        <v>44389</v>
      </c>
      <c r="R1148" s="24">
        <f t="shared" si="107"/>
        <v>44429</v>
      </c>
      <c r="S1148"/>
    </row>
    <row r="1149" spans="15:19" x14ac:dyDescent="0.2">
      <c r="O1149" s="18">
        <f t="shared" si="103"/>
        <v>13</v>
      </c>
      <c r="P1149" s="19">
        <f t="shared" si="102"/>
        <v>3415</v>
      </c>
      <c r="Q1149" s="24">
        <f t="shared" si="107"/>
        <v>44390</v>
      </c>
      <c r="R1149" s="24">
        <f t="shared" si="107"/>
        <v>44430</v>
      </c>
      <c r="S1149"/>
    </row>
    <row r="1150" spans="15:19" x14ac:dyDescent="0.2">
      <c r="O1150" s="18">
        <f t="shared" si="103"/>
        <v>14</v>
      </c>
      <c r="P1150" s="19">
        <f t="shared" si="102"/>
        <v>3171</v>
      </c>
      <c r="Q1150" s="24">
        <f t="shared" si="107"/>
        <v>44391</v>
      </c>
      <c r="R1150" s="24">
        <f t="shared" si="107"/>
        <v>44431</v>
      </c>
      <c r="S1150"/>
    </row>
    <row r="1151" spans="15:19" x14ac:dyDescent="0.2">
      <c r="O1151" s="18">
        <f t="shared" si="103"/>
        <v>15</v>
      </c>
      <c r="P1151" s="19">
        <f t="shared" si="102"/>
        <v>2959</v>
      </c>
      <c r="Q1151" s="24">
        <f t="shared" si="107"/>
        <v>44392</v>
      </c>
      <c r="R1151" s="24">
        <f t="shared" si="107"/>
        <v>44432</v>
      </c>
      <c r="S1151"/>
    </row>
    <row r="1152" spans="15:19" x14ac:dyDescent="0.2">
      <c r="O1152" s="18">
        <f t="shared" si="103"/>
        <v>16</v>
      </c>
      <c r="P1152" s="19">
        <f t="shared" si="102"/>
        <v>2775</v>
      </c>
      <c r="Q1152" s="24">
        <f t="shared" si="107"/>
        <v>44393</v>
      </c>
      <c r="R1152" s="24">
        <f t="shared" si="107"/>
        <v>44433</v>
      </c>
      <c r="S1152"/>
    </row>
    <row r="1153" spans="15:19" x14ac:dyDescent="0.2">
      <c r="O1153" s="18">
        <f t="shared" si="103"/>
        <v>17</v>
      </c>
      <c r="P1153" s="19">
        <f t="shared" si="102"/>
        <v>2611</v>
      </c>
      <c r="Q1153" s="24">
        <f t="shared" si="107"/>
        <v>44394</v>
      </c>
      <c r="R1153" s="24">
        <f t="shared" si="107"/>
        <v>44434</v>
      </c>
      <c r="S1153"/>
    </row>
    <row r="1154" spans="15:19" x14ac:dyDescent="0.2">
      <c r="O1154" s="18">
        <f t="shared" si="103"/>
        <v>18</v>
      </c>
      <c r="P1154" s="19">
        <f t="shared" si="102"/>
        <v>2466</v>
      </c>
      <c r="Q1154" s="24">
        <f t="shared" si="107"/>
        <v>44395</v>
      </c>
      <c r="R1154" s="24">
        <f t="shared" si="107"/>
        <v>44435</v>
      </c>
      <c r="S1154"/>
    </row>
    <row r="1155" spans="15:19" x14ac:dyDescent="0.2">
      <c r="O1155" s="18">
        <f t="shared" si="103"/>
        <v>19</v>
      </c>
      <c r="P1155" s="19">
        <f t="shared" si="102"/>
        <v>2337</v>
      </c>
      <c r="Q1155" s="24">
        <f t="shared" si="107"/>
        <v>44396</v>
      </c>
      <c r="R1155" s="24">
        <f t="shared" si="107"/>
        <v>44436</v>
      </c>
      <c r="S1155"/>
    </row>
    <row r="1156" spans="15:19" x14ac:dyDescent="0.2">
      <c r="O1156" s="18">
        <f t="shared" si="103"/>
        <v>20</v>
      </c>
      <c r="P1156" s="19">
        <f t="shared" si="102"/>
        <v>2220</v>
      </c>
      <c r="Q1156" s="24">
        <f t="shared" si="107"/>
        <v>44397</v>
      </c>
      <c r="R1156" s="24">
        <f t="shared" si="107"/>
        <v>44437</v>
      </c>
      <c r="S1156"/>
    </row>
    <row r="1157" spans="15:19" x14ac:dyDescent="0.2">
      <c r="O1157" s="18">
        <f t="shared" si="103"/>
        <v>21</v>
      </c>
      <c r="P1157" s="19">
        <f t="shared" si="102"/>
        <v>2114</v>
      </c>
      <c r="Q1157" s="24">
        <f t="shared" si="107"/>
        <v>44398</v>
      </c>
      <c r="R1157" s="24">
        <f t="shared" si="107"/>
        <v>44438</v>
      </c>
      <c r="S1157"/>
    </row>
    <row r="1158" spans="15:19" x14ac:dyDescent="0.2">
      <c r="O1158" s="18">
        <f t="shared" si="103"/>
        <v>22</v>
      </c>
      <c r="P1158" s="19">
        <f t="shared" si="102"/>
        <v>2018</v>
      </c>
      <c r="Q1158" s="24">
        <f t="shared" si="107"/>
        <v>44399</v>
      </c>
      <c r="R1158" s="24">
        <f t="shared" si="107"/>
        <v>44439</v>
      </c>
      <c r="S1158"/>
    </row>
    <row r="1159" spans="15:19" x14ac:dyDescent="0.2">
      <c r="O1159" s="18">
        <f t="shared" si="103"/>
        <v>23</v>
      </c>
      <c r="P1159" s="19">
        <f t="shared" si="102"/>
        <v>1930</v>
      </c>
      <c r="Q1159" s="24">
        <f t="shared" si="107"/>
        <v>44400</v>
      </c>
      <c r="R1159" s="24">
        <f t="shared" si="107"/>
        <v>44440</v>
      </c>
      <c r="S1159"/>
    </row>
    <row r="1160" spans="15:19" x14ac:dyDescent="0.2">
      <c r="O1160" s="18">
        <f t="shared" si="103"/>
        <v>24</v>
      </c>
      <c r="P1160" s="19">
        <f t="shared" si="102"/>
        <v>1850</v>
      </c>
      <c r="Q1160" s="24">
        <f t="shared" si="107"/>
        <v>44401</v>
      </c>
      <c r="R1160" s="24">
        <f t="shared" si="107"/>
        <v>44441</v>
      </c>
      <c r="S1160"/>
    </row>
    <row r="1161" spans="15:19" x14ac:dyDescent="0.2">
      <c r="O1161" s="18">
        <f t="shared" si="103"/>
        <v>25</v>
      </c>
      <c r="P1161" s="19">
        <f t="shared" si="102"/>
        <v>1776</v>
      </c>
      <c r="Q1161" s="24">
        <f t="shared" si="107"/>
        <v>44402</v>
      </c>
      <c r="R1161" s="24">
        <f t="shared" si="107"/>
        <v>44442</v>
      </c>
      <c r="S1161"/>
    </row>
    <row r="1162" spans="15:19" x14ac:dyDescent="0.2">
      <c r="O1162" s="18">
        <f t="shared" si="103"/>
        <v>26</v>
      </c>
      <c r="P1162" s="19">
        <f t="shared" si="102"/>
        <v>1708</v>
      </c>
      <c r="Q1162" s="24">
        <f t="shared" si="107"/>
        <v>44403</v>
      </c>
      <c r="R1162" s="24">
        <f t="shared" si="107"/>
        <v>44443</v>
      </c>
      <c r="S1162"/>
    </row>
    <row r="1163" spans="15:19" x14ac:dyDescent="0.2">
      <c r="O1163" s="18">
        <f t="shared" si="103"/>
        <v>27</v>
      </c>
      <c r="P1163" s="19">
        <f t="shared" si="102"/>
        <v>1645</v>
      </c>
      <c r="Q1163" s="24">
        <f t="shared" si="107"/>
        <v>44404</v>
      </c>
      <c r="R1163" s="24">
        <f t="shared" si="107"/>
        <v>44444</v>
      </c>
      <c r="S1163"/>
    </row>
    <row r="1164" spans="15:19" x14ac:dyDescent="0.2">
      <c r="O1164" s="18">
        <f t="shared" si="103"/>
        <v>28</v>
      </c>
      <c r="P1164" s="19">
        <f t="shared" si="102"/>
        <v>1586</v>
      </c>
      <c r="Q1164" s="24">
        <f t="shared" ref="Q1164:R1179" si="108">Q1163+1</f>
        <v>44405</v>
      </c>
      <c r="R1164" s="24">
        <f t="shared" si="108"/>
        <v>44445</v>
      </c>
      <c r="S1164"/>
    </row>
    <row r="1165" spans="15:19" x14ac:dyDescent="0.2">
      <c r="O1165" s="18">
        <f t="shared" si="103"/>
        <v>29</v>
      </c>
      <c r="P1165" s="19">
        <f t="shared" si="102"/>
        <v>1531</v>
      </c>
      <c r="Q1165" s="24">
        <f t="shared" si="108"/>
        <v>44406</v>
      </c>
      <c r="R1165" s="24">
        <f t="shared" si="108"/>
        <v>44446</v>
      </c>
      <c r="S1165"/>
    </row>
    <row r="1166" spans="15:19" x14ac:dyDescent="0.2">
      <c r="O1166" s="18">
        <f t="shared" si="103"/>
        <v>30</v>
      </c>
      <c r="P1166" s="19">
        <f t="shared" si="102"/>
        <v>1480</v>
      </c>
      <c r="Q1166" s="24">
        <f t="shared" si="108"/>
        <v>44407</v>
      </c>
      <c r="R1166" s="24">
        <f t="shared" si="108"/>
        <v>44447</v>
      </c>
      <c r="S1166"/>
    </row>
    <row r="1167" spans="15:19" x14ac:dyDescent="0.2">
      <c r="O1167" s="18">
        <f t="shared" si="103"/>
        <v>31</v>
      </c>
      <c r="P1167" s="19">
        <f t="shared" si="102"/>
        <v>1433</v>
      </c>
      <c r="Q1167" s="24">
        <f t="shared" si="108"/>
        <v>44408</v>
      </c>
      <c r="R1167" s="24">
        <f t="shared" si="108"/>
        <v>44448</v>
      </c>
      <c r="S1167"/>
    </row>
    <row r="1168" spans="15:19" x14ac:dyDescent="0.2">
      <c r="O1168" s="18">
        <f t="shared" si="103"/>
        <v>1</v>
      </c>
      <c r="P1168" s="19">
        <f t="shared" si="102"/>
        <v>44409</v>
      </c>
      <c r="Q1168" s="24">
        <f t="shared" si="108"/>
        <v>44409</v>
      </c>
      <c r="R1168" s="24">
        <f t="shared" si="108"/>
        <v>44449</v>
      </c>
      <c r="S1168"/>
    </row>
    <row r="1169" spans="15:19" x14ac:dyDescent="0.2">
      <c r="O1169" s="18">
        <f t="shared" si="103"/>
        <v>2</v>
      </c>
      <c r="P1169" s="19">
        <f t="shared" si="102"/>
        <v>22205</v>
      </c>
      <c r="Q1169" s="24">
        <f t="shared" si="108"/>
        <v>44410</v>
      </c>
      <c r="R1169" s="24">
        <f t="shared" si="108"/>
        <v>44450</v>
      </c>
      <c r="S1169"/>
    </row>
    <row r="1170" spans="15:19" x14ac:dyDescent="0.2">
      <c r="O1170" s="18">
        <f t="shared" si="103"/>
        <v>3</v>
      </c>
      <c r="P1170" s="19">
        <f t="shared" si="102"/>
        <v>14804</v>
      </c>
      <c r="Q1170" s="24">
        <f t="shared" si="108"/>
        <v>44411</v>
      </c>
      <c r="R1170" s="24">
        <f t="shared" si="108"/>
        <v>44451</v>
      </c>
      <c r="S1170"/>
    </row>
    <row r="1171" spans="15:19" x14ac:dyDescent="0.2">
      <c r="O1171" s="18">
        <f t="shared" si="103"/>
        <v>4</v>
      </c>
      <c r="P1171" s="19">
        <f t="shared" si="102"/>
        <v>11103</v>
      </c>
      <c r="Q1171" s="24">
        <f t="shared" si="108"/>
        <v>44412</v>
      </c>
      <c r="R1171" s="24">
        <f t="shared" si="108"/>
        <v>44452</v>
      </c>
      <c r="S1171"/>
    </row>
    <row r="1172" spans="15:19" x14ac:dyDescent="0.2">
      <c r="O1172" s="18">
        <f t="shared" si="103"/>
        <v>5</v>
      </c>
      <c r="P1172" s="19">
        <f t="shared" si="102"/>
        <v>8883</v>
      </c>
      <c r="Q1172" s="24">
        <f t="shared" si="108"/>
        <v>44413</v>
      </c>
      <c r="R1172" s="24">
        <f t="shared" si="108"/>
        <v>44453</v>
      </c>
      <c r="S1172"/>
    </row>
    <row r="1173" spans="15:19" x14ac:dyDescent="0.2">
      <c r="O1173" s="18">
        <f t="shared" si="103"/>
        <v>6</v>
      </c>
      <c r="P1173" s="19">
        <f t="shared" si="102"/>
        <v>7402</v>
      </c>
      <c r="Q1173" s="24">
        <f t="shared" si="108"/>
        <v>44414</v>
      </c>
      <c r="R1173" s="24">
        <f t="shared" si="108"/>
        <v>44454</v>
      </c>
      <c r="S1173"/>
    </row>
    <row r="1174" spans="15:19" x14ac:dyDescent="0.2">
      <c r="O1174" s="18">
        <f t="shared" si="103"/>
        <v>7</v>
      </c>
      <c r="P1174" s="19">
        <f t="shared" si="102"/>
        <v>6345</v>
      </c>
      <c r="Q1174" s="24">
        <f t="shared" si="108"/>
        <v>44415</v>
      </c>
      <c r="R1174" s="24">
        <f t="shared" si="108"/>
        <v>44455</v>
      </c>
      <c r="S1174"/>
    </row>
    <row r="1175" spans="15:19" x14ac:dyDescent="0.2">
      <c r="O1175" s="18">
        <f t="shared" si="103"/>
        <v>8</v>
      </c>
      <c r="P1175" s="19">
        <f t="shared" si="102"/>
        <v>5552</v>
      </c>
      <c r="Q1175" s="24">
        <f t="shared" si="108"/>
        <v>44416</v>
      </c>
      <c r="R1175" s="24">
        <f t="shared" si="108"/>
        <v>44456</v>
      </c>
      <c r="S1175"/>
    </row>
    <row r="1176" spans="15:19" x14ac:dyDescent="0.2">
      <c r="O1176" s="18">
        <f t="shared" si="103"/>
        <v>9</v>
      </c>
      <c r="P1176" s="19">
        <f t="shared" si="102"/>
        <v>4935</v>
      </c>
      <c r="Q1176" s="24">
        <f t="shared" si="108"/>
        <v>44417</v>
      </c>
      <c r="R1176" s="24">
        <f t="shared" si="108"/>
        <v>44457</v>
      </c>
      <c r="S1176"/>
    </row>
    <row r="1177" spans="15:19" x14ac:dyDescent="0.2">
      <c r="O1177" s="18">
        <f t="shared" si="103"/>
        <v>10</v>
      </c>
      <c r="P1177" s="19">
        <f t="shared" si="102"/>
        <v>4442</v>
      </c>
      <c r="Q1177" s="24">
        <f t="shared" si="108"/>
        <v>44418</v>
      </c>
      <c r="R1177" s="24">
        <f t="shared" si="108"/>
        <v>44458</v>
      </c>
      <c r="S1177"/>
    </row>
    <row r="1178" spans="15:19" x14ac:dyDescent="0.2">
      <c r="O1178" s="18">
        <f t="shared" si="103"/>
        <v>11</v>
      </c>
      <c r="P1178" s="19">
        <f t="shared" si="102"/>
        <v>4038</v>
      </c>
      <c r="Q1178" s="24">
        <f t="shared" si="108"/>
        <v>44419</v>
      </c>
      <c r="R1178" s="24">
        <f t="shared" si="108"/>
        <v>44459</v>
      </c>
      <c r="S1178"/>
    </row>
    <row r="1179" spans="15:19" x14ac:dyDescent="0.2">
      <c r="O1179" s="18">
        <f t="shared" si="103"/>
        <v>12</v>
      </c>
      <c r="P1179" s="19">
        <f t="shared" si="102"/>
        <v>3702</v>
      </c>
      <c r="Q1179" s="24">
        <f t="shared" si="108"/>
        <v>44420</v>
      </c>
      <c r="R1179" s="24">
        <f t="shared" si="108"/>
        <v>44460</v>
      </c>
      <c r="S1179"/>
    </row>
    <row r="1180" spans="15:19" x14ac:dyDescent="0.2">
      <c r="O1180" s="18">
        <f t="shared" si="103"/>
        <v>13</v>
      </c>
      <c r="P1180" s="19">
        <f t="shared" si="102"/>
        <v>3417</v>
      </c>
      <c r="Q1180" s="24">
        <f t="shared" ref="Q1180:R1195" si="109">Q1179+1</f>
        <v>44421</v>
      </c>
      <c r="R1180" s="24">
        <f t="shared" si="109"/>
        <v>44461</v>
      </c>
      <c r="S1180"/>
    </row>
    <row r="1181" spans="15:19" x14ac:dyDescent="0.2">
      <c r="O1181" s="18">
        <f t="shared" si="103"/>
        <v>14</v>
      </c>
      <c r="P1181" s="19">
        <f t="shared" si="102"/>
        <v>3173</v>
      </c>
      <c r="Q1181" s="24">
        <f t="shared" si="109"/>
        <v>44422</v>
      </c>
      <c r="R1181" s="24">
        <f t="shared" si="109"/>
        <v>44462</v>
      </c>
      <c r="S1181"/>
    </row>
    <row r="1182" spans="15:19" x14ac:dyDescent="0.2">
      <c r="O1182" s="18">
        <f t="shared" si="103"/>
        <v>15</v>
      </c>
      <c r="P1182" s="19">
        <f t="shared" si="102"/>
        <v>2962</v>
      </c>
      <c r="Q1182" s="24">
        <f t="shared" si="109"/>
        <v>44423</v>
      </c>
      <c r="R1182" s="24">
        <f t="shared" si="109"/>
        <v>44463</v>
      </c>
      <c r="S1182"/>
    </row>
    <row r="1183" spans="15:19" x14ac:dyDescent="0.2">
      <c r="O1183" s="18">
        <f t="shared" si="103"/>
        <v>16</v>
      </c>
      <c r="P1183" s="19">
        <f t="shared" si="102"/>
        <v>2777</v>
      </c>
      <c r="Q1183" s="24">
        <f t="shared" si="109"/>
        <v>44424</v>
      </c>
      <c r="R1183" s="24">
        <f t="shared" si="109"/>
        <v>44464</v>
      </c>
      <c r="S1183"/>
    </row>
    <row r="1184" spans="15:19" x14ac:dyDescent="0.2">
      <c r="O1184" s="18">
        <f t="shared" si="103"/>
        <v>17</v>
      </c>
      <c r="P1184" s="19">
        <f t="shared" si="102"/>
        <v>2613</v>
      </c>
      <c r="Q1184" s="24">
        <f t="shared" si="109"/>
        <v>44425</v>
      </c>
      <c r="R1184" s="24">
        <f t="shared" si="109"/>
        <v>44465</v>
      </c>
      <c r="S1184"/>
    </row>
    <row r="1185" spans="15:19" x14ac:dyDescent="0.2">
      <c r="O1185" s="18">
        <f t="shared" si="103"/>
        <v>18</v>
      </c>
      <c r="P1185" s="19">
        <f t="shared" si="102"/>
        <v>2468</v>
      </c>
      <c r="Q1185" s="24">
        <f t="shared" si="109"/>
        <v>44426</v>
      </c>
      <c r="R1185" s="24">
        <f t="shared" si="109"/>
        <v>44466</v>
      </c>
      <c r="S1185"/>
    </row>
    <row r="1186" spans="15:19" x14ac:dyDescent="0.2">
      <c r="O1186" s="18">
        <f t="shared" si="103"/>
        <v>19</v>
      </c>
      <c r="P1186" s="19">
        <f t="shared" si="102"/>
        <v>2338</v>
      </c>
      <c r="Q1186" s="24">
        <f t="shared" si="109"/>
        <v>44427</v>
      </c>
      <c r="R1186" s="24">
        <f t="shared" si="109"/>
        <v>44467</v>
      </c>
      <c r="S1186"/>
    </row>
    <row r="1187" spans="15:19" x14ac:dyDescent="0.2">
      <c r="O1187" s="18">
        <f t="shared" si="103"/>
        <v>20</v>
      </c>
      <c r="P1187" s="19">
        <f t="shared" si="102"/>
        <v>2221</v>
      </c>
      <c r="Q1187" s="24">
        <f t="shared" si="109"/>
        <v>44428</v>
      </c>
      <c r="R1187" s="24">
        <f t="shared" si="109"/>
        <v>44468</v>
      </c>
      <c r="S1187"/>
    </row>
    <row r="1188" spans="15:19" x14ac:dyDescent="0.2">
      <c r="O1188" s="18">
        <f t="shared" si="103"/>
        <v>21</v>
      </c>
      <c r="P1188" s="19">
        <f t="shared" si="102"/>
        <v>2116</v>
      </c>
      <c r="Q1188" s="24">
        <f t="shared" si="109"/>
        <v>44429</v>
      </c>
      <c r="R1188" s="24">
        <f t="shared" si="109"/>
        <v>44469</v>
      </c>
      <c r="S1188"/>
    </row>
    <row r="1189" spans="15:19" x14ac:dyDescent="0.2">
      <c r="O1189" s="18">
        <f t="shared" si="103"/>
        <v>22</v>
      </c>
      <c r="P1189" s="19">
        <f t="shared" si="102"/>
        <v>2020</v>
      </c>
      <c r="Q1189" s="24">
        <f t="shared" si="109"/>
        <v>44430</v>
      </c>
      <c r="R1189" s="24">
        <f t="shared" si="109"/>
        <v>44470</v>
      </c>
      <c r="S1189"/>
    </row>
    <row r="1190" spans="15:19" x14ac:dyDescent="0.2">
      <c r="O1190" s="18">
        <f t="shared" si="103"/>
        <v>23</v>
      </c>
      <c r="P1190" s="19">
        <f t="shared" si="102"/>
        <v>1932</v>
      </c>
      <c r="Q1190" s="24">
        <f t="shared" si="109"/>
        <v>44431</v>
      </c>
      <c r="R1190" s="24">
        <f t="shared" si="109"/>
        <v>44471</v>
      </c>
      <c r="S1190"/>
    </row>
    <row r="1191" spans="15:19" x14ac:dyDescent="0.2">
      <c r="O1191" s="18">
        <f t="shared" si="103"/>
        <v>24</v>
      </c>
      <c r="P1191" s="19">
        <f t="shared" si="102"/>
        <v>1851</v>
      </c>
      <c r="Q1191" s="24">
        <f t="shared" si="109"/>
        <v>44432</v>
      </c>
      <c r="R1191" s="24">
        <f t="shared" si="109"/>
        <v>44472</v>
      </c>
      <c r="S1191"/>
    </row>
    <row r="1192" spans="15:19" x14ac:dyDescent="0.2">
      <c r="O1192" s="18">
        <f t="shared" si="103"/>
        <v>25</v>
      </c>
      <c r="P1192" s="19">
        <f t="shared" si="102"/>
        <v>1777</v>
      </c>
      <c r="Q1192" s="24">
        <f t="shared" si="109"/>
        <v>44433</v>
      </c>
      <c r="R1192" s="24">
        <f t="shared" si="109"/>
        <v>44473</v>
      </c>
      <c r="S1192"/>
    </row>
    <row r="1193" spans="15:19" x14ac:dyDescent="0.2">
      <c r="O1193" s="18">
        <f t="shared" si="103"/>
        <v>26</v>
      </c>
      <c r="P1193" s="19">
        <f t="shared" si="102"/>
        <v>1709</v>
      </c>
      <c r="Q1193" s="24">
        <f t="shared" si="109"/>
        <v>44434</v>
      </c>
      <c r="R1193" s="24">
        <f t="shared" si="109"/>
        <v>44474</v>
      </c>
      <c r="S1193"/>
    </row>
    <row r="1194" spans="15:19" x14ac:dyDescent="0.2">
      <c r="O1194" s="18">
        <f t="shared" si="103"/>
        <v>27</v>
      </c>
      <c r="P1194" s="19">
        <f t="shared" si="102"/>
        <v>1646</v>
      </c>
      <c r="Q1194" s="24">
        <f t="shared" si="109"/>
        <v>44435</v>
      </c>
      <c r="R1194" s="24">
        <f t="shared" si="109"/>
        <v>44475</v>
      </c>
      <c r="S1194"/>
    </row>
    <row r="1195" spans="15:19" x14ac:dyDescent="0.2">
      <c r="O1195" s="18">
        <f t="shared" si="103"/>
        <v>28</v>
      </c>
      <c r="P1195" s="19">
        <f t="shared" si="102"/>
        <v>1587</v>
      </c>
      <c r="Q1195" s="24">
        <f t="shared" si="109"/>
        <v>44436</v>
      </c>
      <c r="R1195" s="24">
        <f t="shared" si="109"/>
        <v>44476</v>
      </c>
      <c r="S1195"/>
    </row>
    <row r="1196" spans="15:19" x14ac:dyDescent="0.2">
      <c r="O1196" s="18">
        <f t="shared" si="103"/>
        <v>29</v>
      </c>
      <c r="P1196" s="19">
        <f t="shared" si="102"/>
        <v>1532</v>
      </c>
      <c r="Q1196" s="24">
        <f t="shared" ref="Q1196:R1211" si="110">Q1195+1</f>
        <v>44437</v>
      </c>
      <c r="R1196" s="24">
        <f t="shared" si="110"/>
        <v>44477</v>
      </c>
      <c r="S1196"/>
    </row>
    <row r="1197" spans="15:19" x14ac:dyDescent="0.2">
      <c r="O1197" s="18">
        <f t="shared" si="103"/>
        <v>30</v>
      </c>
      <c r="P1197" s="19">
        <f t="shared" si="102"/>
        <v>1481</v>
      </c>
      <c r="Q1197" s="24">
        <f t="shared" si="110"/>
        <v>44438</v>
      </c>
      <c r="R1197" s="24">
        <f t="shared" si="110"/>
        <v>44478</v>
      </c>
      <c r="S1197"/>
    </row>
    <row r="1198" spans="15:19" x14ac:dyDescent="0.2">
      <c r="O1198" s="18">
        <f t="shared" si="103"/>
        <v>31</v>
      </c>
      <c r="P1198" s="19">
        <f t="shared" si="102"/>
        <v>1434</v>
      </c>
      <c r="Q1198" s="24">
        <f t="shared" si="110"/>
        <v>44439</v>
      </c>
      <c r="R1198" s="24">
        <f t="shared" si="110"/>
        <v>44479</v>
      </c>
      <c r="S1198"/>
    </row>
    <row r="1199" spans="15:19" x14ac:dyDescent="0.2">
      <c r="O1199" s="18">
        <f t="shared" si="103"/>
        <v>1</v>
      </c>
      <c r="P1199" s="19">
        <f t="shared" si="102"/>
        <v>44440</v>
      </c>
      <c r="Q1199" s="24">
        <f t="shared" si="110"/>
        <v>44440</v>
      </c>
      <c r="R1199" s="24">
        <f t="shared" si="110"/>
        <v>44480</v>
      </c>
      <c r="S1199"/>
    </row>
    <row r="1200" spans="15:19" x14ac:dyDescent="0.2">
      <c r="O1200" s="18">
        <f t="shared" si="103"/>
        <v>2</v>
      </c>
      <c r="P1200" s="19">
        <f t="shared" si="102"/>
        <v>22221</v>
      </c>
      <c r="Q1200" s="24">
        <f t="shared" si="110"/>
        <v>44441</v>
      </c>
      <c r="R1200" s="24">
        <f t="shared" si="110"/>
        <v>44481</v>
      </c>
      <c r="S1200"/>
    </row>
    <row r="1201" spans="15:19" x14ac:dyDescent="0.2">
      <c r="O1201" s="18">
        <f t="shared" si="103"/>
        <v>3</v>
      </c>
      <c r="P1201" s="19">
        <f t="shared" si="102"/>
        <v>14814</v>
      </c>
      <c r="Q1201" s="24">
        <f t="shared" si="110"/>
        <v>44442</v>
      </c>
      <c r="R1201" s="24">
        <f t="shared" si="110"/>
        <v>44482</v>
      </c>
      <c r="S1201"/>
    </row>
    <row r="1202" spans="15:19" x14ac:dyDescent="0.2">
      <c r="O1202" s="18">
        <f t="shared" si="103"/>
        <v>4</v>
      </c>
      <c r="P1202" s="19">
        <f t="shared" si="102"/>
        <v>11111</v>
      </c>
      <c r="Q1202" s="24">
        <f t="shared" si="110"/>
        <v>44443</v>
      </c>
      <c r="R1202" s="24">
        <f t="shared" si="110"/>
        <v>44483</v>
      </c>
      <c r="S1202"/>
    </row>
    <row r="1203" spans="15:19" x14ac:dyDescent="0.2">
      <c r="O1203" s="18">
        <f t="shared" si="103"/>
        <v>5</v>
      </c>
      <c r="P1203" s="19">
        <f t="shared" si="102"/>
        <v>8889</v>
      </c>
      <c r="Q1203" s="24">
        <f t="shared" si="110"/>
        <v>44444</v>
      </c>
      <c r="R1203" s="24">
        <f t="shared" si="110"/>
        <v>44484</v>
      </c>
      <c r="S1203"/>
    </row>
    <row r="1204" spans="15:19" x14ac:dyDescent="0.2">
      <c r="O1204" s="18">
        <f t="shared" si="103"/>
        <v>6</v>
      </c>
      <c r="P1204" s="19">
        <f t="shared" si="102"/>
        <v>7408</v>
      </c>
      <c r="Q1204" s="24">
        <f t="shared" si="110"/>
        <v>44445</v>
      </c>
      <c r="R1204" s="24">
        <f t="shared" si="110"/>
        <v>44485</v>
      </c>
      <c r="S1204"/>
    </row>
    <row r="1205" spans="15:19" x14ac:dyDescent="0.2">
      <c r="O1205" s="18">
        <f t="shared" si="103"/>
        <v>7</v>
      </c>
      <c r="P1205" s="19">
        <f t="shared" si="102"/>
        <v>6349</v>
      </c>
      <c r="Q1205" s="24">
        <f t="shared" si="110"/>
        <v>44446</v>
      </c>
      <c r="R1205" s="24">
        <f t="shared" si="110"/>
        <v>44486</v>
      </c>
      <c r="S1205"/>
    </row>
    <row r="1206" spans="15:19" x14ac:dyDescent="0.2">
      <c r="O1206" s="18">
        <f t="shared" si="103"/>
        <v>8</v>
      </c>
      <c r="P1206" s="19">
        <f t="shared" si="102"/>
        <v>5556</v>
      </c>
      <c r="Q1206" s="24">
        <f t="shared" si="110"/>
        <v>44447</v>
      </c>
      <c r="R1206" s="24">
        <f t="shared" si="110"/>
        <v>44487</v>
      </c>
      <c r="S1206"/>
    </row>
    <row r="1207" spans="15:19" x14ac:dyDescent="0.2">
      <c r="O1207" s="18">
        <f t="shared" si="103"/>
        <v>9</v>
      </c>
      <c r="P1207" s="19">
        <f t="shared" si="102"/>
        <v>4939</v>
      </c>
      <c r="Q1207" s="24">
        <f t="shared" si="110"/>
        <v>44448</v>
      </c>
      <c r="R1207" s="24">
        <f t="shared" si="110"/>
        <v>44488</v>
      </c>
      <c r="S1207"/>
    </row>
    <row r="1208" spans="15:19" x14ac:dyDescent="0.2">
      <c r="O1208" s="18">
        <f t="shared" si="103"/>
        <v>10</v>
      </c>
      <c r="P1208" s="19">
        <f t="shared" si="102"/>
        <v>4445</v>
      </c>
      <c r="Q1208" s="24">
        <f t="shared" si="110"/>
        <v>44449</v>
      </c>
      <c r="R1208" s="24">
        <f t="shared" si="110"/>
        <v>44489</v>
      </c>
      <c r="S1208"/>
    </row>
    <row r="1209" spans="15:19" x14ac:dyDescent="0.2">
      <c r="O1209" s="18">
        <f t="shared" si="103"/>
        <v>11</v>
      </c>
      <c r="P1209" s="19">
        <f t="shared" si="102"/>
        <v>4041</v>
      </c>
      <c r="Q1209" s="24">
        <f t="shared" si="110"/>
        <v>44450</v>
      </c>
      <c r="R1209" s="24">
        <f t="shared" si="110"/>
        <v>44490</v>
      </c>
      <c r="S1209"/>
    </row>
    <row r="1210" spans="15:19" x14ac:dyDescent="0.2">
      <c r="O1210" s="18">
        <f t="shared" si="103"/>
        <v>12</v>
      </c>
      <c r="P1210" s="19">
        <f t="shared" si="102"/>
        <v>3704</v>
      </c>
      <c r="Q1210" s="24">
        <f t="shared" si="110"/>
        <v>44451</v>
      </c>
      <c r="R1210" s="24">
        <f t="shared" si="110"/>
        <v>44491</v>
      </c>
      <c r="S1210"/>
    </row>
    <row r="1211" spans="15:19" x14ac:dyDescent="0.2">
      <c r="O1211" s="18">
        <f t="shared" si="103"/>
        <v>13</v>
      </c>
      <c r="P1211" s="19">
        <f t="shared" si="102"/>
        <v>3419</v>
      </c>
      <c r="Q1211" s="24">
        <f t="shared" si="110"/>
        <v>44452</v>
      </c>
      <c r="R1211" s="24">
        <f t="shared" si="110"/>
        <v>44492</v>
      </c>
      <c r="S1211"/>
    </row>
    <row r="1212" spans="15:19" x14ac:dyDescent="0.2">
      <c r="O1212" s="18">
        <f t="shared" si="103"/>
        <v>14</v>
      </c>
      <c r="P1212" s="19">
        <f t="shared" si="102"/>
        <v>3175</v>
      </c>
      <c r="Q1212" s="24">
        <f t="shared" ref="Q1212:R1227" si="111">Q1211+1</f>
        <v>44453</v>
      </c>
      <c r="R1212" s="24">
        <f t="shared" si="111"/>
        <v>44493</v>
      </c>
      <c r="S1212"/>
    </row>
    <row r="1213" spans="15:19" x14ac:dyDescent="0.2">
      <c r="O1213" s="18">
        <f t="shared" si="103"/>
        <v>15</v>
      </c>
      <c r="P1213" s="19">
        <f t="shared" si="102"/>
        <v>2964</v>
      </c>
      <c r="Q1213" s="24">
        <f t="shared" si="111"/>
        <v>44454</v>
      </c>
      <c r="R1213" s="24">
        <f t="shared" si="111"/>
        <v>44494</v>
      </c>
      <c r="S1213"/>
    </row>
    <row r="1214" spans="15:19" x14ac:dyDescent="0.2">
      <c r="O1214" s="18">
        <f t="shared" si="103"/>
        <v>16</v>
      </c>
      <c r="P1214" s="19">
        <f t="shared" si="102"/>
        <v>2778</v>
      </c>
      <c r="Q1214" s="24">
        <f t="shared" si="111"/>
        <v>44455</v>
      </c>
      <c r="R1214" s="24">
        <f t="shared" si="111"/>
        <v>44495</v>
      </c>
      <c r="S1214"/>
    </row>
    <row r="1215" spans="15:19" x14ac:dyDescent="0.2">
      <c r="O1215" s="18">
        <f t="shared" si="103"/>
        <v>17</v>
      </c>
      <c r="P1215" s="19">
        <f t="shared" si="102"/>
        <v>2615</v>
      </c>
      <c r="Q1215" s="24">
        <f t="shared" si="111"/>
        <v>44456</v>
      </c>
      <c r="R1215" s="24">
        <f t="shared" si="111"/>
        <v>44496</v>
      </c>
      <c r="S1215"/>
    </row>
    <row r="1216" spans="15:19" x14ac:dyDescent="0.2">
      <c r="O1216" s="18">
        <f t="shared" si="103"/>
        <v>18</v>
      </c>
      <c r="P1216" s="19">
        <f t="shared" si="102"/>
        <v>2470</v>
      </c>
      <c r="Q1216" s="24">
        <f t="shared" si="111"/>
        <v>44457</v>
      </c>
      <c r="R1216" s="24">
        <f t="shared" si="111"/>
        <v>44497</v>
      </c>
      <c r="S1216"/>
    </row>
    <row r="1217" spans="15:19" x14ac:dyDescent="0.2">
      <c r="O1217" s="18">
        <f t="shared" si="103"/>
        <v>19</v>
      </c>
      <c r="P1217" s="19">
        <f t="shared" si="102"/>
        <v>2340</v>
      </c>
      <c r="Q1217" s="24">
        <f t="shared" si="111"/>
        <v>44458</v>
      </c>
      <c r="R1217" s="24">
        <f t="shared" si="111"/>
        <v>44498</v>
      </c>
      <c r="S1217"/>
    </row>
    <row r="1218" spans="15:19" x14ac:dyDescent="0.2">
      <c r="O1218" s="18">
        <f t="shared" si="103"/>
        <v>20</v>
      </c>
      <c r="P1218" s="19">
        <f t="shared" si="102"/>
        <v>2223</v>
      </c>
      <c r="Q1218" s="24">
        <f t="shared" si="111"/>
        <v>44459</v>
      </c>
      <c r="R1218" s="24">
        <f t="shared" si="111"/>
        <v>44499</v>
      </c>
      <c r="S1218"/>
    </row>
    <row r="1219" spans="15:19" x14ac:dyDescent="0.2">
      <c r="O1219" s="18">
        <f t="shared" si="103"/>
        <v>21</v>
      </c>
      <c r="P1219" s="19">
        <f t="shared" si="102"/>
        <v>2117</v>
      </c>
      <c r="Q1219" s="24">
        <f t="shared" si="111"/>
        <v>44460</v>
      </c>
      <c r="R1219" s="24">
        <f t="shared" si="111"/>
        <v>44500</v>
      </c>
      <c r="S1219"/>
    </row>
    <row r="1220" spans="15:19" x14ac:dyDescent="0.2">
      <c r="O1220" s="18">
        <f t="shared" si="103"/>
        <v>22</v>
      </c>
      <c r="P1220" s="19">
        <f t="shared" si="102"/>
        <v>2021</v>
      </c>
      <c r="Q1220" s="24">
        <f t="shared" si="111"/>
        <v>44461</v>
      </c>
      <c r="R1220" s="24">
        <f t="shared" si="111"/>
        <v>44501</v>
      </c>
      <c r="S1220"/>
    </row>
    <row r="1221" spans="15:19" x14ac:dyDescent="0.2">
      <c r="O1221" s="18">
        <f t="shared" si="103"/>
        <v>23</v>
      </c>
      <c r="P1221" s="19">
        <f t="shared" si="102"/>
        <v>1933</v>
      </c>
      <c r="Q1221" s="24">
        <f t="shared" si="111"/>
        <v>44462</v>
      </c>
      <c r="R1221" s="24">
        <f t="shared" si="111"/>
        <v>44502</v>
      </c>
      <c r="S1221"/>
    </row>
    <row r="1222" spans="15:19" x14ac:dyDescent="0.2">
      <c r="O1222" s="18">
        <f t="shared" si="103"/>
        <v>24</v>
      </c>
      <c r="P1222" s="19">
        <f t="shared" si="102"/>
        <v>1853</v>
      </c>
      <c r="Q1222" s="24">
        <f t="shared" si="111"/>
        <v>44463</v>
      </c>
      <c r="R1222" s="24">
        <f t="shared" si="111"/>
        <v>44503</v>
      </c>
      <c r="S1222"/>
    </row>
    <row r="1223" spans="15:19" x14ac:dyDescent="0.2">
      <c r="O1223" s="18">
        <f t="shared" si="103"/>
        <v>25</v>
      </c>
      <c r="P1223" s="19">
        <f t="shared" si="102"/>
        <v>1779</v>
      </c>
      <c r="Q1223" s="24">
        <f t="shared" si="111"/>
        <v>44464</v>
      </c>
      <c r="R1223" s="24">
        <f t="shared" si="111"/>
        <v>44504</v>
      </c>
      <c r="S1223"/>
    </row>
    <row r="1224" spans="15:19" x14ac:dyDescent="0.2">
      <c r="O1224" s="18">
        <f t="shared" si="103"/>
        <v>26</v>
      </c>
      <c r="P1224" s="19">
        <f t="shared" si="102"/>
        <v>1710</v>
      </c>
      <c r="Q1224" s="24">
        <f t="shared" si="111"/>
        <v>44465</v>
      </c>
      <c r="R1224" s="24">
        <f t="shared" si="111"/>
        <v>44505</v>
      </c>
      <c r="S1224"/>
    </row>
    <row r="1225" spans="15:19" x14ac:dyDescent="0.2">
      <c r="O1225" s="18">
        <f t="shared" si="103"/>
        <v>27</v>
      </c>
      <c r="P1225" s="19">
        <f t="shared" si="102"/>
        <v>1647</v>
      </c>
      <c r="Q1225" s="24">
        <f t="shared" si="111"/>
        <v>44466</v>
      </c>
      <c r="R1225" s="24">
        <f t="shared" si="111"/>
        <v>44506</v>
      </c>
      <c r="S1225"/>
    </row>
    <row r="1226" spans="15:19" x14ac:dyDescent="0.2">
      <c r="O1226" s="18">
        <f t="shared" si="103"/>
        <v>28</v>
      </c>
      <c r="P1226" s="19">
        <f t="shared" si="102"/>
        <v>1588</v>
      </c>
      <c r="Q1226" s="24">
        <f t="shared" si="111"/>
        <v>44467</v>
      </c>
      <c r="R1226" s="24">
        <f t="shared" si="111"/>
        <v>44507</v>
      </c>
      <c r="S1226"/>
    </row>
    <row r="1227" spans="15:19" x14ac:dyDescent="0.2">
      <c r="O1227" s="18">
        <f t="shared" si="103"/>
        <v>29</v>
      </c>
      <c r="P1227" s="19">
        <f t="shared" si="102"/>
        <v>1533</v>
      </c>
      <c r="Q1227" s="24">
        <f t="shared" si="111"/>
        <v>44468</v>
      </c>
      <c r="R1227" s="24">
        <f t="shared" si="111"/>
        <v>44508</v>
      </c>
      <c r="S1227"/>
    </row>
    <row r="1228" spans="15:19" x14ac:dyDescent="0.2">
      <c r="O1228" s="18">
        <f t="shared" si="103"/>
        <v>30</v>
      </c>
      <c r="P1228" s="19">
        <f t="shared" si="102"/>
        <v>1482</v>
      </c>
      <c r="Q1228" s="24">
        <f t="shared" ref="Q1228:R1243" si="112">Q1227+1</f>
        <v>44469</v>
      </c>
      <c r="R1228" s="24">
        <f t="shared" si="112"/>
        <v>44509</v>
      </c>
      <c r="S1228"/>
    </row>
    <row r="1229" spans="15:19" x14ac:dyDescent="0.2">
      <c r="O1229" s="18">
        <f t="shared" si="103"/>
        <v>1</v>
      </c>
      <c r="P1229" s="19">
        <f t="shared" si="102"/>
        <v>44470</v>
      </c>
      <c r="Q1229" s="24">
        <f t="shared" si="112"/>
        <v>44470</v>
      </c>
      <c r="R1229" s="24">
        <f t="shared" si="112"/>
        <v>44510</v>
      </c>
      <c r="S1229"/>
    </row>
    <row r="1230" spans="15:19" x14ac:dyDescent="0.2">
      <c r="O1230" s="18">
        <f t="shared" si="103"/>
        <v>2</v>
      </c>
      <c r="P1230" s="19">
        <f t="shared" si="102"/>
        <v>22236</v>
      </c>
      <c r="Q1230" s="24">
        <f t="shared" si="112"/>
        <v>44471</v>
      </c>
      <c r="R1230" s="24">
        <f t="shared" si="112"/>
        <v>44511</v>
      </c>
      <c r="S1230"/>
    </row>
    <row r="1231" spans="15:19" x14ac:dyDescent="0.2">
      <c r="O1231" s="18">
        <f t="shared" si="103"/>
        <v>3</v>
      </c>
      <c r="P1231" s="19">
        <f t="shared" si="102"/>
        <v>14824</v>
      </c>
      <c r="Q1231" s="24">
        <f t="shared" si="112"/>
        <v>44472</v>
      </c>
      <c r="R1231" s="24">
        <f t="shared" si="112"/>
        <v>44512</v>
      </c>
      <c r="S1231"/>
    </row>
    <row r="1232" spans="15:19" x14ac:dyDescent="0.2">
      <c r="O1232" s="18">
        <f t="shared" si="103"/>
        <v>4</v>
      </c>
      <c r="P1232" s="19">
        <f t="shared" si="102"/>
        <v>11118</v>
      </c>
      <c r="Q1232" s="24">
        <f t="shared" si="112"/>
        <v>44473</v>
      </c>
      <c r="R1232" s="24">
        <f t="shared" si="112"/>
        <v>44513</v>
      </c>
      <c r="S1232"/>
    </row>
    <row r="1233" spans="15:19" x14ac:dyDescent="0.2">
      <c r="O1233" s="18">
        <f t="shared" si="103"/>
        <v>5</v>
      </c>
      <c r="P1233" s="19">
        <f t="shared" si="102"/>
        <v>8895</v>
      </c>
      <c r="Q1233" s="24">
        <f t="shared" si="112"/>
        <v>44474</v>
      </c>
      <c r="R1233" s="24">
        <f t="shared" si="112"/>
        <v>44514</v>
      </c>
      <c r="S1233"/>
    </row>
    <row r="1234" spans="15:19" x14ac:dyDescent="0.2">
      <c r="O1234" s="18">
        <f t="shared" si="103"/>
        <v>6</v>
      </c>
      <c r="P1234" s="19">
        <f t="shared" si="102"/>
        <v>7413</v>
      </c>
      <c r="Q1234" s="24">
        <f t="shared" si="112"/>
        <v>44475</v>
      </c>
      <c r="R1234" s="24">
        <f t="shared" si="112"/>
        <v>44515</v>
      </c>
      <c r="S1234"/>
    </row>
    <row r="1235" spans="15:19" x14ac:dyDescent="0.2">
      <c r="O1235" s="18">
        <f t="shared" si="103"/>
        <v>7</v>
      </c>
      <c r="P1235" s="19">
        <f t="shared" si="102"/>
        <v>6354</v>
      </c>
      <c r="Q1235" s="24">
        <f t="shared" si="112"/>
        <v>44476</v>
      </c>
      <c r="R1235" s="24">
        <f t="shared" si="112"/>
        <v>44516</v>
      </c>
      <c r="S1235"/>
    </row>
    <row r="1236" spans="15:19" x14ac:dyDescent="0.2">
      <c r="O1236" s="18">
        <f t="shared" si="103"/>
        <v>8</v>
      </c>
      <c r="P1236" s="19">
        <f t="shared" si="102"/>
        <v>5560</v>
      </c>
      <c r="Q1236" s="24">
        <f t="shared" si="112"/>
        <v>44477</v>
      </c>
      <c r="R1236" s="24">
        <f t="shared" si="112"/>
        <v>44517</v>
      </c>
      <c r="S1236"/>
    </row>
    <row r="1237" spans="15:19" x14ac:dyDescent="0.2">
      <c r="O1237" s="18">
        <f t="shared" si="103"/>
        <v>9</v>
      </c>
      <c r="P1237" s="19">
        <f t="shared" si="102"/>
        <v>4942</v>
      </c>
      <c r="Q1237" s="24">
        <f t="shared" si="112"/>
        <v>44478</v>
      </c>
      <c r="R1237" s="24">
        <f t="shared" si="112"/>
        <v>44518</v>
      </c>
      <c r="S1237"/>
    </row>
    <row r="1238" spans="15:19" x14ac:dyDescent="0.2">
      <c r="O1238" s="18">
        <f t="shared" si="103"/>
        <v>10</v>
      </c>
      <c r="P1238" s="19">
        <f t="shared" si="102"/>
        <v>4448</v>
      </c>
      <c r="Q1238" s="24">
        <f t="shared" si="112"/>
        <v>44479</v>
      </c>
      <c r="R1238" s="24">
        <f t="shared" si="112"/>
        <v>44519</v>
      </c>
      <c r="S1238"/>
    </row>
    <row r="1239" spans="15:19" x14ac:dyDescent="0.2">
      <c r="O1239" s="18">
        <f t="shared" si="103"/>
        <v>11</v>
      </c>
      <c r="P1239" s="19">
        <f t="shared" si="102"/>
        <v>4044</v>
      </c>
      <c r="Q1239" s="24">
        <f t="shared" si="112"/>
        <v>44480</v>
      </c>
      <c r="R1239" s="24">
        <f t="shared" si="112"/>
        <v>44520</v>
      </c>
      <c r="S1239"/>
    </row>
    <row r="1240" spans="15:19" x14ac:dyDescent="0.2">
      <c r="O1240" s="18">
        <f t="shared" si="103"/>
        <v>12</v>
      </c>
      <c r="P1240" s="19">
        <f t="shared" si="102"/>
        <v>3707</v>
      </c>
      <c r="Q1240" s="24">
        <f t="shared" si="112"/>
        <v>44481</v>
      </c>
      <c r="R1240" s="24">
        <f t="shared" si="112"/>
        <v>44521</v>
      </c>
      <c r="S1240"/>
    </row>
    <row r="1241" spans="15:19" x14ac:dyDescent="0.2">
      <c r="O1241" s="18">
        <f t="shared" si="103"/>
        <v>13</v>
      </c>
      <c r="P1241" s="19">
        <f t="shared" si="102"/>
        <v>3422</v>
      </c>
      <c r="Q1241" s="24">
        <f t="shared" si="112"/>
        <v>44482</v>
      </c>
      <c r="R1241" s="24">
        <f t="shared" si="112"/>
        <v>44522</v>
      </c>
      <c r="S1241"/>
    </row>
    <row r="1242" spans="15:19" x14ac:dyDescent="0.2">
      <c r="O1242" s="18">
        <f t="shared" si="103"/>
        <v>14</v>
      </c>
      <c r="P1242" s="19">
        <f t="shared" si="102"/>
        <v>3177</v>
      </c>
      <c r="Q1242" s="24">
        <f t="shared" si="112"/>
        <v>44483</v>
      </c>
      <c r="R1242" s="24">
        <f t="shared" si="112"/>
        <v>44523</v>
      </c>
      <c r="S1242"/>
    </row>
    <row r="1243" spans="15:19" x14ac:dyDescent="0.2">
      <c r="O1243" s="18">
        <f t="shared" si="103"/>
        <v>15</v>
      </c>
      <c r="P1243" s="19">
        <f t="shared" si="102"/>
        <v>2966</v>
      </c>
      <c r="Q1243" s="24">
        <f t="shared" si="112"/>
        <v>44484</v>
      </c>
      <c r="R1243" s="24">
        <f t="shared" si="112"/>
        <v>44524</v>
      </c>
      <c r="S1243"/>
    </row>
    <row r="1244" spans="15:19" x14ac:dyDescent="0.2">
      <c r="O1244" s="18">
        <f t="shared" si="103"/>
        <v>16</v>
      </c>
      <c r="P1244" s="19">
        <f t="shared" si="102"/>
        <v>2780</v>
      </c>
      <c r="Q1244" s="24">
        <f t="shared" ref="Q1244:R1259" si="113">Q1243+1</f>
        <v>44485</v>
      </c>
      <c r="R1244" s="24">
        <f t="shared" si="113"/>
        <v>44525</v>
      </c>
      <c r="S1244"/>
    </row>
    <row r="1245" spans="15:19" x14ac:dyDescent="0.2">
      <c r="O1245" s="18">
        <f t="shared" si="103"/>
        <v>17</v>
      </c>
      <c r="P1245" s="19">
        <f t="shared" si="102"/>
        <v>2617</v>
      </c>
      <c r="Q1245" s="24">
        <f t="shared" si="113"/>
        <v>44486</v>
      </c>
      <c r="R1245" s="24">
        <f t="shared" si="113"/>
        <v>44526</v>
      </c>
      <c r="S1245"/>
    </row>
    <row r="1246" spans="15:19" x14ac:dyDescent="0.2">
      <c r="O1246" s="18">
        <f t="shared" si="103"/>
        <v>18</v>
      </c>
      <c r="P1246" s="19">
        <f t="shared" si="102"/>
        <v>2472</v>
      </c>
      <c r="Q1246" s="24">
        <f t="shared" si="113"/>
        <v>44487</v>
      </c>
      <c r="R1246" s="24">
        <f t="shared" si="113"/>
        <v>44527</v>
      </c>
      <c r="S1246"/>
    </row>
    <row r="1247" spans="15:19" x14ac:dyDescent="0.2">
      <c r="O1247" s="18">
        <f t="shared" si="103"/>
        <v>19</v>
      </c>
      <c r="P1247" s="19">
        <f t="shared" si="102"/>
        <v>2341</v>
      </c>
      <c r="Q1247" s="24">
        <f t="shared" si="113"/>
        <v>44488</v>
      </c>
      <c r="R1247" s="24">
        <f t="shared" si="113"/>
        <v>44528</v>
      </c>
      <c r="S1247"/>
    </row>
    <row r="1248" spans="15:19" x14ac:dyDescent="0.2">
      <c r="O1248" s="18">
        <f t="shared" si="103"/>
        <v>20</v>
      </c>
      <c r="P1248" s="19">
        <f t="shared" si="102"/>
        <v>2224</v>
      </c>
      <c r="Q1248" s="24">
        <f t="shared" si="113"/>
        <v>44489</v>
      </c>
      <c r="R1248" s="24">
        <f t="shared" si="113"/>
        <v>44529</v>
      </c>
      <c r="S1248"/>
    </row>
    <row r="1249" spans="15:19" x14ac:dyDescent="0.2">
      <c r="O1249" s="18">
        <f t="shared" si="103"/>
        <v>21</v>
      </c>
      <c r="P1249" s="19">
        <f t="shared" si="102"/>
        <v>2119</v>
      </c>
      <c r="Q1249" s="24">
        <f t="shared" si="113"/>
        <v>44490</v>
      </c>
      <c r="R1249" s="24">
        <f t="shared" si="113"/>
        <v>44530</v>
      </c>
      <c r="S1249"/>
    </row>
    <row r="1250" spans="15:19" x14ac:dyDescent="0.2">
      <c r="O1250" s="18">
        <f t="shared" si="103"/>
        <v>22</v>
      </c>
      <c r="P1250" s="19">
        <f t="shared" si="102"/>
        <v>2022</v>
      </c>
      <c r="Q1250" s="24">
        <f t="shared" si="113"/>
        <v>44491</v>
      </c>
      <c r="R1250" s="24">
        <f t="shared" si="113"/>
        <v>44531</v>
      </c>
      <c r="S1250"/>
    </row>
    <row r="1251" spans="15:19" x14ac:dyDescent="0.2">
      <c r="O1251" s="18">
        <f t="shared" si="103"/>
        <v>23</v>
      </c>
      <c r="P1251" s="19">
        <f t="shared" si="102"/>
        <v>1934</v>
      </c>
      <c r="Q1251" s="24">
        <f t="shared" si="113"/>
        <v>44492</v>
      </c>
      <c r="R1251" s="24">
        <f t="shared" si="113"/>
        <v>44532</v>
      </c>
      <c r="S1251"/>
    </row>
    <row r="1252" spans="15:19" x14ac:dyDescent="0.2">
      <c r="O1252" s="18">
        <f t="shared" si="103"/>
        <v>24</v>
      </c>
      <c r="P1252" s="19">
        <f t="shared" si="102"/>
        <v>1854</v>
      </c>
      <c r="Q1252" s="24">
        <f t="shared" si="113"/>
        <v>44493</v>
      </c>
      <c r="R1252" s="24">
        <f t="shared" si="113"/>
        <v>44533</v>
      </c>
      <c r="S1252"/>
    </row>
    <row r="1253" spans="15:19" x14ac:dyDescent="0.2">
      <c r="O1253" s="18">
        <f t="shared" si="103"/>
        <v>25</v>
      </c>
      <c r="P1253" s="19">
        <f t="shared" si="102"/>
        <v>1780</v>
      </c>
      <c r="Q1253" s="24">
        <f t="shared" si="113"/>
        <v>44494</v>
      </c>
      <c r="R1253" s="24">
        <f t="shared" si="113"/>
        <v>44534</v>
      </c>
      <c r="S1253"/>
    </row>
    <row r="1254" spans="15:19" x14ac:dyDescent="0.2">
      <c r="O1254" s="18">
        <f t="shared" si="103"/>
        <v>26</v>
      </c>
      <c r="P1254" s="19">
        <f t="shared" si="102"/>
        <v>1711</v>
      </c>
      <c r="Q1254" s="24">
        <f t="shared" si="113"/>
        <v>44495</v>
      </c>
      <c r="R1254" s="24">
        <f t="shared" si="113"/>
        <v>44535</v>
      </c>
      <c r="S1254"/>
    </row>
    <row r="1255" spans="15:19" x14ac:dyDescent="0.2">
      <c r="O1255" s="18">
        <f t="shared" si="103"/>
        <v>27</v>
      </c>
      <c r="P1255" s="19">
        <f t="shared" si="102"/>
        <v>1648</v>
      </c>
      <c r="Q1255" s="24">
        <f t="shared" si="113"/>
        <v>44496</v>
      </c>
      <c r="R1255" s="24">
        <f t="shared" si="113"/>
        <v>44536</v>
      </c>
      <c r="S1255"/>
    </row>
    <row r="1256" spans="15:19" x14ac:dyDescent="0.2">
      <c r="O1256" s="18">
        <f t="shared" si="103"/>
        <v>28</v>
      </c>
      <c r="P1256" s="19">
        <f t="shared" si="102"/>
        <v>1589</v>
      </c>
      <c r="Q1256" s="24">
        <f t="shared" si="113"/>
        <v>44497</v>
      </c>
      <c r="R1256" s="24">
        <f t="shared" si="113"/>
        <v>44537</v>
      </c>
      <c r="S1256"/>
    </row>
    <row r="1257" spans="15:19" x14ac:dyDescent="0.2">
      <c r="O1257" s="18">
        <f t="shared" si="103"/>
        <v>29</v>
      </c>
      <c r="P1257" s="19">
        <f t="shared" si="102"/>
        <v>1534</v>
      </c>
      <c r="Q1257" s="24">
        <f t="shared" si="113"/>
        <v>44498</v>
      </c>
      <c r="R1257" s="24">
        <f t="shared" si="113"/>
        <v>44538</v>
      </c>
      <c r="S1257"/>
    </row>
    <row r="1258" spans="15:19" x14ac:dyDescent="0.2">
      <c r="O1258" s="18">
        <f t="shared" si="103"/>
        <v>30</v>
      </c>
      <c r="P1258" s="19">
        <f t="shared" si="102"/>
        <v>1483</v>
      </c>
      <c r="Q1258" s="24">
        <f t="shared" si="113"/>
        <v>44499</v>
      </c>
      <c r="R1258" s="24">
        <f t="shared" si="113"/>
        <v>44539</v>
      </c>
      <c r="S1258"/>
    </row>
    <row r="1259" spans="15:19" x14ac:dyDescent="0.2">
      <c r="O1259" s="18">
        <f t="shared" si="103"/>
        <v>31</v>
      </c>
      <c r="P1259" s="19">
        <f t="shared" si="102"/>
        <v>1435</v>
      </c>
      <c r="Q1259" s="24">
        <f t="shared" si="113"/>
        <v>44500</v>
      </c>
      <c r="R1259" s="24">
        <f t="shared" si="113"/>
        <v>44540</v>
      </c>
      <c r="S1259"/>
    </row>
    <row r="1260" spans="15:19" x14ac:dyDescent="0.2">
      <c r="O1260" s="18">
        <f t="shared" si="103"/>
        <v>1</v>
      </c>
      <c r="P1260" s="19">
        <f t="shared" si="102"/>
        <v>44501</v>
      </c>
      <c r="Q1260" s="24">
        <f t="shared" ref="Q1260:R1275" si="114">Q1259+1</f>
        <v>44501</v>
      </c>
      <c r="R1260" s="24">
        <f t="shared" si="114"/>
        <v>44541</v>
      </c>
      <c r="S1260"/>
    </row>
    <row r="1261" spans="15:19" x14ac:dyDescent="0.2">
      <c r="O1261" s="18">
        <f t="shared" si="103"/>
        <v>2</v>
      </c>
      <c r="P1261" s="19">
        <f t="shared" si="102"/>
        <v>22251</v>
      </c>
      <c r="Q1261" s="24">
        <f t="shared" si="114"/>
        <v>44502</v>
      </c>
      <c r="R1261" s="24">
        <f t="shared" si="114"/>
        <v>44542</v>
      </c>
      <c r="S1261"/>
    </row>
    <row r="1262" spans="15:19" x14ac:dyDescent="0.2">
      <c r="O1262" s="18">
        <f t="shared" si="103"/>
        <v>3</v>
      </c>
      <c r="P1262" s="19">
        <f t="shared" si="102"/>
        <v>14834</v>
      </c>
      <c r="Q1262" s="24">
        <f t="shared" si="114"/>
        <v>44503</v>
      </c>
      <c r="R1262" s="24">
        <f t="shared" si="114"/>
        <v>44543</v>
      </c>
      <c r="S1262"/>
    </row>
    <row r="1263" spans="15:19" x14ac:dyDescent="0.2">
      <c r="O1263" s="18">
        <f t="shared" si="103"/>
        <v>4</v>
      </c>
      <c r="P1263" s="19">
        <f t="shared" si="102"/>
        <v>11126</v>
      </c>
      <c r="Q1263" s="24">
        <f t="shared" si="114"/>
        <v>44504</v>
      </c>
      <c r="R1263" s="24">
        <f t="shared" si="114"/>
        <v>44544</v>
      </c>
      <c r="S1263"/>
    </row>
    <row r="1264" spans="15:19" x14ac:dyDescent="0.2">
      <c r="O1264" s="18">
        <f t="shared" si="103"/>
        <v>5</v>
      </c>
      <c r="P1264" s="19">
        <f t="shared" si="102"/>
        <v>8901</v>
      </c>
      <c r="Q1264" s="24">
        <f t="shared" si="114"/>
        <v>44505</v>
      </c>
      <c r="R1264" s="24">
        <f t="shared" si="114"/>
        <v>44545</v>
      </c>
      <c r="S1264"/>
    </row>
    <row r="1265" spans="15:19" x14ac:dyDescent="0.2">
      <c r="O1265" s="18">
        <f t="shared" si="103"/>
        <v>6</v>
      </c>
      <c r="P1265" s="19">
        <f t="shared" si="102"/>
        <v>7418</v>
      </c>
      <c r="Q1265" s="24">
        <f t="shared" si="114"/>
        <v>44506</v>
      </c>
      <c r="R1265" s="24">
        <f t="shared" si="114"/>
        <v>44546</v>
      </c>
      <c r="S1265"/>
    </row>
    <row r="1266" spans="15:19" x14ac:dyDescent="0.2">
      <c r="O1266" s="18">
        <f t="shared" si="103"/>
        <v>7</v>
      </c>
      <c r="P1266" s="19">
        <f t="shared" si="102"/>
        <v>6358</v>
      </c>
      <c r="Q1266" s="24">
        <f t="shared" si="114"/>
        <v>44507</v>
      </c>
      <c r="R1266" s="24">
        <f t="shared" si="114"/>
        <v>44547</v>
      </c>
      <c r="S1266"/>
    </row>
    <row r="1267" spans="15:19" x14ac:dyDescent="0.2">
      <c r="O1267" s="18">
        <f t="shared" si="103"/>
        <v>8</v>
      </c>
      <c r="P1267" s="19">
        <f t="shared" si="102"/>
        <v>5564</v>
      </c>
      <c r="Q1267" s="24">
        <f t="shared" si="114"/>
        <v>44508</v>
      </c>
      <c r="R1267" s="24">
        <f t="shared" si="114"/>
        <v>44548</v>
      </c>
      <c r="S1267"/>
    </row>
    <row r="1268" spans="15:19" x14ac:dyDescent="0.2">
      <c r="O1268" s="18">
        <f t="shared" si="103"/>
        <v>9</v>
      </c>
      <c r="P1268" s="19">
        <f t="shared" si="102"/>
        <v>4945</v>
      </c>
      <c r="Q1268" s="24">
        <f t="shared" si="114"/>
        <v>44509</v>
      </c>
      <c r="R1268" s="24">
        <f t="shared" si="114"/>
        <v>44549</v>
      </c>
      <c r="S1268"/>
    </row>
    <row r="1269" spans="15:19" x14ac:dyDescent="0.2">
      <c r="O1269" s="18">
        <f t="shared" si="103"/>
        <v>10</v>
      </c>
      <c r="P1269" s="19">
        <f t="shared" si="102"/>
        <v>4451</v>
      </c>
      <c r="Q1269" s="24">
        <f t="shared" si="114"/>
        <v>44510</v>
      </c>
      <c r="R1269" s="24">
        <f t="shared" si="114"/>
        <v>44550</v>
      </c>
      <c r="S1269"/>
    </row>
    <row r="1270" spans="15:19" x14ac:dyDescent="0.2">
      <c r="O1270" s="18">
        <f t="shared" si="103"/>
        <v>11</v>
      </c>
      <c r="P1270" s="19">
        <f t="shared" si="102"/>
        <v>4046</v>
      </c>
      <c r="Q1270" s="24">
        <f t="shared" si="114"/>
        <v>44511</v>
      </c>
      <c r="R1270" s="24">
        <f t="shared" si="114"/>
        <v>44551</v>
      </c>
      <c r="S1270"/>
    </row>
    <row r="1271" spans="15:19" x14ac:dyDescent="0.2">
      <c r="O1271" s="18">
        <f t="shared" si="103"/>
        <v>12</v>
      </c>
      <c r="P1271" s="19">
        <f t="shared" si="102"/>
        <v>3709</v>
      </c>
      <c r="Q1271" s="24">
        <f t="shared" si="114"/>
        <v>44512</v>
      </c>
      <c r="R1271" s="24">
        <f t="shared" si="114"/>
        <v>44552</v>
      </c>
      <c r="S1271"/>
    </row>
    <row r="1272" spans="15:19" x14ac:dyDescent="0.2">
      <c r="O1272" s="18">
        <f t="shared" si="103"/>
        <v>13</v>
      </c>
      <c r="P1272" s="19">
        <f t="shared" si="102"/>
        <v>3424</v>
      </c>
      <c r="Q1272" s="24">
        <f t="shared" si="114"/>
        <v>44513</v>
      </c>
      <c r="R1272" s="24">
        <f t="shared" si="114"/>
        <v>44553</v>
      </c>
      <c r="S1272"/>
    </row>
    <row r="1273" spans="15:19" x14ac:dyDescent="0.2">
      <c r="O1273" s="18">
        <f t="shared" si="103"/>
        <v>14</v>
      </c>
      <c r="P1273" s="19">
        <f t="shared" si="102"/>
        <v>3180</v>
      </c>
      <c r="Q1273" s="24">
        <f t="shared" si="114"/>
        <v>44514</v>
      </c>
      <c r="R1273" s="24">
        <f t="shared" si="114"/>
        <v>44554</v>
      </c>
      <c r="S1273"/>
    </row>
    <row r="1274" spans="15:19" x14ac:dyDescent="0.2">
      <c r="O1274" s="18">
        <f t="shared" si="103"/>
        <v>15</v>
      </c>
      <c r="P1274" s="19">
        <f t="shared" si="102"/>
        <v>2968</v>
      </c>
      <c r="Q1274" s="24">
        <f t="shared" si="114"/>
        <v>44515</v>
      </c>
      <c r="R1274" s="24">
        <f t="shared" si="114"/>
        <v>44555</v>
      </c>
      <c r="S1274"/>
    </row>
    <row r="1275" spans="15:19" x14ac:dyDescent="0.2">
      <c r="O1275" s="18">
        <f t="shared" si="103"/>
        <v>16</v>
      </c>
      <c r="P1275" s="19">
        <f t="shared" si="102"/>
        <v>2782</v>
      </c>
      <c r="Q1275" s="24">
        <f t="shared" si="114"/>
        <v>44516</v>
      </c>
      <c r="R1275" s="24">
        <f t="shared" si="114"/>
        <v>44556</v>
      </c>
      <c r="S1275"/>
    </row>
    <row r="1276" spans="15:19" x14ac:dyDescent="0.2">
      <c r="O1276" s="18">
        <f t="shared" si="103"/>
        <v>17</v>
      </c>
      <c r="P1276" s="19">
        <f t="shared" si="102"/>
        <v>2619</v>
      </c>
      <c r="Q1276" s="24">
        <f t="shared" ref="Q1276:R1291" si="115">Q1275+1</f>
        <v>44517</v>
      </c>
      <c r="R1276" s="24">
        <f t="shared" si="115"/>
        <v>44557</v>
      </c>
      <c r="S1276"/>
    </row>
    <row r="1277" spans="15:19" x14ac:dyDescent="0.2">
      <c r="O1277" s="18">
        <f t="shared" si="103"/>
        <v>18</v>
      </c>
      <c r="P1277" s="19">
        <f t="shared" si="102"/>
        <v>2473</v>
      </c>
      <c r="Q1277" s="24">
        <f t="shared" si="115"/>
        <v>44518</v>
      </c>
      <c r="R1277" s="24">
        <f t="shared" si="115"/>
        <v>44558</v>
      </c>
      <c r="S1277"/>
    </row>
    <row r="1278" spans="15:19" x14ac:dyDescent="0.2">
      <c r="O1278" s="18">
        <f t="shared" si="103"/>
        <v>19</v>
      </c>
      <c r="P1278" s="19">
        <f t="shared" si="102"/>
        <v>2343</v>
      </c>
      <c r="Q1278" s="24">
        <f t="shared" si="115"/>
        <v>44519</v>
      </c>
      <c r="R1278" s="24">
        <f t="shared" si="115"/>
        <v>44559</v>
      </c>
      <c r="S1278"/>
    </row>
    <row r="1279" spans="15:19" x14ac:dyDescent="0.2">
      <c r="O1279" s="18">
        <f t="shared" si="103"/>
        <v>20</v>
      </c>
      <c r="P1279" s="19">
        <f t="shared" si="102"/>
        <v>2226</v>
      </c>
      <c r="Q1279" s="24">
        <f t="shared" si="115"/>
        <v>44520</v>
      </c>
      <c r="R1279" s="24">
        <f t="shared" si="115"/>
        <v>44560</v>
      </c>
      <c r="S1279"/>
    </row>
    <row r="1280" spans="15:19" x14ac:dyDescent="0.2">
      <c r="O1280" s="18">
        <f t="shared" si="103"/>
        <v>21</v>
      </c>
      <c r="P1280" s="19">
        <f t="shared" si="102"/>
        <v>2120</v>
      </c>
      <c r="Q1280" s="24">
        <f t="shared" si="115"/>
        <v>44521</v>
      </c>
      <c r="R1280" s="24">
        <f t="shared" si="115"/>
        <v>44561</v>
      </c>
      <c r="S1280"/>
    </row>
    <row r="1281" spans="15:19" x14ac:dyDescent="0.2">
      <c r="O1281" s="18">
        <f t="shared" si="103"/>
        <v>22</v>
      </c>
      <c r="P1281" s="19">
        <f t="shared" si="102"/>
        <v>2024</v>
      </c>
      <c r="Q1281" s="24">
        <f t="shared" si="115"/>
        <v>44522</v>
      </c>
      <c r="R1281" s="24">
        <f t="shared" si="115"/>
        <v>44562</v>
      </c>
      <c r="S1281"/>
    </row>
    <row r="1282" spans="15:19" x14ac:dyDescent="0.2">
      <c r="O1282" s="18">
        <f t="shared" si="103"/>
        <v>23</v>
      </c>
      <c r="P1282" s="19">
        <f t="shared" si="102"/>
        <v>1936</v>
      </c>
      <c r="Q1282" s="24">
        <f t="shared" si="115"/>
        <v>44523</v>
      </c>
      <c r="R1282" s="24">
        <f t="shared" si="115"/>
        <v>44563</v>
      </c>
      <c r="S1282"/>
    </row>
    <row r="1283" spans="15:19" x14ac:dyDescent="0.2">
      <c r="O1283" s="18">
        <f t="shared" si="103"/>
        <v>24</v>
      </c>
      <c r="P1283" s="19">
        <f t="shared" si="102"/>
        <v>1855</v>
      </c>
      <c r="Q1283" s="24">
        <f t="shared" si="115"/>
        <v>44524</v>
      </c>
      <c r="R1283" s="24">
        <f t="shared" si="115"/>
        <v>44564</v>
      </c>
      <c r="S1283"/>
    </row>
    <row r="1284" spans="15:19" x14ac:dyDescent="0.2">
      <c r="O1284" s="18">
        <f t="shared" si="103"/>
        <v>25</v>
      </c>
      <c r="P1284" s="19">
        <f t="shared" si="102"/>
        <v>1781</v>
      </c>
      <c r="Q1284" s="24">
        <f t="shared" si="115"/>
        <v>44525</v>
      </c>
      <c r="R1284" s="24">
        <f t="shared" si="115"/>
        <v>44565</v>
      </c>
      <c r="S1284"/>
    </row>
    <row r="1285" spans="15:19" x14ac:dyDescent="0.2">
      <c r="O1285" s="18">
        <f t="shared" si="103"/>
        <v>26</v>
      </c>
      <c r="P1285" s="19">
        <f t="shared" si="102"/>
        <v>1713</v>
      </c>
      <c r="Q1285" s="24">
        <f t="shared" si="115"/>
        <v>44526</v>
      </c>
      <c r="R1285" s="24">
        <f t="shared" si="115"/>
        <v>44566</v>
      </c>
      <c r="S1285"/>
    </row>
    <row r="1286" spans="15:19" x14ac:dyDescent="0.2">
      <c r="O1286" s="18">
        <f t="shared" si="103"/>
        <v>27</v>
      </c>
      <c r="P1286" s="19">
        <f t="shared" si="102"/>
        <v>1649</v>
      </c>
      <c r="Q1286" s="24">
        <f t="shared" si="115"/>
        <v>44527</v>
      </c>
      <c r="R1286" s="24">
        <f t="shared" si="115"/>
        <v>44567</v>
      </c>
      <c r="S1286"/>
    </row>
    <row r="1287" spans="15:19" x14ac:dyDescent="0.2">
      <c r="O1287" s="18">
        <f t="shared" si="103"/>
        <v>28</v>
      </c>
      <c r="P1287" s="19">
        <f t="shared" si="102"/>
        <v>1590</v>
      </c>
      <c r="Q1287" s="24">
        <f t="shared" si="115"/>
        <v>44528</v>
      </c>
      <c r="R1287" s="24">
        <f t="shared" si="115"/>
        <v>44568</v>
      </c>
      <c r="S1287"/>
    </row>
    <row r="1288" spans="15:19" x14ac:dyDescent="0.2">
      <c r="O1288" s="18">
        <f t="shared" si="103"/>
        <v>29</v>
      </c>
      <c r="P1288" s="19">
        <f t="shared" si="102"/>
        <v>1535</v>
      </c>
      <c r="Q1288" s="24">
        <f t="shared" si="115"/>
        <v>44529</v>
      </c>
      <c r="R1288" s="24">
        <f t="shared" si="115"/>
        <v>44569</v>
      </c>
      <c r="S1288"/>
    </row>
    <row r="1289" spans="15:19" x14ac:dyDescent="0.2">
      <c r="O1289" s="18">
        <f t="shared" si="103"/>
        <v>30</v>
      </c>
      <c r="P1289" s="19">
        <f t="shared" si="102"/>
        <v>1484</v>
      </c>
      <c r="Q1289" s="24">
        <f t="shared" si="115"/>
        <v>44530</v>
      </c>
      <c r="R1289" s="24">
        <f t="shared" si="115"/>
        <v>44570</v>
      </c>
      <c r="S1289"/>
    </row>
    <row r="1290" spans="15:19" x14ac:dyDescent="0.2">
      <c r="O1290" s="18">
        <f t="shared" si="103"/>
        <v>1</v>
      </c>
      <c r="P1290" s="19">
        <f t="shared" si="102"/>
        <v>44531</v>
      </c>
      <c r="Q1290" s="24">
        <f t="shared" si="115"/>
        <v>44531</v>
      </c>
      <c r="R1290" s="24">
        <f t="shared" si="115"/>
        <v>44571</v>
      </c>
      <c r="S1290"/>
    </row>
    <row r="1291" spans="15:19" x14ac:dyDescent="0.2">
      <c r="O1291" s="18">
        <f t="shared" si="103"/>
        <v>2</v>
      </c>
      <c r="P1291" s="19">
        <f t="shared" si="102"/>
        <v>22266</v>
      </c>
      <c r="Q1291" s="24">
        <f t="shared" si="115"/>
        <v>44532</v>
      </c>
      <c r="R1291" s="24">
        <f t="shared" si="115"/>
        <v>44572</v>
      </c>
      <c r="S1291"/>
    </row>
    <row r="1292" spans="15:19" x14ac:dyDescent="0.2">
      <c r="O1292" s="18">
        <f t="shared" si="103"/>
        <v>3</v>
      </c>
      <c r="P1292" s="19">
        <f t="shared" si="102"/>
        <v>14844</v>
      </c>
      <c r="Q1292" s="24">
        <f t="shared" ref="Q1292:R1307" si="116">Q1291+1</f>
        <v>44533</v>
      </c>
      <c r="R1292" s="24">
        <f t="shared" si="116"/>
        <v>44573</v>
      </c>
      <c r="S1292"/>
    </row>
    <row r="1293" spans="15:19" x14ac:dyDescent="0.2">
      <c r="O1293" s="18">
        <f t="shared" si="103"/>
        <v>4</v>
      </c>
      <c r="P1293" s="19">
        <f t="shared" si="102"/>
        <v>11134</v>
      </c>
      <c r="Q1293" s="24">
        <f t="shared" si="116"/>
        <v>44534</v>
      </c>
      <c r="R1293" s="24">
        <f t="shared" si="116"/>
        <v>44574</v>
      </c>
      <c r="S1293"/>
    </row>
    <row r="1294" spans="15:19" x14ac:dyDescent="0.2">
      <c r="O1294" s="18">
        <f t="shared" si="103"/>
        <v>5</v>
      </c>
      <c r="P1294" s="19">
        <f t="shared" si="102"/>
        <v>8907</v>
      </c>
      <c r="Q1294" s="24">
        <f t="shared" si="116"/>
        <v>44535</v>
      </c>
      <c r="R1294" s="24">
        <f t="shared" si="116"/>
        <v>44575</v>
      </c>
      <c r="S1294"/>
    </row>
    <row r="1295" spans="15:19" x14ac:dyDescent="0.2">
      <c r="O1295" s="18">
        <f t="shared" si="103"/>
        <v>6</v>
      </c>
      <c r="P1295" s="19">
        <f t="shared" si="102"/>
        <v>7423</v>
      </c>
      <c r="Q1295" s="24">
        <f t="shared" si="116"/>
        <v>44536</v>
      </c>
      <c r="R1295" s="24">
        <f t="shared" si="116"/>
        <v>44576</v>
      </c>
      <c r="S1295"/>
    </row>
    <row r="1296" spans="15:19" x14ac:dyDescent="0.2">
      <c r="O1296" s="18">
        <f t="shared" si="103"/>
        <v>7</v>
      </c>
      <c r="P1296" s="19">
        <f t="shared" si="102"/>
        <v>6362</v>
      </c>
      <c r="Q1296" s="24">
        <f t="shared" si="116"/>
        <v>44537</v>
      </c>
      <c r="R1296" s="24">
        <f t="shared" si="116"/>
        <v>44577</v>
      </c>
      <c r="S1296"/>
    </row>
    <row r="1297" spans="15:19" x14ac:dyDescent="0.2">
      <c r="O1297" s="18">
        <f t="shared" si="103"/>
        <v>8</v>
      </c>
      <c r="P1297" s="19">
        <f t="shared" si="102"/>
        <v>5567</v>
      </c>
      <c r="Q1297" s="24">
        <f t="shared" si="116"/>
        <v>44538</v>
      </c>
      <c r="R1297" s="24">
        <f t="shared" si="116"/>
        <v>44578</v>
      </c>
      <c r="S1297"/>
    </row>
    <row r="1298" spans="15:19" x14ac:dyDescent="0.2">
      <c r="O1298" s="18">
        <f t="shared" si="103"/>
        <v>9</v>
      </c>
      <c r="P1298" s="19">
        <f t="shared" si="102"/>
        <v>4949</v>
      </c>
      <c r="Q1298" s="24">
        <f t="shared" si="116"/>
        <v>44539</v>
      </c>
      <c r="R1298" s="24">
        <f t="shared" si="116"/>
        <v>44579</v>
      </c>
      <c r="S1298"/>
    </row>
    <row r="1299" spans="15:19" x14ac:dyDescent="0.2">
      <c r="O1299" s="18">
        <f t="shared" si="103"/>
        <v>10</v>
      </c>
      <c r="P1299" s="19">
        <f t="shared" si="102"/>
        <v>4454</v>
      </c>
      <c r="Q1299" s="24">
        <f t="shared" si="116"/>
        <v>44540</v>
      </c>
      <c r="R1299" s="24">
        <f t="shared" si="116"/>
        <v>44580</v>
      </c>
      <c r="S1299"/>
    </row>
    <row r="1300" spans="15:19" x14ac:dyDescent="0.2">
      <c r="O1300" s="18">
        <f t="shared" si="103"/>
        <v>11</v>
      </c>
      <c r="P1300" s="19">
        <f t="shared" si="102"/>
        <v>4049</v>
      </c>
      <c r="Q1300" s="24">
        <f t="shared" si="116"/>
        <v>44541</v>
      </c>
      <c r="R1300" s="24">
        <f t="shared" si="116"/>
        <v>44581</v>
      </c>
      <c r="S1300"/>
    </row>
    <row r="1301" spans="15:19" x14ac:dyDescent="0.2">
      <c r="O1301" s="18">
        <f t="shared" si="103"/>
        <v>12</v>
      </c>
      <c r="P1301" s="19">
        <f t="shared" si="102"/>
        <v>3712</v>
      </c>
      <c r="Q1301" s="24">
        <f t="shared" si="116"/>
        <v>44542</v>
      </c>
      <c r="R1301" s="24">
        <f t="shared" si="116"/>
        <v>44582</v>
      </c>
      <c r="S1301"/>
    </row>
    <row r="1302" spans="15:19" x14ac:dyDescent="0.2">
      <c r="O1302" s="18">
        <f t="shared" si="103"/>
        <v>13</v>
      </c>
      <c r="P1302" s="19">
        <f t="shared" si="102"/>
        <v>3426</v>
      </c>
      <c r="Q1302" s="24">
        <f t="shared" si="116"/>
        <v>44543</v>
      </c>
      <c r="R1302" s="24">
        <f t="shared" si="116"/>
        <v>44583</v>
      </c>
      <c r="S1302"/>
    </row>
    <row r="1303" spans="15:19" x14ac:dyDescent="0.2">
      <c r="O1303" s="18">
        <f t="shared" si="103"/>
        <v>14</v>
      </c>
      <c r="P1303" s="19">
        <f t="shared" si="102"/>
        <v>3182</v>
      </c>
      <c r="Q1303" s="24">
        <f t="shared" si="116"/>
        <v>44544</v>
      </c>
      <c r="R1303" s="24">
        <f t="shared" si="116"/>
        <v>44584</v>
      </c>
      <c r="S1303"/>
    </row>
    <row r="1304" spans="15:19" x14ac:dyDescent="0.2">
      <c r="O1304" s="18">
        <f t="shared" si="103"/>
        <v>15</v>
      </c>
      <c r="P1304" s="19">
        <f t="shared" si="102"/>
        <v>2970</v>
      </c>
      <c r="Q1304" s="24">
        <f t="shared" si="116"/>
        <v>44545</v>
      </c>
      <c r="R1304" s="24">
        <f t="shared" si="116"/>
        <v>44585</v>
      </c>
      <c r="S1304"/>
    </row>
    <row r="1305" spans="15:19" x14ac:dyDescent="0.2">
      <c r="O1305" s="18">
        <f t="shared" si="103"/>
        <v>16</v>
      </c>
      <c r="P1305" s="19">
        <f t="shared" si="102"/>
        <v>2784</v>
      </c>
      <c r="Q1305" s="24">
        <f t="shared" si="116"/>
        <v>44546</v>
      </c>
      <c r="R1305" s="24">
        <f t="shared" si="116"/>
        <v>44586</v>
      </c>
      <c r="S1305"/>
    </row>
    <row r="1306" spans="15:19" x14ac:dyDescent="0.2">
      <c r="O1306" s="18">
        <f t="shared" si="103"/>
        <v>17</v>
      </c>
      <c r="P1306" s="19">
        <f t="shared" si="102"/>
        <v>2620</v>
      </c>
      <c r="Q1306" s="24">
        <f t="shared" si="116"/>
        <v>44547</v>
      </c>
      <c r="R1306" s="24">
        <f t="shared" si="116"/>
        <v>44587</v>
      </c>
      <c r="S1306"/>
    </row>
    <row r="1307" spans="15:19" x14ac:dyDescent="0.2">
      <c r="O1307" s="18">
        <f t="shared" si="103"/>
        <v>18</v>
      </c>
      <c r="P1307" s="19">
        <f t="shared" si="102"/>
        <v>2475</v>
      </c>
      <c r="Q1307" s="24">
        <f t="shared" si="116"/>
        <v>44548</v>
      </c>
      <c r="R1307" s="24">
        <f t="shared" si="116"/>
        <v>44588</v>
      </c>
      <c r="S1307"/>
    </row>
    <row r="1308" spans="15:19" x14ac:dyDescent="0.2">
      <c r="O1308" s="18">
        <f t="shared" si="103"/>
        <v>19</v>
      </c>
      <c r="P1308" s="19">
        <f t="shared" si="102"/>
        <v>2345</v>
      </c>
      <c r="Q1308" s="24">
        <f t="shared" ref="Q1308:R1323" si="117">Q1307+1</f>
        <v>44549</v>
      </c>
      <c r="R1308" s="24">
        <f t="shared" si="117"/>
        <v>44589</v>
      </c>
      <c r="S1308"/>
    </row>
    <row r="1309" spans="15:19" x14ac:dyDescent="0.2">
      <c r="O1309" s="18">
        <f t="shared" si="103"/>
        <v>20</v>
      </c>
      <c r="P1309" s="19">
        <f t="shared" si="102"/>
        <v>2228</v>
      </c>
      <c r="Q1309" s="24">
        <f t="shared" si="117"/>
        <v>44550</v>
      </c>
      <c r="R1309" s="24">
        <f t="shared" si="117"/>
        <v>44590</v>
      </c>
      <c r="S1309"/>
    </row>
    <row r="1310" spans="15:19" x14ac:dyDescent="0.2">
      <c r="O1310" s="18">
        <f t="shared" si="103"/>
        <v>21</v>
      </c>
      <c r="P1310" s="19">
        <f t="shared" si="102"/>
        <v>2121</v>
      </c>
      <c r="Q1310" s="24">
        <f t="shared" si="117"/>
        <v>44551</v>
      </c>
      <c r="R1310" s="24">
        <f t="shared" si="117"/>
        <v>44591</v>
      </c>
      <c r="S1310"/>
    </row>
    <row r="1311" spans="15:19" x14ac:dyDescent="0.2">
      <c r="O1311" s="18">
        <f t="shared" si="103"/>
        <v>22</v>
      </c>
      <c r="P1311" s="19">
        <f t="shared" si="102"/>
        <v>2025</v>
      </c>
      <c r="Q1311" s="24">
        <f t="shared" si="117"/>
        <v>44552</v>
      </c>
      <c r="R1311" s="24">
        <f t="shared" si="117"/>
        <v>44592</v>
      </c>
      <c r="S1311"/>
    </row>
    <row r="1312" spans="15:19" x14ac:dyDescent="0.2">
      <c r="O1312" s="18">
        <f t="shared" si="103"/>
        <v>23</v>
      </c>
      <c r="P1312" s="19">
        <f t="shared" si="102"/>
        <v>1937</v>
      </c>
      <c r="Q1312" s="24">
        <f t="shared" si="117"/>
        <v>44553</v>
      </c>
      <c r="R1312" s="24">
        <f t="shared" si="117"/>
        <v>44593</v>
      </c>
      <c r="S1312"/>
    </row>
    <row r="1313" spans="15:19" x14ac:dyDescent="0.2">
      <c r="O1313" s="18">
        <f t="shared" si="103"/>
        <v>24</v>
      </c>
      <c r="P1313" s="19">
        <f t="shared" si="102"/>
        <v>1856</v>
      </c>
      <c r="Q1313" s="24">
        <f t="shared" si="117"/>
        <v>44554</v>
      </c>
      <c r="R1313" s="24">
        <f t="shared" si="117"/>
        <v>44594</v>
      </c>
      <c r="S1313"/>
    </row>
    <row r="1314" spans="15:19" x14ac:dyDescent="0.2">
      <c r="O1314" s="18">
        <f t="shared" si="103"/>
        <v>25</v>
      </c>
      <c r="P1314" s="19">
        <f t="shared" si="102"/>
        <v>1782</v>
      </c>
      <c r="Q1314" s="24">
        <f t="shared" si="117"/>
        <v>44555</v>
      </c>
      <c r="R1314" s="24">
        <f t="shared" si="117"/>
        <v>44595</v>
      </c>
      <c r="S1314"/>
    </row>
    <row r="1315" spans="15:19" x14ac:dyDescent="0.2">
      <c r="O1315" s="18">
        <f t="shared" si="103"/>
        <v>26</v>
      </c>
      <c r="P1315" s="19">
        <f t="shared" si="102"/>
        <v>1714</v>
      </c>
      <c r="Q1315" s="24">
        <f t="shared" si="117"/>
        <v>44556</v>
      </c>
      <c r="R1315" s="24">
        <f t="shared" si="117"/>
        <v>44596</v>
      </c>
      <c r="S1315"/>
    </row>
    <row r="1316" spans="15:19" x14ac:dyDescent="0.2">
      <c r="O1316" s="18">
        <f t="shared" si="103"/>
        <v>27</v>
      </c>
      <c r="P1316" s="19">
        <f t="shared" si="102"/>
        <v>1650</v>
      </c>
      <c r="Q1316" s="24">
        <f t="shared" si="117"/>
        <v>44557</v>
      </c>
      <c r="R1316" s="24">
        <f t="shared" si="117"/>
        <v>44597</v>
      </c>
      <c r="S1316"/>
    </row>
    <row r="1317" spans="15:19" x14ac:dyDescent="0.2">
      <c r="O1317" s="18">
        <f t="shared" si="103"/>
        <v>28</v>
      </c>
      <c r="P1317" s="19">
        <f t="shared" si="102"/>
        <v>1591</v>
      </c>
      <c r="Q1317" s="24">
        <f t="shared" si="117"/>
        <v>44558</v>
      </c>
      <c r="R1317" s="24">
        <f t="shared" si="117"/>
        <v>44598</v>
      </c>
      <c r="S1317"/>
    </row>
    <row r="1318" spans="15:19" x14ac:dyDescent="0.2">
      <c r="O1318" s="18">
        <f t="shared" si="103"/>
        <v>29</v>
      </c>
      <c r="P1318" s="19">
        <f t="shared" si="102"/>
        <v>1537</v>
      </c>
      <c r="Q1318" s="24">
        <f t="shared" si="117"/>
        <v>44559</v>
      </c>
      <c r="R1318" s="24">
        <f t="shared" si="117"/>
        <v>44599</v>
      </c>
      <c r="S1318"/>
    </row>
    <row r="1319" spans="15:19" x14ac:dyDescent="0.2">
      <c r="O1319" s="18">
        <f t="shared" si="103"/>
        <v>30</v>
      </c>
      <c r="P1319" s="19">
        <f t="shared" si="102"/>
        <v>1485</v>
      </c>
      <c r="Q1319" s="24">
        <f t="shared" si="117"/>
        <v>44560</v>
      </c>
      <c r="R1319" s="24">
        <f t="shared" si="117"/>
        <v>44600</v>
      </c>
      <c r="S1319"/>
    </row>
    <row r="1320" spans="15:19" x14ac:dyDescent="0.2">
      <c r="O1320" s="18">
        <f t="shared" si="103"/>
        <v>31</v>
      </c>
      <c r="P1320" s="19">
        <f t="shared" si="102"/>
        <v>1437</v>
      </c>
      <c r="Q1320" s="24">
        <f t="shared" si="117"/>
        <v>44561</v>
      </c>
      <c r="R1320" s="24">
        <f t="shared" si="117"/>
        <v>44601</v>
      </c>
      <c r="S1320"/>
    </row>
    <row r="1321" spans="15:19" x14ac:dyDescent="0.2">
      <c r="O1321" s="18">
        <f t="shared" si="103"/>
        <v>1</v>
      </c>
      <c r="P1321" s="19">
        <f t="shared" si="102"/>
        <v>44562</v>
      </c>
      <c r="Q1321" s="24">
        <f t="shared" si="117"/>
        <v>44562</v>
      </c>
      <c r="R1321" s="24">
        <f t="shared" si="117"/>
        <v>44602</v>
      </c>
      <c r="S1321"/>
    </row>
    <row r="1322" spans="15:19" x14ac:dyDescent="0.2">
      <c r="O1322" s="18">
        <f t="shared" si="103"/>
        <v>2</v>
      </c>
      <c r="P1322" s="19">
        <f t="shared" si="102"/>
        <v>22282</v>
      </c>
      <c r="Q1322" s="24">
        <f t="shared" si="117"/>
        <v>44563</v>
      </c>
      <c r="R1322" s="24">
        <f t="shared" si="117"/>
        <v>44603</v>
      </c>
      <c r="S1322"/>
    </row>
    <row r="1323" spans="15:19" x14ac:dyDescent="0.2">
      <c r="O1323" s="18">
        <f t="shared" si="103"/>
        <v>3</v>
      </c>
      <c r="P1323" s="19">
        <f t="shared" si="102"/>
        <v>14855</v>
      </c>
      <c r="Q1323" s="24">
        <f t="shared" si="117"/>
        <v>44564</v>
      </c>
      <c r="R1323" s="24">
        <f t="shared" si="117"/>
        <v>44604</v>
      </c>
      <c r="S1323"/>
    </row>
    <row r="1324" spans="15:19" x14ac:dyDescent="0.2">
      <c r="O1324" s="18">
        <f t="shared" si="103"/>
        <v>4</v>
      </c>
      <c r="P1324" s="19">
        <f t="shared" si="102"/>
        <v>11141</v>
      </c>
      <c r="Q1324" s="24">
        <f t="shared" ref="Q1324:R1339" si="118">Q1323+1</f>
        <v>44565</v>
      </c>
      <c r="R1324" s="24">
        <f t="shared" si="118"/>
        <v>44605</v>
      </c>
      <c r="S1324"/>
    </row>
    <row r="1325" spans="15:19" x14ac:dyDescent="0.2">
      <c r="O1325" s="18">
        <f t="shared" si="103"/>
        <v>5</v>
      </c>
      <c r="P1325" s="19">
        <f t="shared" si="102"/>
        <v>8913</v>
      </c>
      <c r="Q1325" s="24">
        <f t="shared" si="118"/>
        <v>44566</v>
      </c>
      <c r="R1325" s="24">
        <f t="shared" si="118"/>
        <v>44606</v>
      </c>
      <c r="S1325"/>
    </row>
    <row r="1326" spans="15:19" x14ac:dyDescent="0.2">
      <c r="O1326" s="18">
        <f t="shared" si="103"/>
        <v>6</v>
      </c>
      <c r="P1326" s="19">
        <f t="shared" si="102"/>
        <v>7428</v>
      </c>
      <c r="Q1326" s="24">
        <f t="shared" si="118"/>
        <v>44567</v>
      </c>
      <c r="R1326" s="24">
        <f t="shared" si="118"/>
        <v>44607</v>
      </c>
      <c r="S1326"/>
    </row>
    <row r="1327" spans="15:19" x14ac:dyDescent="0.2">
      <c r="O1327" s="18">
        <f t="shared" si="103"/>
        <v>7</v>
      </c>
      <c r="P1327" s="19">
        <f t="shared" si="102"/>
        <v>6367</v>
      </c>
      <c r="Q1327" s="24">
        <f t="shared" si="118"/>
        <v>44568</v>
      </c>
      <c r="R1327" s="24">
        <f t="shared" si="118"/>
        <v>44608</v>
      </c>
      <c r="S1327"/>
    </row>
    <row r="1328" spans="15:19" x14ac:dyDescent="0.2">
      <c r="O1328" s="18">
        <f t="shared" si="103"/>
        <v>8</v>
      </c>
      <c r="P1328" s="19">
        <f t="shared" si="102"/>
        <v>5571</v>
      </c>
      <c r="Q1328" s="24">
        <f t="shared" si="118"/>
        <v>44569</v>
      </c>
      <c r="R1328" s="24">
        <f t="shared" si="118"/>
        <v>44609</v>
      </c>
      <c r="S1328"/>
    </row>
    <row r="1329" spans="15:19" x14ac:dyDescent="0.2">
      <c r="O1329" s="18">
        <f t="shared" si="103"/>
        <v>9</v>
      </c>
      <c r="P1329" s="19">
        <f t="shared" si="102"/>
        <v>4952</v>
      </c>
      <c r="Q1329" s="24">
        <f t="shared" si="118"/>
        <v>44570</v>
      </c>
      <c r="R1329" s="24">
        <f t="shared" si="118"/>
        <v>44610</v>
      </c>
      <c r="S1329"/>
    </row>
    <row r="1330" spans="15:19" x14ac:dyDescent="0.2">
      <c r="O1330" s="18">
        <f t="shared" si="103"/>
        <v>10</v>
      </c>
      <c r="P1330" s="19">
        <f t="shared" si="102"/>
        <v>4457</v>
      </c>
      <c r="Q1330" s="24">
        <f t="shared" si="118"/>
        <v>44571</v>
      </c>
      <c r="R1330" s="24">
        <f t="shared" si="118"/>
        <v>44611</v>
      </c>
      <c r="S1330"/>
    </row>
    <row r="1331" spans="15:19" x14ac:dyDescent="0.2">
      <c r="O1331" s="18">
        <f t="shared" si="103"/>
        <v>11</v>
      </c>
      <c r="P1331" s="19">
        <f t="shared" si="102"/>
        <v>4052</v>
      </c>
      <c r="Q1331" s="24">
        <f t="shared" si="118"/>
        <v>44572</v>
      </c>
      <c r="R1331" s="24">
        <f t="shared" si="118"/>
        <v>44612</v>
      </c>
      <c r="S1331"/>
    </row>
    <row r="1332" spans="15:19" x14ac:dyDescent="0.2">
      <c r="O1332" s="18">
        <f t="shared" si="103"/>
        <v>12</v>
      </c>
      <c r="P1332" s="19">
        <f t="shared" si="102"/>
        <v>3714</v>
      </c>
      <c r="Q1332" s="24">
        <f t="shared" si="118"/>
        <v>44573</v>
      </c>
      <c r="R1332" s="24">
        <f t="shared" si="118"/>
        <v>44613</v>
      </c>
      <c r="S1332"/>
    </row>
    <row r="1333" spans="15:19" x14ac:dyDescent="0.2">
      <c r="O1333" s="18">
        <f t="shared" si="103"/>
        <v>13</v>
      </c>
      <c r="P1333" s="19">
        <f t="shared" si="102"/>
        <v>3429</v>
      </c>
      <c r="Q1333" s="24">
        <f t="shared" si="118"/>
        <v>44574</v>
      </c>
      <c r="R1333" s="24">
        <f t="shared" si="118"/>
        <v>44614</v>
      </c>
      <c r="S1333"/>
    </row>
    <row r="1334" spans="15:19" x14ac:dyDescent="0.2">
      <c r="O1334" s="18">
        <f t="shared" si="103"/>
        <v>14</v>
      </c>
      <c r="P1334" s="19">
        <f t="shared" si="102"/>
        <v>3184</v>
      </c>
      <c r="Q1334" s="24">
        <f t="shared" si="118"/>
        <v>44575</v>
      </c>
      <c r="R1334" s="24">
        <f t="shared" si="118"/>
        <v>44615</v>
      </c>
      <c r="S1334"/>
    </row>
    <row r="1335" spans="15:19" x14ac:dyDescent="0.2">
      <c r="O1335" s="18">
        <f t="shared" si="103"/>
        <v>15</v>
      </c>
      <c r="P1335" s="19">
        <f t="shared" si="102"/>
        <v>2972</v>
      </c>
      <c r="Q1335" s="24">
        <f t="shared" si="118"/>
        <v>44576</v>
      </c>
      <c r="R1335" s="24">
        <f t="shared" si="118"/>
        <v>44616</v>
      </c>
      <c r="S1335"/>
    </row>
    <row r="1336" spans="15:19" x14ac:dyDescent="0.2">
      <c r="O1336" s="18">
        <f t="shared" si="103"/>
        <v>16</v>
      </c>
      <c r="P1336" s="19">
        <f t="shared" si="102"/>
        <v>2786</v>
      </c>
      <c r="Q1336" s="24">
        <f t="shared" si="118"/>
        <v>44577</v>
      </c>
      <c r="R1336" s="24">
        <f t="shared" si="118"/>
        <v>44617</v>
      </c>
      <c r="S1336"/>
    </row>
    <row r="1337" spans="15:19" x14ac:dyDescent="0.2">
      <c r="O1337" s="18">
        <f t="shared" si="103"/>
        <v>17</v>
      </c>
      <c r="P1337" s="19">
        <f t="shared" si="102"/>
        <v>2622</v>
      </c>
      <c r="Q1337" s="24">
        <f t="shared" si="118"/>
        <v>44578</v>
      </c>
      <c r="R1337" s="24">
        <f t="shared" si="118"/>
        <v>44618</v>
      </c>
      <c r="S1337"/>
    </row>
    <row r="1338" spans="15:19" x14ac:dyDescent="0.2">
      <c r="O1338" s="18">
        <f t="shared" si="103"/>
        <v>18</v>
      </c>
      <c r="P1338" s="19">
        <f t="shared" si="102"/>
        <v>2477</v>
      </c>
      <c r="Q1338" s="24">
        <f t="shared" si="118"/>
        <v>44579</v>
      </c>
      <c r="R1338" s="24">
        <f t="shared" si="118"/>
        <v>44619</v>
      </c>
      <c r="S1338"/>
    </row>
    <row r="1339" spans="15:19" x14ac:dyDescent="0.2">
      <c r="O1339" s="18">
        <f t="shared" si="103"/>
        <v>19</v>
      </c>
      <c r="P1339" s="19">
        <f t="shared" si="102"/>
        <v>2346</v>
      </c>
      <c r="Q1339" s="24">
        <f t="shared" si="118"/>
        <v>44580</v>
      </c>
      <c r="R1339" s="24">
        <f t="shared" si="118"/>
        <v>44620</v>
      </c>
      <c r="S1339"/>
    </row>
    <row r="1340" spans="15:19" x14ac:dyDescent="0.2">
      <c r="O1340" s="18">
        <f t="shared" si="103"/>
        <v>20</v>
      </c>
      <c r="P1340" s="19">
        <f t="shared" si="102"/>
        <v>2229</v>
      </c>
      <c r="Q1340" s="24">
        <f t="shared" ref="Q1340:R1355" si="119">Q1339+1</f>
        <v>44581</v>
      </c>
      <c r="R1340" s="24">
        <f t="shared" si="119"/>
        <v>44621</v>
      </c>
      <c r="S1340"/>
    </row>
    <row r="1341" spans="15:19" x14ac:dyDescent="0.2">
      <c r="O1341" s="18">
        <f t="shared" si="103"/>
        <v>21</v>
      </c>
      <c r="P1341" s="19">
        <f t="shared" si="102"/>
        <v>2123</v>
      </c>
      <c r="Q1341" s="24">
        <f t="shared" si="119"/>
        <v>44582</v>
      </c>
      <c r="R1341" s="24">
        <f t="shared" si="119"/>
        <v>44622</v>
      </c>
      <c r="S1341"/>
    </row>
    <row r="1342" spans="15:19" x14ac:dyDescent="0.2">
      <c r="O1342" s="18">
        <f t="shared" si="103"/>
        <v>22</v>
      </c>
      <c r="P1342" s="19">
        <f t="shared" si="102"/>
        <v>2027</v>
      </c>
      <c r="Q1342" s="24">
        <f t="shared" si="119"/>
        <v>44583</v>
      </c>
      <c r="R1342" s="24">
        <f t="shared" si="119"/>
        <v>44623</v>
      </c>
      <c r="S1342"/>
    </row>
    <row r="1343" spans="15:19" x14ac:dyDescent="0.2">
      <c r="O1343" s="18">
        <f t="shared" si="103"/>
        <v>23</v>
      </c>
      <c r="P1343" s="19">
        <f t="shared" si="102"/>
        <v>1938</v>
      </c>
      <c r="Q1343" s="24">
        <f t="shared" si="119"/>
        <v>44584</v>
      </c>
      <c r="R1343" s="24">
        <f t="shared" si="119"/>
        <v>44624</v>
      </c>
      <c r="S1343"/>
    </row>
    <row r="1344" spans="15:19" x14ac:dyDescent="0.2">
      <c r="O1344" s="18">
        <f t="shared" si="103"/>
        <v>24</v>
      </c>
      <c r="P1344" s="19">
        <f t="shared" si="102"/>
        <v>1858</v>
      </c>
      <c r="Q1344" s="24">
        <f t="shared" si="119"/>
        <v>44585</v>
      </c>
      <c r="R1344" s="24">
        <f t="shared" si="119"/>
        <v>44625</v>
      </c>
      <c r="S1344"/>
    </row>
    <row r="1345" spans="15:19" x14ac:dyDescent="0.2">
      <c r="O1345" s="18">
        <f t="shared" si="103"/>
        <v>25</v>
      </c>
      <c r="P1345" s="19">
        <f t="shared" si="102"/>
        <v>1783</v>
      </c>
      <c r="Q1345" s="24">
        <f t="shared" si="119"/>
        <v>44586</v>
      </c>
      <c r="R1345" s="24">
        <f t="shared" si="119"/>
        <v>44626</v>
      </c>
      <c r="S1345"/>
    </row>
    <row r="1346" spans="15:19" x14ac:dyDescent="0.2">
      <c r="O1346" s="18">
        <f t="shared" si="103"/>
        <v>26</v>
      </c>
      <c r="P1346" s="19">
        <f t="shared" si="102"/>
        <v>1715</v>
      </c>
      <c r="Q1346" s="24">
        <f t="shared" si="119"/>
        <v>44587</v>
      </c>
      <c r="R1346" s="24">
        <f t="shared" si="119"/>
        <v>44627</v>
      </c>
      <c r="S1346"/>
    </row>
    <row r="1347" spans="15:19" x14ac:dyDescent="0.2">
      <c r="O1347" s="18">
        <f t="shared" si="103"/>
        <v>27</v>
      </c>
      <c r="P1347" s="19">
        <f t="shared" si="102"/>
        <v>1651</v>
      </c>
      <c r="Q1347" s="24">
        <f t="shared" si="119"/>
        <v>44588</v>
      </c>
      <c r="R1347" s="24">
        <f t="shared" si="119"/>
        <v>44628</v>
      </c>
      <c r="S1347"/>
    </row>
    <row r="1348" spans="15:19" x14ac:dyDescent="0.2">
      <c r="O1348" s="18">
        <f t="shared" si="103"/>
        <v>28</v>
      </c>
      <c r="P1348" s="19">
        <f t="shared" si="102"/>
        <v>1592</v>
      </c>
      <c r="Q1348" s="24">
        <f t="shared" si="119"/>
        <v>44589</v>
      </c>
      <c r="R1348" s="24">
        <f t="shared" si="119"/>
        <v>44629</v>
      </c>
      <c r="S1348"/>
    </row>
    <row r="1349" spans="15:19" x14ac:dyDescent="0.2">
      <c r="O1349" s="18">
        <f t="shared" si="103"/>
        <v>29</v>
      </c>
      <c r="P1349" s="19">
        <f t="shared" si="102"/>
        <v>1538</v>
      </c>
      <c r="Q1349" s="24">
        <f t="shared" si="119"/>
        <v>44590</v>
      </c>
      <c r="R1349" s="24">
        <f t="shared" si="119"/>
        <v>44630</v>
      </c>
      <c r="S1349"/>
    </row>
    <row r="1350" spans="15:19" x14ac:dyDescent="0.2">
      <c r="O1350" s="18">
        <f t="shared" si="103"/>
        <v>30</v>
      </c>
      <c r="P1350" s="19">
        <f t="shared" si="102"/>
        <v>1486</v>
      </c>
      <c r="Q1350" s="24">
        <f t="shared" si="119"/>
        <v>44591</v>
      </c>
      <c r="R1350" s="24">
        <f t="shared" si="119"/>
        <v>44631</v>
      </c>
      <c r="S1350"/>
    </row>
    <row r="1351" spans="15:19" x14ac:dyDescent="0.2">
      <c r="O1351" s="18">
        <f t="shared" si="103"/>
        <v>31</v>
      </c>
      <c r="P1351" s="19">
        <f t="shared" si="102"/>
        <v>1438</v>
      </c>
      <c r="Q1351" s="24">
        <f t="shared" si="119"/>
        <v>44592</v>
      </c>
      <c r="R1351" s="24">
        <f t="shared" si="119"/>
        <v>44632</v>
      </c>
      <c r="S1351"/>
    </row>
    <row r="1352" spans="15:19" x14ac:dyDescent="0.2">
      <c r="O1352" s="18">
        <f t="shared" si="103"/>
        <v>1</v>
      </c>
      <c r="P1352" s="19">
        <f t="shared" si="102"/>
        <v>44593</v>
      </c>
      <c r="Q1352" s="24">
        <f t="shared" si="119"/>
        <v>44593</v>
      </c>
      <c r="R1352" s="24">
        <f t="shared" si="119"/>
        <v>44633</v>
      </c>
      <c r="S1352"/>
    </row>
    <row r="1353" spans="15:19" x14ac:dyDescent="0.2">
      <c r="O1353" s="18">
        <f t="shared" si="103"/>
        <v>2</v>
      </c>
      <c r="P1353" s="19">
        <f t="shared" ref="P1353:P1416" si="120">ROUND(Q1353/O1353,0)</f>
        <v>22297</v>
      </c>
      <c r="Q1353" s="24">
        <f t="shared" si="119"/>
        <v>44594</v>
      </c>
      <c r="R1353" s="24">
        <f t="shared" si="119"/>
        <v>44634</v>
      </c>
      <c r="S1353"/>
    </row>
    <row r="1354" spans="15:19" x14ac:dyDescent="0.2">
      <c r="O1354" s="18">
        <f t="shared" ref="O1354:O1417" si="121">DAY(Q1354)</f>
        <v>3</v>
      </c>
      <c r="P1354" s="19">
        <f t="shared" si="120"/>
        <v>14865</v>
      </c>
      <c r="Q1354" s="24">
        <f t="shared" si="119"/>
        <v>44595</v>
      </c>
      <c r="R1354" s="24">
        <f t="shared" si="119"/>
        <v>44635</v>
      </c>
      <c r="S1354"/>
    </row>
    <row r="1355" spans="15:19" x14ac:dyDescent="0.2">
      <c r="O1355" s="18">
        <f t="shared" si="121"/>
        <v>4</v>
      </c>
      <c r="P1355" s="19">
        <f t="shared" si="120"/>
        <v>11149</v>
      </c>
      <c r="Q1355" s="24">
        <f t="shared" si="119"/>
        <v>44596</v>
      </c>
      <c r="R1355" s="24">
        <f t="shared" si="119"/>
        <v>44636</v>
      </c>
      <c r="S1355"/>
    </row>
    <row r="1356" spans="15:19" x14ac:dyDescent="0.2">
      <c r="O1356" s="18">
        <f t="shared" si="121"/>
        <v>5</v>
      </c>
      <c r="P1356" s="19">
        <f t="shared" si="120"/>
        <v>8919</v>
      </c>
      <c r="Q1356" s="24">
        <f t="shared" ref="Q1356:R1371" si="122">Q1355+1</f>
        <v>44597</v>
      </c>
      <c r="R1356" s="24">
        <f t="shared" si="122"/>
        <v>44637</v>
      </c>
      <c r="S1356"/>
    </row>
    <row r="1357" spans="15:19" x14ac:dyDescent="0.2">
      <c r="O1357" s="18">
        <f t="shared" si="121"/>
        <v>6</v>
      </c>
      <c r="P1357" s="19">
        <f t="shared" si="120"/>
        <v>7433</v>
      </c>
      <c r="Q1357" s="24">
        <f t="shared" si="122"/>
        <v>44598</v>
      </c>
      <c r="R1357" s="24">
        <f t="shared" si="122"/>
        <v>44638</v>
      </c>
      <c r="S1357"/>
    </row>
    <row r="1358" spans="15:19" x14ac:dyDescent="0.2">
      <c r="O1358" s="18">
        <f t="shared" si="121"/>
        <v>7</v>
      </c>
      <c r="P1358" s="19">
        <f t="shared" si="120"/>
        <v>6371</v>
      </c>
      <c r="Q1358" s="24">
        <f t="shared" si="122"/>
        <v>44599</v>
      </c>
      <c r="R1358" s="24">
        <f t="shared" si="122"/>
        <v>44639</v>
      </c>
      <c r="S1358"/>
    </row>
    <row r="1359" spans="15:19" x14ac:dyDescent="0.2">
      <c r="O1359" s="18">
        <f t="shared" si="121"/>
        <v>8</v>
      </c>
      <c r="P1359" s="19">
        <f t="shared" si="120"/>
        <v>5575</v>
      </c>
      <c r="Q1359" s="24">
        <f t="shared" si="122"/>
        <v>44600</v>
      </c>
      <c r="R1359" s="24">
        <f t="shared" si="122"/>
        <v>44640</v>
      </c>
      <c r="S1359"/>
    </row>
    <row r="1360" spans="15:19" x14ac:dyDescent="0.2">
      <c r="O1360" s="18">
        <f t="shared" si="121"/>
        <v>9</v>
      </c>
      <c r="P1360" s="19">
        <f t="shared" si="120"/>
        <v>4956</v>
      </c>
      <c r="Q1360" s="24">
        <f t="shared" si="122"/>
        <v>44601</v>
      </c>
      <c r="R1360" s="24">
        <f t="shared" si="122"/>
        <v>44641</v>
      </c>
      <c r="S1360"/>
    </row>
    <row r="1361" spans="15:19" x14ac:dyDescent="0.2">
      <c r="O1361" s="18">
        <f t="shared" si="121"/>
        <v>10</v>
      </c>
      <c r="P1361" s="19">
        <f t="shared" si="120"/>
        <v>4460</v>
      </c>
      <c r="Q1361" s="24">
        <f t="shared" si="122"/>
        <v>44602</v>
      </c>
      <c r="R1361" s="24">
        <f t="shared" si="122"/>
        <v>44642</v>
      </c>
      <c r="S1361"/>
    </row>
    <row r="1362" spans="15:19" x14ac:dyDescent="0.2">
      <c r="O1362" s="18">
        <f t="shared" si="121"/>
        <v>11</v>
      </c>
      <c r="P1362" s="19">
        <f t="shared" si="120"/>
        <v>4055</v>
      </c>
      <c r="Q1362" s="24">
        <f t="shared" si="122"/>
        <v>44603</v>
      </c>
      <c r="R1362" s="24">
        <f t="shared" si="122"/>
        <v>44643</v>
      </c>
      <c r="S1362"/>
    </row>
    <row r="1363" spans="15:19" x14ac:dyDescent="0.2">
      <c r="O1363" s="18">
        <f t="shared" si="121"/>
        <v>12</v>
      </c>
      <c r="P1363" s="19">
        <f t="shared" si="120"/>
        <v>3717</v>
      </c>
      <c r="Q1363" s="24">
        <f t="shared" si="122"/>
        <v>44604</v>
      </c>
      <c r="R1363" s="24">
        <f t="shared" si="122"/>
        <v>44644</v>
      </c>
      <c r="S1363"/>
    </row>
    <row r="1364" spans="15:19" x14ac:dyDescent="0.2">
      <c r="O1364" s="18">
        <f t="shared" si="121"/>
        <v>13</v>
      </c>
      <c r="P1364" s="19">
        <f t="shared" si="120"/>
        <v>3431</v>
      </c>
      <c r="Q1364" s="24">
        <f t="shared" si="122"/>
        <v>44605</v>
      </c>
      <c r="R1364" s="24">
        <f t="shared" si="122"/>
        <v>44645</v>
      </c>
      <c r="S1364"/>
    </row>
    <row r="1365" spans="15:19" x14ac:dyDescent="0.2">
      <c r="O1365" s="18">
        <f t="shared" si="121"/>
        <v>14</v>
      </c>
      <c r="P1365" s="19">
        <f t="shared" si="120"/>
        <v>3186</v>
      </c>
      <c r="Q1365" s="24">
        <f t="shared" si="122"/>
        <v>44606</v>
      </c>
      <c r="R1365" s="24">
        <f t="shared" si="122"/>
        <v>44646</v>
      </c>
      <c r="S1365"/>
    </row>
    <row r="1366" spans="15:19" x14ac:dyDescent="0.2">
      <c r="O1366" s="18">
        <f t="shared" si="121"/>
        <v>15</v>
      </c>
      <c r="P1366" s="19">
        <f t="shared" si="120"/>
        <v>2974</v>
      </c>
      <c r="Q1366" s="24">
        <f t="shared" si="122"/>
        <v>44607</v>
      </c>
      <c r="R1366" s="24">
        <f t="shared" si="122"/>
        <v>44647</v>
      </c>
      <c r="S1366"/>
    </row>
    <row r="1367" spans="15:19" x14ac:dyDescent="0.2">
      <c r="O1367" s="18">
        <f t="shared" si="121"/>
        <v>16</v>
      </c>
      <c r="P1367" s="19">
        <f t="shared" si="120"/>
        <v>2788</v>
      </c>
      <c r="Q1367" s="24">
        <f t="shared" si="122"/>
        <v>44608</v>
      </c>
      <c r="R1367" s="24">
        <f t="shared" si="122"/>
        <v>44648</v>
      </c>
      <c r="S1367"/>
    </row>
    <row r="1368" spans="15:19" x14ac:dyDescent="0.2">
      <c r="O1368" s="18">
        <f t="shared" si="121"/>
        <v>17</v>
      </c>
      <c r="P1368" s="19">
        <f t="shared" si="120"/>
        <v>2624</v>
      </c>
      <c r="Q1368" s="24">
        <f t="shared" si="122"/>
        <v>44609</v>
      </c>
      <c r="R1368" s="24">
        <f t="shared" si="122"/>
        <v>44649</v>
      </c>
      <c r="S1368"/>
    </row>
    <row r="1369" spans="15:19" x14ac:dyDescent="0.2">
      <c r="O1369" s="18">
        <f t="shared" si="121"/>
        <v>18</v>
      </c>
      <c r="P1369" s="19">
        <f t="shared" si="120"/>
        <v>2478</v>
      </c>
      <c r="Q1369" s="24">
        <f t="shared" si="122"/>
        <v>44610</v>
      </c>
      <c r="R1369" s="24">
        <f t="shared" si="122"/>
        <v>44650</v>
      </c>
      <c r="S1369"/>
    </row>
    <row r="1370" spans="15:19" x14ac:dyDescent="0.2">
      <c r="O1370" s="18">
        <f t="shared" si="121"/>
        <v>19</v>
      </c>
      <c r="P1370" s="19">
        <f t="shared" si="120"/>
        <v>2348</v>
      </c>
      <c r="Q1370" s="24">
        <f t="shared" si="122"/>
        <v>44611</v>
      </c>
      <c r="R1370" s="24">
        <f t="shared" si="122"/>
        <v>44651</v>
      </c>
      <c r="S1370"/>
    </row>
    <row r="1371" spans="15:19" x14ac:dyDescent="0.2">
      <c r="O1371" s="18">
        <f t="shared" si="121"/>
        <v>20</v>
      </c>
      <c r="P1371" s="19">
        <f t="shared" si="120"/>
        <v>2231</v>
      </c>
      <c r="Q1371" s="24">
        <f t="shared" si="122"/>
        <v>44612</v>
      </c>
      <c r="R1371" s="24">
        <f t="shared" si="122"/>
        <v>44652</v>
      </c>
      <c r="S1371"/>
    </row>
    <row r="1372" spans="15:19" x14ac:dyDescent="0.2">
      <c r="O1372" s="18">
        <f t="shared" si="121"/>
        <v>21</v>
      </c>
      <c r="P1372" s="19">
        <f t="shared" si="120"/>
        <v>2124</v>
      </c>
      <c r="Q1372" s="24">
        <f t="shared" ref="Q1372:R1387" si="123">Q1371+1</f>
        <v>44613</v>
      </c>
      <c r="R1372" s="24">
        <f t="shared" si="123"/>
        <v>44653</v>
      </c>
      <c r="S1372"/>
    </row>
    <row r="1373" spans="15:19" x14ac:dyDescent="0.2">
      <c r="O1373" s="18">
        <f t="shared" si="121"/>
        <v>22</v>
      </c>
      <c r="P1373" s="19">
        <f t="shared" si="120"/>
        <v>2028</v>
      </c>
      <c r="Q1373" s="24">
        <f t="shared" si="123"/>
        <v>44614</v>
      </c>
      <c r="R1373" s="24">
        <f t="shared" si="123"/>
        <v>44654</v>
      </c>
      <c r="S1373"/>
    </row>
    <row r="1374" spans="15:19" x14ac:dyDescent="0.2">
      <c r="O1374" s="18">
        <f t="shared" si="121"/>
        <v>23</v>
      </c>
      <c r="P1374" s="19">
        <f t="shared" si="120"/>
        <v>1940</v>
      </c>
      <c r="Q1374" s="24">
        <f t="shared" si="123"/>
        <v>44615</v>
      </c>
      <c r="R1374" s="24">
        <f t="shared" si="123"/>
        <v>44655</v>
      </c>
      <c r="S1374"/>
    </row>
    <row r="1375" spans="15:19" x14ac:dyDescent="0.2">
      <c r="O1375" s="18">
        <f t="shared" si="121"/>
        <v>24</v>
      </c>
      <c r="P1375" s="19">
        <f t="shared" si="120"/>
        <v>1859</v>
      </c>
      <c r="Q1375" s="24">
        <f t="shared" si="123"/>
        <v>44616</v>
      </c>
      <c r="R1375" s="24">
        <f t="shared" si="123"/>
        <v>44656</v>
      </c>
      <c r="S1375"/>
    </row>
    <row r="1376" spans="15:19" x14ac:dyDescent="0.2">
      <c r="O1376" s="18">
        <f t="shared" si="121"/>
        <v>25</v>
      </c>
      <c r="P1376" s="19">
        <f t="shared" si="120"/>
        <v>1785</v>
      </c>
      <c r="Q1376" s="24">
        <f t="shared" si="123"/>
        <v>44617</v>
      </c>
      <c r="R1376" s="24">
        <f t="shared" si="123"/>
        <v>44657</v>
      </c>
      <c r="S1376"/>
    </row>
    <row r="1377" spans="15:19" x14ac:dyDescent="0.2">
      <c r="O1377" s="18">
        <f t="shared" si="121"/>
        <v>26</v>
      </c>
      <c r="P1377" s="19">
        <f t="shared" si="120"/>
        <v>1716</v>
      </c>
      <c r="Q1377" s="24">
        <f t="shared" si="123"/>
        <v>44618</v>
      </c>
      <c r="R1377" s="24">
        <f t="shared" si="123"/>
        <v>44658</v>
      </c>
      <c r="S1377"/>
    </row>
    <row r="1378" spans="15:19" x14ac:dyDescent="0.2">
      <c r="O1378" s="18">
        <f t="shared" si="121"/>
        <v>27</v>
      </c>
      <c r="P1378" s="19">
        <f t="shared" si="120"/>
        <v>1653</v>
      </c>
      <c r="Q1378" s="24">
        <f t="shared" si="123"/>
        <v>44619</v>
      </c>
      <c r="R1378" s="24">
        <f t="shared" si="123"/>
        <v>44659</v>
      </c>
      <c r="S1378"/>
    </row>
    <row r="1379" spans="15:19" x14ac:dyDescent="0.2">
      <c r="O1379" s="18">
        <f t="shared" si="121"/>
        <v>28</v>
      </c>
      <c r="P1379" s="19">
        <f t="shared" si="120"/>
        <v>1594</v>
      </c>
      <c r="Q1379" s="24">
        <f t="shared" si="123"/>
        <v>44620</v>
      </c>
      <c r="R1379" s="24">
        <f t="shared" si="123"/>
        <v>44660</v>
      </c>
      <c r="S1379"/>
    </row>
    <row r="1380" spans="15:19" x14ac:dyDescent="0.2">
      <c r="O1380" s="18">
        <f t="shared" si="121"/>
        <v>1</v>
      </c>
      <c r="P1380" s="19">
        <f t="shared" si="120"/>
        <v>44621</v>
      </c>
      <c r="Q1380" s="24">
        <f t="shared" si="123"/>
        <v>44621</v>
      </c>
      <c r="R1380" s="24">
        <f t="shared" si="123"/>
        <v>44661</v>
      </c>
      <c r="S1380"/>
    </row>
    <row r="1381" spans="15:19" x14ac:dyDescent="0.2">
      <c r="O1381" s="18">
        <f t="shared" si="121"/>
        <v>2</v>
      </c>
      <c r="P1381" s="19">
        <f t="shared" si="120"/>
        <v>22311</v>
      </c>
      <c r="Q1381" s="24">
        <f t="shared" si="123"/>
        <v>44622</v>
      </c>
      <c r="R1381" s="24">
        <f t="shared" si="123"/>
        <v>44662</v>
      </c>
      <c r="S1381"/>
    </row>
    <row r="1382" spans="15:19" x14ac:dyDescent="0.2">
      <c r="O1382" s="18">
        <f t="shared" si="121"/>
        <v>3</v>
      </c>
      <c r="P1382" s="19">
        <f t="shared" si="120"/>
        <v>14874</v>
      </c>
      <c r="Q1382" s="24">
        <f t="shared" si="123"/>
        <v>44623</v>
      </c>
      <c r="R1382" s="24">
        <f t="shared" si="123"/>
        <v>44663</v>
      </c>
      <c r="S1382"/>
    </row>
    <row r="1383" spans="15:19" x14ac:dyDescent="0.2">
      <c r="O1383" s="18">
        <f t="shared" si="121"/>
        <v>4</v>
      </c>
      <c r="P1383" s="19">
        <f t="shared" si="120"/>
        <v>11156</v>
      </c>
      <c r="Q1383" s="24">
        <f t="shared" si="123"/>
        <v>44624</v>
      </c>
      <c r="R1383" s="24">
        <f t="shared" si="123"/>
        <v>44664</v>
      </c>
      <c r="S1383"/>
    </row>
    <row r="1384" spans="15:19" x14ac:dyDescent="0.2">
      <c r="O1384" s="18">
        <f t="shared" si="121"/>
        <v>5</v>
      </c>
      <c r="P1384" s="19">
        <f t="shared" si="120"/>
        <v>8925</v>
      </c>
      <c r="Q1384" s="24">
        <f t="shared" si="123"/>
        <v>44625</v>
      </c>
      <c r="R1384" s="24">
        <f t="shared" si="123"/>
        <v>44665</v>
      </c>
      <c r="S1384"/>
    </row>
    <row r="1385" spans="15:19" x14ac:dyDescent="0.2">
      <c r="O1385" s="18">
        <f t="shared" si="121"/>
        <v>6</v>
      </c>
      <c r="P1385" s="19">
        <f t="shared" si="120"/>
        <v>7438</v>
      </c>
      <c r="Q1385" s="24">
        <f t="shared" si="123"/>
        <v>44626</v>
      </c>
      <c r="R1385" s="24">
        <f t="shared" si="123"/>
        <v>44666</v>
      </c>
      <c r="S1385"/>
    </row>
    <row r="1386" spans="15:19" x14ac:dyDescent="0.2">
      <c r="O1386" s="18">
        <f t="shared" si="121"/>
        <v>7</v>
      </c>
      <c r="P1386" s="19">
        <f t="shared" si="120"/>
        <v>6375</v>
      </c>
      <c r="Q1386" s="24">
        <f t="shared" si="123"/>
        <v>44627</v>
      </c>
      <c r="R1386" s="24">
        <f t="shared" si="123"/>
        <v>44667</v>
      </c>
      <c r="S1386"/>
    </row>
    <row r="1387" spans="15:19" x14ac:dyDescent="0.2">
      <c r="O1387" s="18">
        <f t="shared" si="121"/>
        <v>8</v>
      </c>
      <c r="P1387" s="19">
        <f t="shared" si="120"/>
        <v>5579</v>
      </c>
      <c r="Q1387" s="24">
        <f t="shared" si="123"/>
        <v>44628</v>
      </c>
      <c r="R1387" s="24">
        <f t="shared" si="123"/>
        <v>44668</v>
      </c>
      <c r="S1387"/>
    </row>
    <row r="1388" spans="15:19" x14ac:dyDescent="0.2">
      <c r="O1388" s="18">
        <f t="shared" si="121"/>
        <v>9</v>
      </c>
      <c r="P1388" s="19">
        <f t="shared" si="120"/>
        <v>4959</v>
      </c>
      <c r="Q1388" s="24">
        <f t="shared" ref="Q1388:R1403" si="124">Q1387+1</f>
        <v>44629</v>
      </c>
      <c r="R1388" s="24">
        <f t="shared" si="124"/>
        <v>44669</v>
      </c>
      <c r="S1388"/>
    </row>
    <row r="1389" spans="15:19" x14ac:dyDescent="0.2">
      <c r="O1389" s="18">
        <f t="shared" si="121"/>
        <v>10</v>
      </c>
      <c r="P1389" s="19">
        <f t="shared" si="120"/>
        <v>4463</v>
      </c>
      <c r="Q1389" s="24">
        <f t="shared" si="124"/>
        <v>44630</v>
      </c>
      <c r="R1389" s="24">
        <f t="shared" si="124"/>
        <v>44670</v>
      </c>
      <c r="S1389"/>
    </row>
    <row r="1390" spans="15:19" x14ac:dyDescent="0.2">
      <c r="O1390" s="18">
        <f t="shared" si="121"/>
        <v>11</v>
      </c>
      <c r="P1390" s="19">
        <f t="shared" si="120"/>
        <v>4057</v>
      </c>
      <c r="Q1390" s="24">
        <f t="shared" si="124"/>
        <v>44631</v>
      </c>
      <c r="R1390" s="24">
        <f t="shared" si="124"/>
        <v>44671</v>
      </c>
      <c r="S1390"/>
    </row>
    <row r="1391" spans="15:19" x14ac:dyDescent="0.2">
      <c r="O1391" s="18">
        <f t="shared" si="121"/>
        <v>12</v>
      </c>
      <c r="P1391" s="19">
        <f t="shared" si="120"/>
        <v>3719</v>
      </c>
      <c r="Q1391" s="24">
        <f t="shared" si="124"/>
        <v>44632</v>
      </c>
      <c r="R1391" s="24">
        <f t="shared" si="124"/>
        <v>44672</v>
      </c>
      <c r="S1391"/>
    </row>
    <row r="1392" spans="15:19" x14ac:dyDescent="0.2">
      <c r="O1392" s="18">
        <f t="shared" si="121"/>
        <v>13</v>
      </c>
      <c r="P1392" s="19">
        <f t="shared" si="120"/>
        <v>3433</v>
      </c>
      <c r="Q1392" s="24">
        <f t="shared" si="124"/>
        <v>44633</v>
      </c>
      <c r="R1392" s="24">
        <f t="shared" si="124"/>
        <v>44673</v>
      </c>
      <c r="S1392"/>
    </row>
    <row r="1393" spans="15:19" x14ac:dyDescent="0.2">
      <c r="O1393" s="18">
        <f t="shared" si="121"/>
        <v>14</v>
      </c>
      <c r="P1393" s="19">
        <f t="shared" si="120"/>
        <v>3188</v>
      </c>
      <c r="Q1393" s="24">
        <f t="shared" si="124"/>
        <v>44634</v>
      </c>
      <c r="R1393" s="24">
        <f t="shared" si="124"/>
        <v>44674</v>
      </c>
      <c r="S1393"/>
    </row>
    <row r="1394" spans="15:19" x14ac:dyDescent="0.2">
      <c r="O1394" s="18">
        <f t="shared" si="121"/>
        <v>15</v>
      </c>
      <c r="P1394" s="19">
        <f t="shared" si="120"/>
        <v>2976</v>
      </c>
      <c r="Q1394" s="24">
        <f t="shared" si="124"/>
        <v>44635</v>
      </c>
      <c r="R1394" s="24">
        <f t="shared" si="124"/>
        <v>44675</v>
      </c>
      <c r="S1394"/>
    </row>
    <row r="1395" spans="15:19" x14ac:dyDescent="0.2">
      <c r="O1395" s="18">
        <f t="shared" si="121"/>
        <v>16</v>
      </c>
      <c r="P1395" s="19">
        <f t="shared" si="120"/>
        <v>2790</v>
      </c>
      <c r="Q1395" s="24">
        <f t="shared" si="124"/>
        <v>44636</v>
      </c>
      <c r="R1395" s="24">
        <f t="shared" si="124"/>
        <v>44676</v>
      </c>
      <c r="S1395"/>
    </row>
    <row r="1396" spans="15:19" x14ac:dyDescent="0.2">
      <c r="O1396" s="18">
        <f t="shared" si="121"/>
        <v>17</v>
      </c>
      <c r="P1396" s="19">
        <f t="shared" si="120"/>
        <v>2626</v>
      </c>
      <c r="Q1396" s="24">
        <f t="shared" si="124"/>
        <v>44637</v>
      </c>
      <c r="R1396" s="24">
        <f t="shared" si="124"/>
        <v>44677</v>
      </c>
      <c r="S1396"/>
    </row>
    <row r="1397" spans="15:19" x14ac:dyDescent="0.2">
      <c r="O1397" s="18">
        <f t="shared" si="121"/>
        <v>18</v>
      </c>
      <c r="P1397" s="19">
        <f t="shared" si="120"/>
        <v>2480</v>
      </c>
      <c r="Q1397" s="24">
        <f t="shared" si="124"/>
        <v>44638</v>
      </c>
      <c r="R1397" s="24">
        <f t="shared" si="124"/>
        <v>44678</v>
      </c>
      <c r="S1397"/>
    </row>
    <row r="1398" spans="15:19" x14ac:dyDescent="0.2">
      <c r="O1398" s="18">
        <f t="shared" si="121"/>
        <v>19</v>
      </c>
      <c r="P1398" s="19">
        <f t="shared" si="120"/>
        <v>2349</v>
      </c>
      <c r="Q1398" s="24">
        <f t="shared" si="124"/>
        <v>44639</v>
      </c>
      <c r="R1398" s="24">
        <f t="shared" si="124"/>
        <v>44679</v>
      </c>
      <c r="S1398"/>
    </row>
    <row r="1399" spans="15:19" x14ac:dyDescent="0.2">
      <c r="O1399" s="18">
        <f t="shared" si="121"/>
        <v>20</v>
      </c>
      <c r="P1399" s="19">
        <f t="shared" si="120"/>
        <v>2232</v>
      </c>
      <c r="Q1399" s="24">
        <f t="shared" si="124"/>
        <v>44640</v>
      </c>
      <c r="R1399" s="24">
        <f t="shared" si="124"/>
        <v>44680</v>
      </c>
      <c r="S1399"/>
    </row>
    <row r="1400" spans="15:19" x14ac:dyDescent="0.2">
      <c r="O1400" s="18">
        <f t="shared" si="121"/>
        <v>21</v>
      </c>
      <c r="P1400" s="19">
        <f t="shared" si="120"/>
        <v>2126</v>
      </c>
      <c r="Q1400" s="24">
        <f t="shared" si="124"/>
        <v>44641</v>
      </c>
      <c r="R1400" s="24">
        <f t="shared" si="124"/>
        <v>44681</v>
      </c>
      <c r="S1400"/>
    </row>
    <row r="1401" spans="15:19" x14ac:dyDescent="0.2">
      <c r="O1401" s="18">
        <f t="shared" si="121"/>
        <v>22</v>
      </c>
      <c r="P1401" s="19">
        <f t="shared" si="120"/>
        <v>2029</v>
      </c>
      <c r="Q1401" s="24">
        <f t="shared" si="124"/>
        <v>44642</v>
      </c>
      <c r="R1401" s="24">
        <f t="shared" si="124"/>
        <v>44682</v>
      </c>
      <c r="S1401"/>
    </row>
    <row r="1402" spans="15:19" x14ac:dyDescent="0.2">
      <c r="O1402" s="18">
        <f t="shared" si="121"/>
        <v>23</v>
      </c>
      <c r="P1402" s="19">
        <f t="shared" si="120"/>
        <v>1941</v>
      </c>
      <c r="Q1402" s="24">
        <f t="shared" si="124"/>
        <v>44643</v>
      </c>
      <c r="R1402" s="24">
        <f t="shared" si="124"/>
        <v>44683</v>
      </c>
      <c r="S1402"/>
    </row>
    <row r="1403" spans="15:19" x14ac:dyDescent="0.2">
      <c r="O1403" s="18">
        <f t="shared" si="121"/>
        <v>24</v>
      </c>
      <c r="P1403" s="19">
        <f t="shared" si="120"/>
        <v>1860</v>
      </c>
      <c r="Q1403" s="24">
        <f t="shared" si="124"/>
        <v>44644</v>
      </c>
      <c r="R1403" s="24">
        <f t="shared" si="124"/>
        <v>44684</v>
      </c>
      <c r="S1403"/>
    </row>
    <row r="1404" spans="15:19" x14ac:dyDescent="0.2">
      <c r="O1404" s="18">
        <f t="shared" si="121"/>
        <v>25</v>
      </c>
      <c r="P1404" s="19">
        <f t="shared" si="120"/>
        <v>1786</v>
      </c>
      <c r="Q1404" s="24">
        <f t="shared" ref="Q1404:R1419" si="125">Q1403+1</f>
        <v>44645</v>
      </c>
      <c r="R1404" s="24">
        <f t="shared" si="125"/>
        <v>44685</v>
      </c>
      <c r="S1404"/>
    </row>
    <row r="1405" spans="15:19" x14ac:dyDescent="0.2">
      <c r="O1405" s="18">
        <f t="shared" si="121"/>
        <v>26</v>
      </c>
      <c r="P1405" s="19">
        <f t="shared" si="120"/>
        <v>1717</v>
      </c>
      <c r="Q1405" s="24">
        <f t="shared" si="125"/>
        <v>44646</v>
      </c>
      <c r="R1405" s="24">
        <f t="shared" si="125"/>
        <v>44686</v>
      </c>
      <c r="S1405"/>
    </row>
    <row r="1406" spans="15:19" x14ac:dyDescent="0.2">
      <c r="O1406" s="18">
        <f t="shared" si="121"/>
        <v>27</v>
      </c>
      <c r="P1406" s="19">
        <f t="shared" si="120"/>
        <v>1654</v>
      </c>
      <c r="Q1406" s="24">
        <f t="shared" si="125"/>
        <v>44647</v>
      </c>
      <c r="R1406" s="24">
        <f t="shared" si="125"/>
        <v>44687</v>
      </c>
      <c r="S1406"/>
    </row>
    <row r="1407" spans="15:19" x14ac:dyDescent="0.2">
      <c r="O1407" s="18">
        <f t="shared" si="121"/>
        <v>28</v>
      </c>
      <c r="P1407" s="19">
        <f t="shared" si="120"/>
        <v>1595</v>
      </c>
      <c r="Q1407" s="24">
        <f t="shared" si="125"/>
        <v>44648</v>
      </c>
      <c r="R1407" s="24">
        <f t="shared" si="125"/>
        <v>44688</v>
      </c>
      <c r="S1407"/>
    </row>
    <row r="1408" spans="15:19" x14ac:dyDescent="0.2">
      <c r="O1408" s="18">
        <f t="shared" si="121"/>
        <v>29</v>
      </c>
      <c r="P1408" s="19">
        <f t="shared" si="120"/>
        <v>1540</v>
      </c>
      <c r="Q1408" s="24">
        <f t="shared" si="125"/>
        <v>44649</v>
      </c>
      <c r="R1408" s="24">
        <f t="shared" si="125"/>
        <v>44689</v>
      </c>
      <c r="S1408"/>
    </row>
    <row r="1409" spans="15:19" x14ac:dyDescent="0.2">
      <c r="O1409" s="18">
        <f t="shared" si="121"/>
        <v>30</v>
      </c>
      <c r="P1409" s="19">
        <f t="shared" si="120"/>
        <v>1488</v>
      </c>
      <c r="Q1409" s="24">
        <f t="shared" si="125"/>
        <v>44650</v>
      </c>
      <c r="R1409" s="24">
        <f t="shared" si="125"/>
        <v>44690</v>
      </c>
      <c r="S1409"/>
    </row>
    <row r="1410" spans="15:19" x14ac:dyDescent="0.2">
      <c r="O1410" s="18">
        <f t="shared" si="121"/>
        <v>31</v>
      </c>
      <c r="P1410" s="19">
        <f t="shared" si="120"/>
        <v>1440</v>
      </c>
      <c r="Q1410" s="24">
        <f t="shared" si="125"/>
        <v>44651</v>
      </c>
      <c r="R1410" s="24">
        <f t="shared" si="125"/>
        <v>44691</v>
      </c>
      <c r="S1410"/>
    </row>
    <row r="1411" spans="15:19" x14ac:dyDescent="0.2">
      <c r="O1411" s="18">
        <f t="shared" si="121"/>
        <v>1</v>
      </c>
      <c r="P1411" s="19">
        <f t="shared" si="120"/>
        <v>44652</v>
      </c>
      <c r="Q1411" s="24">
        <f t="shared" si="125"/>
        <v>44652</v>
      </c>
      <c r="R1411" s="24">
        <f t="shared" si="125"/>
        <v>44692</v>
      </c>
      <c r="S1411"/>
    </row>
    <row r="1412" spans="15:19" x14ac:dyDescent="0.2">
      <c r="O1412" s="18">
        <f t="shared" si="121"/>
        <v>2</v>
      </c>
      <c r="P1412" s="19">
        <f t="shared" si="120"/>
        <v>22327</v>
      </c>
      <c r="Q1412" s="24">
        <f t="shared" si="125"/>
        <v>44653</v>
      </c>
      <c r="R1412" s="24">
        <f t="shared" si="125"/>
        <v>44693</v>
      </c>
      <c r="S1412"/>
    </row>
    <row r="1413" spans="15:19" x14ac:dyDescent="0.2">
      <c r="O1413" s="18">
        <f t="shared" si="121"/>
        <v>3</v>
      </c>
      <c r="P1413" s="19">
        <f t="shared" si="120"/>
        <v>14885</v>
      </c>
      <c r="Q1413" s="24">
        <f t="shared" si="125"/>
        <v>44654</v>
      </c>
      <c r="R1413" s="24">
        <f t="shared" si="125"/>
        <v>44694</v>
      </c>
      <c r="S1413"/>
    </row>
    <row r="1414" spans="15:19" x14ac:dyDescent="0.2">
      <c r="O1414" s="18">
        <f t="shared" si="121"/>
        <v>4</v>
      </c>
      <c r="P1414" s="19">
        <f t="shared" si="120"/>
        <v>11164</v>
      </c>
      <c r="Q1414" s="24">
        <f t="shared" si="125"/>
        <v>44655</v>
      </c>
      <c r="R1414" s="24">
        <f t="shared" si="125"/>
        <v>44695</v>
      </c>
      <c r="S1414"/>
    </row>
    <row r="1415" spans="15:19" x14ac:dyDescent="0.2">
      <c r="O1415" s="18">
        <f t="shared" si="121"/>
        <v>5</v>
      </c>
      <c r="P1415" s="19">
        <f t="shared" si="120"/>
        <v>8931</v>
      </c>
      <c r="Q1415" s="24">
        <f t="shared" si="125"/>
        <v>44656</v>
      </c>
      <c r="R1415" s="24">
        <f t="shared" si="125"/>
        <v>44696</v>
      </c>
      <c r="S1415"/>
    </row>
    <row r="1416" spans="15:19" x14ac:dyDescent="0.2">
      <c r="O1416" s="18">
        <f t="shared" si="121"/>
        <v>6</v>
      </c>
      <c r="P1416" s="19">
        <f t="shared" si="120"/>
        <v>7443</v>
      </c>
      <c r="Q1416" s="24">
        <f t="shared" si="125"/>
        <v>44657</v>
      </c>
      <c r="R1416" s="24">
        <f t="shared" si="125"/>
        <v>44697</v>
      </c>
      <c r="S1416"/>
    </row>
    <row r="1417" spans="15:19" x14ac:dyDescent="0.2">
      <c r="O1417" s="18">
        <f t="shared" si="121"/>
        <v>7</v>
      </c>
      <c r="P1417" s="19">
        <f t="shared" ref="P1417:P1480" si="126">ROUND(Q1417/O1417,0)</f>
        <v>6380</v>
      </c>
      <c r="Q1417" s="24">
        <f t="shared" si="125"/>
        <v>44658</v>
      </c>
      <c r="R1417" s="24">
        <f t="shared" si="125"/>
        <v>44698</v>
      </c>
      <c r="S1417"/>
    </row>
    <row r="1418" spans="15:19" x14ac:dyDescent="0.2">
      <c r="O1418" s="18">
        <f t="shared" ref="O1418:O1481" si="127">DAY(Q1418)</f>
        <v>8</v>
      </c>
      <c r="P1418" s="19">
        <f t="shared" si="126"/>
        <v>5582</v>
      </c>
      <c r="Q1418" s="24">
        <f t="shared" si="125"/>
        <v>44659</v>
      </c>
      <c r="R1418" s="24">
        <f t="shared" si="125"/>
        <v>44699</v>
      </c>
      <c r="S1418"/>
    </row>
    <row r="1419" spans="15:19" x14ac:dyDescent="0.2">
      <c r="O1419" s="18">
        <f t="shared" si="127"/>
        <v>9</v>
      </c>
      <c r="P1419" s="19">
        <f t="shared" si="126"/>
        <v>4962</v>
      </c>
      <c r="Q1419" s="24">
        <f t="shared" si="125"/>
        <v>44660</v>
      </c>
      <c r="R1419" s="24">
        <f t="shared" si="125"/>
        <v>44700</v>
      </c>
      <c r="S1419"/>
    </row>
    <row r="1420" spans="15:19" x14ac:dyDescent="0.2">
      <c r="O1420" s="18">
        <f t="shared" si="127"/>
        <v>10</v>
      </c>
      <c r="P1420" s="19">
        <f t="shared" si="126"/>
        <v>4466</v>
      </c>
      <c r="Q1420" s="24">
        <f t="shared" ref="Q1420:R1435" si="128">Q1419+1</f>
        <v>44661</v>
      </c>
      <c r="R1420" s="24">
        <f t="shared" si="128"/>
        <v>44701</v>
      </c>
      <c r="S1420"/>
    </row>
    <row r="1421" spans="15:19" x14ac:dyDescent="0.2">
      <c r="O1421" s="18">
        <f t="shared" si="127"/>
        <v>11</v>
      </c>
      <c r="P1421" s="19">
        <f t="shared" si="126"/>
        <v>4060</v>
      </c>
      <c r="Q1421" s="24">
        <f t="shared" si="128"/>
        <v>44662</v>
      </c>
      <c r="R1421" s="24">
        <f t="shared" si="128"/>
        <v>44702</v>
      </c>
      <c r="S1421"/>
    </row>
    <row r="1422" spans="15:19" x14ac:dyDescent="0.2">
      <c r="O1422" s="18">
        <f t="shared" si="127"/>
        <v>12</v>
      </c>
      <c r="P1422" s="19">
        <f t="shared" si="126"/>
        <v>3722</v>
      </c>
      <c r="Q1422" s="24">
        <f t="shared" si="128"/>
        <v>44663</v>
      </c>
      <c r="R1422" s="24">
        <f t="shared" si="128"/>
        <v>44703</v>
      </c>
      <c r="S1422"/>
    </row>
    <row r="1423" spans="15:19" x14ac:dyDescent="0.2">
      <c r="O1423" s="18">
        <f t="shared" si="127"/>
        <v>13</v>
      </c>
      <c r="P1423" s="19">
        <f t="shared" si="126"/>
        <v>3436</v>
      </c>
      <c r="Q1423" s="24">
        <f t="shared" si="128"/>
        <v>44664</v>
      </c>
      <c r="R1423" s="24">
        <f t="shared" si="128"/>
        <v>44704</v>
      </c>
      <c r="S1423"/>
    </row>
    <row r="1424" spans="15:19" x14ac:dyDescent="0.2">
      <c r="O1424" s="18">
        <f t="shared" si="127"/>
        <v>14</v>
      </c>
      <c r="P1424" s="19">
        <f t="shared" si="126"/>
        <v>3190</v>
      </c>
      <c r="Q1424" s="24">
        <f t="shared" si="128"/>
        <v>44665</v>
      </c>
      <c r="R1424" s="24">
        <f t="shared" si="128"/>
        <v>44705</v>
      </c>
      <c r="S1424"/>
    </row>
    <row r="1425" spans="15:19" x14ac:dyDescent="0.2">
      <c r="O1425" s="18">
        <f t="shared" si="127"/>
        <v>15</v>
      </c>
      <c r="P1425" s="19">
        <f t="shared" si="126"/>
        <v>2978</v>
      </c>
      <c r="Q1425" s="24">
        <f t="shared" si="128"/>
        <v>44666</v>
      </c>
      <c r="R1425" s="24">
        <f t="shared" si="128"/>
        <v>44706</v>
      </c>
      <c r="S1425"/>
    </row>
    <row r="1426" spans="15:19" x14ac:dyDescent="0.2">
      <c r="O1426" s="18">
        <f t="shared" si="127"/>
        <v>16</v>
      </c>
      <c r="P1426" s="19">
        <f t="shared" si="126"/>
        <v>2792</v>
      </c>
      <c r="Q1426" s="24">
        <f t="shared" si="128"/>
        <v>44667</v>
      </c>
      <c r="R1426" s="24">
        <f t="shared" si="128"/>
        <v>44707</v>
      </c>
      <c r="S1426"/>
    </row>
    <row r="1427" spans="15:19" x14ac:dyDescent="0.2">
      <c r="O1427" s="18">
        <f t="shared" si="127"/>
        <v>17</v>
      </c>
      <c r="P1427" s="19">
        <f t="shared" si="126"/>
        <v>2628</v>
      </c>
      <c r="Q1427" s="24">
        <f t="shared" si="128"/>
        <v>44668</v>
      </c>
      <c r="R1427" s="24">
        <f t="shared" si="128"/>
        <v>44708</v>
      </c>
      <c r="S1427"/>
    </row>
    <row r="1428" spans="15:19" x14ac:dyDescent="0.2">
      <c r="O1428" s="18">
        <f t="shared" si="127"/>
        <v>18</v>
      </c>
      <c r="P1428" s="19">
        <f t="shared" si="126"/>
        <v>2482</v>
      </c>
      <c r="Q1428" s="24">
        <f t="shared" si="128"/>
        <v>44669</v>
      </c>
      <c r="R1428" s="24">
        <f t="shared" si="128"/>
        <v>44709</v>
      </c>
      <c r="S1428"/>
    </row>
    <row r="1429" spans="15:19" x14ac:dyDescent="0.2">
      <c r="O1429" s="18">
        <f t="shared" si="127"/>
        <v>19</v>
      </c>
      <c r="P1429" s="19">
        <f t="shared" si="126"/>
        <v>2351</v>
      </c>
      <c r="Q1429" s="24">
        <f t="shared" si="128"/>
        <v>44670</v>
      </c>
      <c r="R1429" s="24">
        <f t="shared" si="128"/>
        <v>44710</v>
      </c>
      <c r="S1429"/>
    </row>
    <row r="1430" spans="15:19" x14ac:dyDescent="0.2">
      <c r="O1430" s="18">
        <f t="shared" si="127"/>
        <v>20</v>
      </c>
      <c r="P1430" s="19">
        <f t="shared" si="126"/>
        <v>2234</v>
      </c>
      <c r="Q1430" s="24">
        <f t="shared" si="128"/>
        <v>44671</v>
      </c>
      <c r="R1430" s="24">
        <f t="shared" si="128"/>
        <v>44711</v>
      </c>
      <c r="S1430"/>
    </row>
    <row r="1431" spans="15:19" x14ac:dyDescent="0.2">
      <c r="O1431" s="18">
        <f t="shared" si="127"/>
        <v>21</v>
      </c>
      <c r="P1431" s="19">
        <f t="shared" si="126"/>
        <v>2127</v>
      </c>
      <c r="Q1431" s="24">
        <f t="shared" si="128"/>
        <v>44672</v>
      </c>
      <c r="R1431" s="24">
        <f t="shared" si="128"/>
        <v>44712</v>
      </c>
      <c r="S1431"/>
    </row>
    <row r="1432" spans="15:19" x14ac:dyDescent="0.2">
      <c r="O1432" s="18">
        <f t="shared" si="127"/>
        <v>22</v>
      </c>
      <c r="P1432" s="19">
        <f t="shared" si="126"/>
        <v>2031</v>
      </c>
      <c r="Q1432" s="24">
        <f t="shared" si="128"/>
        <v>44673</v>
      </c>
      <c r="R1432" s="24">
        <f t="shared" si="128"/>
        <v>44713</v>
      </c>
      <c r="S1432"/>
    </row>
    <row r="1433" spans="15:19" x14ac:dyDescent="0.2">
      <c r="O1433" s="18">
        <f t="shared" si="127"/>
        <v>23</v>
      </c>
      <c r="P1433" s="19">
        <f t="shared" si="126"/>
        <v>1942</v>
      </c>
      <c r="Q1433" s="24">
        <f t="shared" si="128"/>
        <v>44674</v>
      </c>
      <c r="R1433" s="24">
        <f t="shared" si="128"/>
        <v>44714</v>
      </c>
      <c r="S1433"/>
    </row>
    <row r="1434" spans="15:19" x14ac:dyDescent="0.2">
      <c r="O1434" s="18">
        <f t="shared" si="127"/>
        <v>24</v>
      </c>
      <c r="P1434" s="19">
        <f t="shared" si="126"/>
        <v>1861</v>
      </c>
      <c r="Q1434" s="24">
        <f t="shared" si="128"/>
        <v>44675</v>
      </c>
      <c r="R1434" s="24">
        <f t="shared" si="128"/>
        <v>44715</v>
      </c>
      <c r="S1434"/>
    </row>
    <row r="1435" spans="15:19" x14ac:dyDescent="0.2">
      <c r="O1435" s="18">
        <f t="shared" si="127"/>
        <v>25</v>
      </c>
      <c r="P1435" s="19">
        <f t="shared" si="126"/>
        <v>1787</v>
      </c>
      <c r="Q1435" s="24">
        <f t="shared" si="128"/>
        <v>44676</v>
      </c>
      <c r="R1435" s="24">
        <f t="shared" si="128"/>
        <v>44716</v>
      </c>
      <c r="S1435"/>
    </row>
    <row r="1436" spans="15:19" x14ac:dyDescent="0.2">
      <c r="O1436" s="18">
        <f t="shared" si="127"/>
        <v>26</v>
      </c>
      <c r="P1436" s="19">
        <f t="shared" si="126"/>
        <v>1718</v>
      </c>
      <c r="Q1436" s="24">
        <f t="shared" ref="Q1436:R1451" si="129">Q1435+1</f>
        <v>44677</v>
      </c>
      <c r="R1436" s="24">
        <f t="shared" si="129"/>
        <v>44717</v>
      </c>
      <c r="S1436"/>
    </row>
    <row r="1437" spans="15:19" x14ac:dyDescent="0.2">
      <c r="O1437" s="18">
        <f t="shared" si="127"/>
        <v>27</v>
      </c>
      <c r="P1437" s="19">
        <f t="shared" si="126"/>
        <v>1655</v>
      </c>
      <c r="Q1437" s="24">
        <f t="shared" si="129"/>
        <v>44678</v>
      </c>
      <c r="R1437" s="24">
        <f t="shared" si="129"/>
        <v>44718</v>
      </c>
      <c r="S1437"/>
    </row>
    <row r="1438" spans="15:19" x14ac:dyDescent="0.2">
      <c r="O1438" s="18">
        <f t="shared" si="127"/>
        <v>28</v>
      </c>
      <c r="P1438" s="19">
        <f t="shared" si="126"/>
        <v>1596</v>
      </c>
      <c r="Q1438" s="24">
        <f t="shared" si="129"/>
        <v>44679</v>
      </c>
      <c r="R1438" s="24">
        <f t="shared" si="129"/>
        <v>44719</v>
      </c>
      <c r="S1438"/>
    </row>
    <row r="1439" spans="15:19" x14ac:dyDescent="0.2">
      <c r="O1439" s="18">
        <f t="shared" si="127"/>
        <v>29</v>
      </c>
      <c r="P1439" s="19">
        <f t="shared" si="126"/>
        <v>1541</v>
      </c>
      <c r="Q1439" s="24">
        <f t="shared" si="129"/>
        <v>44680</v>
      </c>
      <c r="R1439" s="24">
        <f t="shared" si="129"/>
        <v>44720</v>
      </c>
      <c r="S1439"/>
    </row>
    <row r="1440" spans="15:19" x14ac:dyDescent="0.2">
      <c r="O1440" s="18">
        <f t="shared" si="127"/>
        <v>30</v>
      </c>
      <c r="P1440" s="19">
        <f t="shared" si="126"/>
        <v>1489</v>
      </c>
      <c r="Q1440" s="24">
        <f t="shared" si="129"/>
        <v>44681</v>
      </c>
      <c r="R1440" s="24">
        <f t="shared" si="129"/>
        <v>44721</v>
      </c>
      <c r="S1440"/>
    </row>
    <row r="1441" spans="15:19" x14ac:dyDescent="0.2">
      <c r="O1441" s="18">
        <f t="shared" si="127"/>
        <v>1</v>
      </c>
      <c r="P1441" s="19">
        <f t="shared" si="126"/>
        <v>44682</v>
      </c>
      <c r="Q1441" s="24">
        <f t="shared" si="129"/>
        <v>44682</v>
      </c>
      <c r="R1441" s="24">
        <f t="shared" si="129"/>
        <v>44722</v>
      </c>
      <c r="S1441"/>
    </row>
    <row r="1442" spans="15:19" x14ac:dyDescent="0.2">
      <c r="O1442" s="18">
        <f t="shared" si="127"/>
        <v>2</v>
      </c>
      <c r="P1442" s="19">
        <f t="shared" si="126"/>
        <v>22342</v>
      </c>
      <c r="Q1442" s="24">
        <f t="shared" si="129"/>
        <v>44683</v>
      </c>
      <c r="R1442" s="24">
        <f t="shared" si="129"/>
        <v>44723</v>
      </c>
      <c r="S1442"/>
    </row>
    <row r="1443" spans="15:19" x14ac:dyDescent="0.2">
      <c r="O1443" s="18">
        <f t="shared" si="127"/>
        <v>3</v>
      </c>
      <c r="P1443" s="19">
        <f t="shared" si="126"/>
        <v>14895</v>
      </c>
      <c r="Q1443" s="24">
        <f t="shared" si="129"/>
        <v>44684</v>
      </c>
      <c r="R1443" s="24">
        <f t="shared" si="129"/>
        <v>44724</v>
      </c>
      <c r="S1443"/>
    </row>
    <row r="1444" spans="15:19" x14ac:dyDescent="0.2">
      <c r="O1444" s="18">
        <f t="shared" si="127"/>
        <v>4</v>
      </c>
      <c r="P1444" s="19">
        <f t="shared" si="126"/>
        <v>11171</v>
      </c>
      <c r="Q1444" s="24">
        <f t="shared" si="129"/>
        <v>44685</v>
      </c>
      <c r="R1444" s="24">
        <f t="shared" si="129"/>
        <v>44725</v>
      </c>
      <c r="S1444"/>
    </row>
    <row r="1445" spans="15:19" x14ac:dyDescent="0.2">
      <c r="O1445" s="18">
        <f t="shared" si="127"/>
        <v>5</v>
      </c>
      <c r="P1445" s="19">
        <f t="shared" si="126"/>
        <v>8937</v>
      </c>
      <c r="Q1445" s="24">
        <f t="shared" si="129"/>
        <v>44686</v>
      </c>
      <c r="R1445" s="24">
        <f t="shared" si="129"/>
        <v>44726</v>
      </c>
      <c r="S1445"/>
    </row>
    <row r="1446" spans="15:19" x14ac:dyDescent="0.2">
      <c r="O1446" s="18">
        <f t="shared" si="127"/>
        <v>6</v>
      </c>
      <c r="P1446" s="19">
        <f t="shared" si="126"/>
        <v>7448</v>
      </c>
      <c r="Q1446" s="24">
        <f t="shared" si="129"/>
        <v>44687</v>
      </c>
      <c r="R1446" s="24">
        <f t="shared" si="129"/>
        <v>44727</v>
      </c>
      <c r="S1446"/>
    </row>
    <row r="1447" spans="15:19" x14ac:dyDescent="0.2">
      <c r="O1447" s="18">
        <f t="shared" si="127"/>
        <v>7</v>
      </c>
      <c r="P1447" s="19">
        <f t="shared" si="126"/>
        <v>6384</v>
      </c>
      <c r="Q1447" s="24">
        <f t="shared" si="129"/>
        <v>44688</v>
      </c>
      <c r="R1447" s="24">
        <f t="shared" si="129"/>
        <v>44728</v>
      </c>
      <c r="S1447"/>
    </row>
    <row r="1448" spans="15:19" x14ac:dyDescent="0.2">
      <c r="O1448" s="18">
        <f t="shared" si="127"/>
        <v>8</v>
      </c>
      <c r="P1448" s="19">
        <f t="shared" si="126"/>
        <v>5586</v>
      </c>
      <c r="Q1448" s="24">
        <f t="shared" si="129"/>
        <v>44689</v>
      </c>
      <c r="R1448" s="24">
        <f t="shared" si="129"/>
        <v>44729</v>
      </c>
      <c r="S1448"/>
    </row>
    <row r="1449" spans="15:19" x14ac:dyDescent="0.2">
      <c r="O1449" s="18">
        <f t="shared" si="127"/>
        <v>9</v>
      </c>
      <c r="P1449" s="19">
        <f t="shared" si="126"/>
        <v>4966</v>
      </c>
      <c r="Q1449" s="24">
        <f t="shared" si="129"/>
        <v>44690</v>
      </c>
      <c r="R1449" s="24">
        <f t="shared" si="129"/>
        <v>44730</v>
      </c>
      <c r="S1449"/>
    </row>
    <row r="1450" spans="15:19" x14ac:dyDescent="0.2">
      <c r="O1450" s="18">
        <f t="shared" si="127"/>
        <v>10</v>
      </c>
      <c r="P1450" s="19">
        <f t="shared" si="126"/>
        <v>4469</v>
      </c>
      <c r="Q1450" s="24">
        <f t="shared" si="129"/>
        <v>44691</v>
      </c>
      <c r="R1450" s="24">
        <f t="shared" si="129"/>
        <v>44731</v>
      </c>
      <c r="S1450"/>
    </row>
    <row r="1451" spans="15:19" x14ac:dyDescent="0.2">
      <c r="O1451" s="18">
        <f t="shared" si="127"/>
        <v>11</v>
      </c>
      <c r="P1451" s="19">
        <f t="shared" si="126"/>
        <v>4063</v>
      </c>
      <c r="Q1451" s="24">
        <f t="shared" si="129"/>
        <v>44692</v>
      </c>
      <c r="R1451" s="24">
        <f t="shared" si="129"/>
        <v>44732</v>
      </c>
      <c r="S1451"/>
    </row>
    <row r="1452" spans="15:19" x14ac:dyDescent="0.2">
      <c r="O1452" s="18">
        <f t="shared" si="127"/>
        <v>12</v>
      </c>
      <c r="P1452" s="19">
        <f t="shared" si="126"/>
        <v>3724</v>
      </c>
      <c r="Q1452" s="24">
        <f t="shared" ref="Q1452:R1467" si="130">Q1451+1</f>
        <v>44693</v>
      </c>
      <c r="R1452" s="24">
        <f t="shared" si="130"/>
        <v>44733</v>
      </c>
      <c r="S1452"/>
    </row>
    <row r="1453" spans="15:19" x14ac:dyDescent="0.2">
      <c r="O1453" s="18">
        <f t="shared" si="127"/>
        <v>13</v>
      </c>
      <c r="P1453" s="19">
        <f t="shared" si="126"/>
        <v>3438</v>
      </c>
      <c r="Q1453" s="24">
        <f t="shared" si="130"/>
        <v>44694</v>
      </c>
      <c r="R1453" s="24">
        <f t="shared" si="130"/>
        <v>44734</v>
      </c>
      <c r="S1453"/>
    </row>
    <row r="1454" spans="15:19" x14ac:dyDescent="0.2">
      <c r="O1454" s="18">
        <f t="shared" si="127"/>
        <v>14</v>
      </c>
      <c r="P1454" s="19">
        <f t="shared" si="126"/>
        <v>3193</v>
      </c>
      <c r="Q1454" s="24">
        <f t="shared" si="130"/>
        <v>44695</v>
      </c>
      <c r="R1454" s="24">
        <f t="shared" si="130"/>
        <v>44735</v>
      </c>
      <c r="S1454"/>
    </row>
    <row r="1455" spans="15:19" x14ac:dyDescent="0.2">
      <c r="O1455" s="18">
        <f t="shared" si="127"/>
        <v>15</v>
      </c>
      <c r="P1455" s="19">
        <f t="shared" si="126"/>
        <v>2980</v>
      </c>
      <c r="Q1455" s="24">
        <f t="shared" si="130"/>
        <v>44696</v>
      </c>
      <c r="R1455" s="24">
        <f t="shared" si="130"/>
        <v>44736</v>
      </c>
      <c r="S1455"/>
    </row>
    <row r="1456" spans="15:19" x14ac:dyDescent="0.2">
      <c r="O1456" s="18">
        <f t="shared" si="127"/>
        <v>16</v>
      </c>
      <c r="P1456" s="19">
        <f t="shared" si="126"/>
        <v>2794</v>
      </c>
      <c r="Q1456" s="24">
        <f t="shared" si="130"/>
        <v>44697</v>
      </c>
      <c r="R1456" s="24">
        <f t="shared" si="130"/>
        <v>44737</v>
      </c>
      <c r="S1456"/>
    </row>
    <row r="1457" spans="15:19" x14ac:dyDescent="0.2">
      <c r="O1457" s="18">
        <f t="shared" si="127"/>
        <v>17</v>
      </c>
      <c r="P1457" s="19">
        <f t="shared" si="126"/>
        <v>2629</v>
      </c>
      <c r="Q1457" s="24">
        <f t="shared" si="130"/>
        <v>44698</v>
      </c>
      <c r="R1457" s="24">
        <f t="shared" si="130"/>
        <v>44738</v>
      </c>
      <c r="S1457"/>
    </row>
    <row r="1458" spans="15:19" x14ac:dyDescent="0.2">
      <c r="O1458" s="18">
        <f t="shared" si="127"/>
        <v>18</v>
      </c>
      <c r="P1458" s="19">
        <f t="shared" si="126"/>
        <v>2483</v>
      </c>
      <c r="Q1458" s="24">
        <f t="shared" si="130"/>
        <v>44699</v>
      </c>
      <c r="R1458" s="24">
        <f t="shared" si="130"/>
        <v>44739</v>
      </c>
      <c r="S1458"/>
    </row>
    <row r="1459" spans="15:19" x14ac:dyDescent="0.2">
      <c r="O1459" s="18">
        <f t="shared" si="127"/>
        <v>19</v>
      </c>
      <c r="P1459" s="19">
        <f t="shared" si="126"/>
        <v>2353</v>
      </c>
      <c r="Q1459" s="24">
        <f t="shared" si="130"/>
        <v>44700</v>
      </c>
      <c r="R1459" s="24">
        <f t="shared" si="130"/>
        <v>44740</v>
      </c>
      <c r="S1459"/>
    </row>
    <row r="1460" spans="15:19" x14ac:dyDescent="0.2">
      <c r="O1460" s="18">
        <f t="shared" si="127"/>
        <v>20</v>
      </c>
      <c r="P1460" s="19">
        <f t="shared" si="126"/>
        <v>2235</v>
      </c>
      <c r="Q1460" s="24">
        <f t="shared" si="130"/>
        <v>44701</v>
      </c>
      <c r="R1460" s="24">
        <f t="shared" si="130"/>
        <v>44741</v>
      </c>
      <c r="S1460"/>
    </row>
    <row r="1461" spans="15:19" x14ac:dyDescent="0.2">
      <c r="O1461" s="18">
        <f t="shared" si="127"/>
        <v>21</v>
      </c>
      <c r="P1461" s="19">
        <f t="shared" si="126"/>
        <v>2129</v>
      </c>
      <c r="Q1461" s="24">
        <f t="shared" si="130"/>
        <v>44702</v>
      </c>
      <c r="R1461" s="24">
        <f t="shared" si="130"/>
        <v>44742</v>
      </c>
      <c r="S1461"/>
    </row>
    <row r="1462" spans="15:19" x14ac:dyDescent="0.2">
      <c r="O1462" s="18">
        <f t="shared" si="127"/>
        <v>22</v>
      </c>
      <c r="P1462" s="19">
        <f t="shared" si="126"/>
        <v>2032</v>
      </c>
      <c r="Q1462" s="24">
        <f t="shared" si="130"/>
        <v>44703</v>
      </c>
      <c r="R1462" s="24">
        <f t="shared" si="130"/>
        <v>44743</v>
      </c>
      <c r="S1462"/>
    </row>
    <row r="1463" spans="15:19" x14ac:dyDescent="0.2">
      <c r="O1463" s="18">
        <f t="shared" si="127"/>
        <v>23</v>
      </c>
      <c r="P1463" s="19">
        <f t="shared" si="126"/>
        <v>1944</v>
      </c>
      <c r="Q1463" s="24">
        <f t="shared" si="130"/>
        <v>44704</v>
      </c>
      <c r="R1463" s="24">
        <f t="shared" si="130"/>
        <v>44744</v>
      </c>
      <c r="S1463"/>
    </row>
    <row r="1464" spans="15:19" x14ac:dyDescent="0.2">
      <c r="O1464" s="18">
        <f t="shared" si="127"/>
        <v>24</v>
      </c>
      <c r="P1464" s="19">
        <f t="shared" si="126"/>
        <v>1863</v>
      </c>
      <c r="Q1464" s="24">
        <f t="shared" si="130"/>
        <v>44705</v>
      </c>
      <c r="R1464" s="24">
        <f t="shared" si="130"/>
        <v>44745</v>
      </c>
      <c r="S1464"/>
    </row>
    <row r="1465" spans="15:19" x14ac:dyDescent="0.2">
      <c r="O1465" s="18">
        <f t="shared" si="127"/>
        <v>25</v>
      </c>
      <c r="P1465" s="19">
        <f t="shared" si="126"/>
        <v>1788</v>
      </c>
      <c r="Q1465" s="24">
        <f t="shared" si="130"/>
        <v>44706</v>
      </c>
      <c r="R1465" s="24">
        <f t="shared" si="130"/>
        <v>44746</v>
      </c>
      <c r="S1465"/>
    </row>
    <row r="1466" spans="15:19" x14ac:dyDescent="0.2">
      <c r="O1466" s="18">
        <f t="shared" si="127"/>
        <v>26</v>
      </c>
      <c r="P1466" s="19">
        <f t="shared" si="126"/>
        <v>1720</v>
      </c>
      <c r="Q1466" s="24">
        <f t="shared" si="130"/>
        <v>44707</v>
      </c>
      <c r="R1466" s="24">
        <f t="shared" si="130"/>
        <v>44747</v>
      </c>
      <c r="S1466"/>
    </row>
    <row r="1467" spans="15:19" x14ac:dyDescent="0.2">
      <c r="O1467" s="18">
        <f t="shared" si="127"/>
        <v>27</v>
      </c>
      <c r="P1467" s="19">
        <f t="shared" si="126"/>
        <v>1656</v>
      </c>
      <c r="Q1467" s="24">
        <f t="shared" si="130"/>
        <v>44708</v>
      </c>
      <c r="R1467" s="24">
        <f t="shared" si="130"/>
        <v>44748</v>
      </c>
      <c r="S1467"/>
    </row>
    <row r="1468" spans="15:19" x14ac:dyDescent="0.2">
      <c r="O1468" s="18">
        <f t="shared" si="127"/>
        <v>28</v>
      </c>
      <c r="P1468" s="19">
        <f t="shared" si="126"/>
        <v>1597</v>
      </c>
      <c r="Q1468" s="24">
        <f t="shared" ref="Q1468:R1483" si="131">Q1467+1</f>
        <v>44709</v>
      </c>
      <c r="R1468" s="24">
        <f t="shared" si="131"/>
        <v>44749</v>
      </c>
      <c r="S1468"/>
    </row>
    <row r="1469" spans="15:19" x14ac:dyDescent="0.2">
      <c r="O1469" s="18">
        <f t="shared" si="127"/>
        <v>29</v>
      </c>
      <c r="P1469" s="19">
        <f t="shared" si="126"/>
        <v>1542</v>
      </c>
      <c r="Q1469" s="24">
        <f t="shared" si="131"/>
        <v>44710</v>
      </c>
      <c r="R1469" s="24">
        <f t="shared" si="131"/>
        <v>44750</v>
      </c>
      <c r="S1469"/>
    </row>
    <row r="1470" spans="15:19" x14ac:dyDescent="0.2">
      <c r="O1470" s="18">
        <f t="shared" si="127"/>
        <v>30</v>
      </c>
      <c r="P1470" s="19">
        <f t="shared" si="126"/>
        <v>1490</v>
      </c>
      <c r="Q1470" s="24">
        <f t="shared" si="131"/>
        <v>44711</v>
      </c>
      <c r="R1470" s="24">
        <f t="shared" si="131"/>
        <v>44751</v>
      </c>
      <c r="S1470"/>
    </row>
    <row r="1471" spans="15:19" x14ac:dyDescent="0.2">
      <c r="O1471" s="18">
        <f t="shared" si="127"/>
        <v>31</v>
      </c>
      <c r="P1471" s="19">
        <f t="shared" si="126"/>
        <v>1442</v>
      </c>
      <c r="Q1471" s="24">
        <f t="shared" si="131"/>
        <v>44712</v>
      </c>
      <c r="R1471" s="24">
        <f t="shared" si="131"/>
        <v>44752</v>
      </c>
      <c r="S1471"/>
    </row>
    <row r="1472" spans="15:19" x14ac:dyDescent="0.2">
      <c r="O1472" s="18">
        <f t="shared" si="127"/>
        <v>1</v>
      </c>
      <c r="P1472" s="19">
        <f t="shared" si="126"/>
        <v>44713</v>
      </c>
      <c r="Q1472" s="24">
        <f t="shared" si="131"/>
        <v>44713</v>
      </c>
      <c r="R1472" s="24">
        <f t="shared" si="131"/>
        <v>44753</v>
      </c>
      <c r="S1472"/>
    </row>
    <row r="1473" spans="15:19" x14ac:dyDescent="0.2">
      <c r="O1473" s="18">
        <f t="shared" si="127"/>
        <v>2</v>
      </c>
      <c r="P1473" s="19">
        <f t="shared" si="126"/>
        <v>22357</v>
      </c>
      <c r="Q1473" s="24">
        <f t="shared" si="131"/>
        <v>44714</v>
      </c>
      <c r="R1473" s="24">
        <f t="shared" si="131"/>
        <v>44754</v>
      </c>
      <c r="S1473"/>
    </row>
    <row r="1474" spans="15:19" x14ac:dyDescent="0.2">
      <c r="O1474" s="18">
        <f t="shared" si="127"/>
        <v>3</v>
      </c>
      <c r="P1474" s="19">
        <f t="shared" si="126"/>
        <v>14905</v>
      </c>
      <c r="Q1474" s="24">
        <f t="shared" si="131"/>
        <v>44715</v>
      </c>
      <c r="R1474" s="24">
        <f t="shared" si="131"/>
        <v>44755</v>
      </c>
      <c r="S1474"/>
    </row>
    <row r="1475" spans="15:19" x14ac:dyDescent="0.2">
      <c r="O1475" s="18">
        <f t="shared" si="127"/>
        <v>4</v>
      </c>
      <c r="P1475" s="19">
        <f t="shared" si="126"/>
        <v>11179</v>
      </c>
      <c r="Q1475" s="24">
        <f t="shared" si="131"/>
        <v>44716</v>
      </c>
      <c r="R1475" s="24">
        <f t="shared" si="131"/>
        <v>44756</v>
      </c>
      <c r="S1475"/>
    </row>
    <row r="1476" spans="15:19" x14ac:dyDescent="0.2">
      <c r="O1476" s="18">
        <f t="shared" si="127"/>
        <v>5</v>
      </c>
      <c r="P1476" s="19">
        <f t="shared" si="126"/>
        <v>8943</v>
      </c>
      <c r="Q1476" s="24">
        <f t="shared" si="131"/>
        <v>44717</v>
      </c>
      <c r="R1476" s="24">
        <f t="shared" si="131"/>
        <v>44757</v>
      </c>
      <c r="S1476"/>
    </row>
    <row r="1477" spans="15:19" x14ac:dyDescent="0.2">
      <c r="O1477" s="18">
        <f t="shared" si="127"/>
        <v>6</v>
      </c>
      <c r="P1477" s="19">
        <f t="shared" si="126"/>
        <v>7453</v>
      </c>
      <c r="Q1477" s="24">
        <f t="shared" si="131"/>
        <v>44718</v>
      </c>
      <c r="R1477" s="24">
        <f t="shared" si="131"/>
        <v>44758</v>
      </c>
      <c r="S1477"/>
    </row>
    <row r="1478" spans="15:19" x14ac:dyDescent="0.2">
      <c r="O1478" s="18">
        <f t="shared" si="127"/>
        <v>7</v>
      </c>
      <c r="P1478" s="19">
        <f t="shared" si="126"/>
        <v>6388</v>
      </c>
      <c r="Q1478" s="24">
        <f t="shared" si="131"/>
        <v>44719</v>
      </c>
      <c r="R1478" s="24">
        <f t="shared" si="131"/>
        <v>44759</v>
      </c>
      <c r="S1478"/>
    </row>
    <row r="1479" spans="15:19" x14ac:dyDescent="0.2">
      <c r="O1479" s="18">
        <f t="shared" si="127"/>
        <v>8</v>
      </c>
      <c r="P1479" s="19">
        <f t="shared" si="126"/>
        <v>5590</v>
      </c>
      <c r="Q1479" s="24">
        <f t="shared" si="131"/>
        <v>44720</v>
      </c>
      <c r="R1479" s="24">
        <f t="shared" si="131"/>
        <v>44760</v>
      </c>
      <c r="S1479"/>
    </row>
    <row r="1480" spans="15:19" x14ac:dyDescent="0.2">
      <c r="O1480" s="18">
        <f t="shared" si="127"/>
        <v>9</v>
      </c>
      <c r="P1480" s="19">
        <f t="shared" si="126"/>
        <v>4969</v>
      </c>
      <c r="Q1480" s="24">
        <f t="shared" si="131"/>
        <v>44721</v>
      </c>
      <c r="R1480" s="24">
        <f t="shared" si="131"/>
        <v>44761</v>
      </c>
      <c r="S1480"/>
    </row>
    <row r="1481" spans="15:19" x14ac:dyDescent="0.2">
      <c r="O1481" s="18">
        <f t="shared" si="127"/>
        <v>10</v>
      </c>
      <c r="P1481" s="19">
        <f t="shared" ref="P1481:P1544" si="132">ROUND(Q1481/O1481,0)</f>
        <v>4472</v>
      </c>
      <c r="Q1481" s="24">
        <f t="shared" si="131"/>
        <v>44722</v>
      </c>
      <c r="R1481" s="24">
        <f t="shared" si="131"/>
        <v>44762</v>
      </c>
      <c r="S1481"/>
    </row>
    <row r="1482" spans="15:19" x14ac:dyDescent="0.2">
      <c r="O1482" s="18">
        <f t="shared" ref="O1482:O1545" si="133">DAY(Q1482)</f>
        <v>11</v>
      </c>
      <c r="P1482" s="19">
        <f t="shared" si="132"/>
        <v>4066</v>
      </c>
      <c r="Q1482" s="24">
        <f t="shared" si="131"/>
        <v>44723</v>
      </c>
      <c r="R1482" s="24">
        <f t="shared" si="131"/>
        <v>44763</v>
      </c>
      <c r="S1482"/>
    </row>
    <row r="1483" spans="15:19" x14ac:dyDescent="0.2">
      <c r="O1483" s="18">
        <f t="shared" si="133"/>
        <v>12</v>
      </c>
      <c r="P1483" s="19">
        <f t="shared" si="132"/>
        <v>3727</v>
      </c>
      <c r="Q1483" s="24">
        <f t="shared" si="131"/>
        <v>44724</v>
      </c>
      <c r="R1483" s="24">
        <f t="shared" si="131"/>
        <v>44764</v>
      </c>
      <c r="S1483"/>
    </row>
    <row r="1484" spans="15:19" x14ac:dyDescent="0.2">
      <c r="O1484" s="18">
        <f t="shared" si="133"/>
        <v>13</v>
      </c>
      <c r="P1484" s="19">
        <f t="shared" si="132"/>
        <v>3440</v>
      </c>
      <c r="Q1484" s="24">
        <f t="shared" ref="Q1484:R1499" si="134">Q1483+1</f>
        <v>44725</v>
      </c>
      <c r="R1484" s="24">
        <f t="shared" si="134"/>
        <v>44765</v>
      </c>
      <c r="S1484"/>
    </row>
    <row r="1485" spans="15:19" x14ac:dyDescent="0.2">
      <c r="O1485" s="18">
        <f t="shared" si="133"/>
        <v>14</v>
      </c>
      <c r="P1485" s="19">
        <f t="shared" si="132"/>
        <v>3195</v>
      </c>
      <c r="Q1485" s="24">
        <f t="shared" si="134"/>
        <v>44726</v>
      </c>
      <c r="R1485" s="24">
        <f t="shared" si="134"/>
        <v>44766</v>
      </c>
      <c r="S1485"/>
    </row>
    <row r="1486" spans="15:19" x14ac:dyDescent="0.2">
      <c r="O1486" s="18">
        <f t="shared" si="133"/>
        <v>15</v>
      </c>
      <c r="P1486" s="19">
        <f t="shared" si="132"/>
        <v>2982</v>
      </c>
      <c r="Q1486" s="24">
        <f t="shared" si="134"/>
        <v>44727</v>
      </c>
      <c r="R1486" s="24">
        <f t="shared" si="134"/>
        <v>44767</v>
      </c>
      <c r="S1486"/>
    </row>
    <row r="1487" spans="15:19" x14ac:dyDescent="0.2">
      <c r="O1487" s="18">
        <f t="shared" si="133"/>
        <v>16</v>
      </c>
      <c r="P1487" s="19">
        <f t="shared" si="132"/>
        <v>2796</v>
      </c>
      <c r="Q1487" s="24">
        <f t="shared" si="134"/>
        <v>44728</v>
      </c>
      <c r="R1487" s="24">
        <f t="shared" si="134"/>
        <v>44768</v>
      </c>
      <c r="S1487"/>
    </row>
    <row r="1488" spans="15:19" x14ac:dyDescent="0.2">
      <c r="O1488" s="18">
        <f t="shared" si="133"/>
        <v>17</v>
      </c>
      <c r="P1488" s="19">
        <f t="shared" si="132"/>
        <v>2631</v>
      </c>
      <c r="Q1488" s="24">
        <f t="shared" si="134"/>
        <v>44729</v>
      </c>
      <c r="R1488" s="24">
        <f t="shared" si="134"/>
        <v>44769</v>
      </c>
      <c r="S1488"/>
    </row>
    <row r="1489" spans="15:19" x14ac:dyDescent="0.2">
      <c r="O1489" s="18">
        <f t="shared" si="133"/>
        <v>18</v>
      </c>
      <c r="P1489" s="19">
        <f t="shared" si="132"/>
        <v>2485</v>
      </c>
      <c r="Q1489" s="24">
        <f t="shared" si="134"/>
        <v>44730</v>
      </c>
      <c r="R1489" s="24">
        <f t="shared" si="134"/>
        <v>44770</v>
      </c>
      <c r="S1489"/>
    </row>
    <row r="1490" spans="15:19" x14ac:dyDescent="0.2">
      <c r="O1490" s="18">
        <f t="shared" si="133"/>
        <v>19</v>
      </c>
      <c r="P1490" s="19">
        <f t="shared" si="132"/>
        <v>2354</v>
      </c>
      <c r="Q1490" s="24">
        <f t="shared" si="134"/>
        <v>44731</v>
      </c>
      <c r="R1490" s="24">
        <f t="shared" si="134"/>
        <v>44771</v>
      </c>
      <c r="S1490"/>
    </row>
    <row r="1491" spans="15:19" x14ac:dyDescent="0.2">
      <c r="O1491" s="18">
        <f t="shared" si="133"/>
        <v>20</v>
      </c>
      <c r="P1491" s="19">
        <f t="shared" si="132"/>
        <v>2237</v>
      </c>
      <c r="Q1491" s="24">
        <f t="shared" si="134"/>
        <v>44732</v>
      </c>
      <c r="R1491" s="24">
        <f t="shared" si="134"/>
        <v>44772</v>
      </c>
      <c r="S1491"/>
    </row>
    <row r="1492" spans="15:19" x14ac:dyDescent="0.2">
      <c r="O1492" s="18">
        <f t="shared" si="133"/>
        <v>21</v>
      </c>
      <c r="P1492" s="19">
        <f t="shared" si="132"/>
        <v>2130</v>
      </c>
      <c r="Q1492" s="24">
        <f t="shared" si="134"/>
        <v>44733</v>
      </c>
      <c r="R1492" s="24">
        <f t="shared" si="134"/>
        <v>44773</v>
      </c>
      <c r="S1492"/>
    </row>
    <row r="1493" spans="15:19" x14ac:dyDescent="0.2">
      <c r="O1493" s="18">
        <f t="shared" si="133"/>
        <v>22</v>
      </c>
      <c r="P1493" s="19">
        <f t="shared" si="132"/>
        <v>2033</v>
      </c>
      <c r="Q1493" s="24">
        <f t="shared" si="134"/>
        <v>44734</v>
      </c>
      <c r="R1493" s="24">
        <f t="shared" si="134"/>
        <v>44774</v>
      </c>
      <c r="S1493"/>
    </row>
    <row r="1494" spans="15:19" x14ac:dyDescent="0.2">
      <c r="O1494" s="18">
        <f t="shared" si="133"/>
        <v>23</v>
      </c>
      <c r="P1494" s="19">
        <f t="shared" si="132"/>
        <v>1945</v>
      </c>
      <c r="Q1494" s="24">
        <f t="shared" si="134"/>
        <v>44735</v>
      </c>
      <c r="R1494" s="24">
        <f t="shared" si="134"/>
        <v>44775</v>
      </c>
      <c r="S1494"/>
    </row>
    <row r="1495" spans="15:19" x14ac:dyDescent="0.2">
      <c r="O1495" s="18">
        <f t="shared" si="133"/>
        <v>24</v>
      </c>
      <c r="P1495" s="19">
        <f t="shared" si="132"/>
        <v>1864</v>
      </c>
      <c r="Q1495" s="24">
        <f t="shared" si="134"/>
        <v>44736</v>
      </c>
      <c r="R1495" s="24">
        <f t="shared" si="134"/>
        <v>44776</v>
      </c>
      <c r="S1495"/>
    </row>
    <row r="1496" spans="15:19" x14ac:dyDescent="0.2">
      <c r="O1496" s="18">
        <f t="shared" si="133"/>
        <v>25</v>
      </c>
      <c r="P1496" s="19">
        <f t="shared" si="132"/>
        <v>1789</v>
      </c>
      <c r="Q1496" s="24">
        <f t="shared" si="134"/>
        <v>44737</v>
      </c>
      <c r="R1496" s="24">
        <f t="shared" si="134"/>
        <v>44777</v>
      </c>
      <c r="S1496"/>
    </row>
    <row r="1497" spans="15:19" x14ac:dyDescent="0.2">
      <c r="O1497" s="18">
        <f t="shared" si="133"/>
        <v>26</v>
      </c>
      <c r="P1497" s="19">
        <f t="shared" si="132"/>
        <v>1721</v>
      </c>
      <c r="Q1497" s="24">
        <f t="shared" si="134"/>
        <v>44738</v>
      </c>
      <c r="R1497" s="24">
        <f t="shared" si="134"/>
        <v>44778</v>
      </c>
      <c r="S1497"/>
    </row>
    <row r="1498" spans="15:19" x14ac:dyDescent="0.2">
      <c r="O1498" s="18">
        <f t="shared" si="133"/>
        <v>27</v>
      </c>
      <c r="P1498" s="19">
        <f t="shared" si="132"/>
        <v>1657</v>
      </c>
      <c r="Q1498" s="24">
        <f t="shared" si="134"/>
        <v>44739</v>
      </c>
      <c r="R1498" s="24">
        <f t="shared" si="134"/>
        <v>44779</v>
      </c>
      <c r="S1498"/>
    </row>
    <row r="1499" spans="15:19" x14ac:dyDescent="0.2">
      <c r="O1499" s="18">
        <f t="shared" si="133"/>
        <v>28</v>
      </c>
      <c r="P1499" s="19">
        <f t="shared" si="132"/>
        <v>1598</v>
      </c>
      <c r="Q1499" s="24">
        <f t="shared" si="134"/>
        <v>44740</v>
      </c>
      <c r="R1499" s="24">
        <f t="shared" si="134"/>
        <v>44780</v>
      </c>
      <c r="S1499"/>
    </row>
    <row r="1500" spans="15:19" x14ac:dyDescent="0.2">
      <c r="O1500" s="18">
        <f t="shared" si="133"/>
        <v>29</v>
      </c>
      <c r="P1500" s="19">
        <f t="shared" si="132"/>
        <v>1543</v>
      </c>
      <c r="Q1500" s="24">
        <f t="shared" ref="Q1500:R1515" si="135">Q1499+1</f>
        <v>44741</v>
      </c>
      <c r="R1500" s="24">
        <f t="shared" si="135"/>
        <v>44781</v>
      </c>
      <c r="S1500"/>
    </row>
    <row r="1501" spans="15:19" x14ac:dyDescent="0.2">
      <c r="O1501" s="18">
        <f t="shared" si="133"/>
        <v>30</v>
      </c>
      <c r="P1501" s="19">
        <f t="shared" si="132"/>
        <v>1491</v>
      </c>
      <c r="Q1501" s="24">
        <f t="shared" si="135"/>
        <v>44742</v>
      </c>
      <c r="R1501" s="24">
        <f t="shared" si="135"/>
        <v>44782</v>
      </c>
      <c r="S1501"/>
    </row>
    <row r="1502" spans="15:19" x14ac:dyDescent="0.2">
      <c r="O1502" s="18">
        <f t="shared" si="133"/>
        <v>1</v>
      </c>
      <c r="P1502" s="19">
        <f t="shared" si="132"/>
        <v>44743</v>
      </c>
      <c r="Q1502" s="24">
        <f t="shared" si="135"/>
        <v>44743</v>
      </c>
      <c r="R1502" s="24">
        <f t="shared" si="135"/>
        <v>44783</v>
      </c>
      <c r="S1502"/>
    </row>
    <row r="1503" spans="15:19" x14ac:dyDescent="0.2">
      <c r="O1503" s="18">
        <f t="shared" si="133"/>
        <v>2</v>
      </c>
      <c r="P1503" s="19">
        <f t="shared" si="132"/>
        <v>22372</v>
      </c>
      <c r="Q1503" s="24">
        <f t="shared" si="135"/>
        <v>44744</v>
      </c>
      <c r="R1503" s="24">
        <f t="shared" si="135"/>
        <v>44784</v>
      </c>
      <c r="S1503"/>
    </row>
    <row r="1504" spans="15:19" x14ac:dyDescent="0.2">
      <c r="O1504" s="18">
        <f t="shared" si="133"/>
        <v>3</v>
      </c>
      <c r="P1504" s="19">
        <f t="shared" si="132"/>
        <v>14915</v>
      </c>
      <c r="Q1504" s="24">
        <f t="shared" si="135"/>
        <v>44745</v>
      </c>
      <c r="R1504" s="24">
        <f t="shared" si="135"/>
        <v>44785</v>
      </c>
      <c r="S1504"/>
    </row>
    <row r="1505" spans="15:19" x14ac:dyDescent="0.2">
      <c r="O1505" s="18">
        <f t="shared" si="133"/>
        <v>4</v>
      </c>
      <c r="P1505" s="19">
        <f t="shared" si="132"/>
        <v>11187</v>
      </c>
      <c r="Q1505" s="24">
        <f t="shared" si="135"/>
        <v>44746</v>
      </c>
      <c r="R1505" s="24">
        <f t="shared" si="135"/>
        <v>44786</v>
      </c>
      <c r="S1505"/>
    </row>
    <row r="1506" spans="15:19" x14ac:dyDescent="0.2">
      <c r="O1506" s="18">
        <f t="shared" si="133"/>
        <v>5</v>
      </c>
      <c r="P1506" s="19">
        <f t="shared" si="132"/>
        <v>8949</v>
      </c>
      <c r="Q1506" s="24">
        <f t="shared" si="135"/>
        <v>44747</v>
      </c>
      <c r="R1506" s="24">
        <f t="shared" si="135"/>
        <v>44787</v>
      </c>
      <c r="S1506"/>
    </row>
    <row r="1507" spans="15:19" x14ac:dyDescent="0.2">
      <c r="O1507" s="18">
        <f t="shared" si="133"/>
        <v>6</v>
      </c>
      <c r="P1507" s="19">
        <f t="shared" si="132"/>
        <v>7458</v>
      </c>
      <c r="Q1507" s="24">
        <f t="shared" si="135"/>
        <v>44748</v>
      </c>
      <c r="R1507" s="24">
        <f t="shared" si="135"/>
        <v>44788</v>
      </c>
      <c r="S1507"/>
    </row>
    <row r="1508" spans="15:19" x14ac:dyDescent="0.2">
      <c r="O1508" s="18">
        <f t="shared" si="133"/>
        <v>7</v>
      </c>
      <c r="P1508" s="19">
        <f t="shared" si="132"/>
        <v>6393</v>
      </c>
      <c r="Q1508" s="24">
        <f t="shared" si="135"/>
        <v>44749</v>
      </c>
      <c r="R1508" s="24">
        <f t="shared" si="135"/>
        <v>44789</v>
      </c>
      <c r="S1508"/>
    </row>
    <row r="1509" spans="15:19" x14ac:dyDescent="0.2">
      <c r="O1509" s="18">
        <f t="shared" si="133"/>
        <v>8</v>
      </c>
      <c r="P1509" s="19">
        <f t="shared" si="132"/>
        <v>5594</v>
      </c>
      <c r="Q1509" s="24">
        <f t="shared" si="135"/>
        <v>44750</v>
      </c>
      <c r="R1509" s="24">
        <f t="shared" si="135"/>
        <v>44790</v>
      </c>
      <c r="S1509"/>
    </row>
    <row r="1510" spans="15:19" x14ac:dyDescent="0.2">
      <c r="O1510" s="18">
        <f t="shared" si="133"/>
        <v>9</v>
      </c>
      <c r="P1510" s="19">
        <f t="shared" si="132"/>
        <v>4972</v>
      </c>
      <c r="Q1510" s="24">
        <f t="shared" si="135"/>
        <v>44751</v>
      </c>
      <c r="R1510" s="24">
        <f t="shared" si="135"/>
        <v>44791</v>
      </c>
      <c r="S1510"/>
    </row>
    <row r="1511" spans="15:19" x14ac:dyDescent="0.2">
      <c r="O1511" s="18">
        <f t="shared" si="133"/>
        <v>10</v>
      </c>
      <c r="P1511" s="19">
        <f t="shared" si="132"/>
        <v>4475</v>
      </c>
      <c r="Q1511" s="24">
        <f t="shared" si="135"/>
        <v>44752</v>
      </c>
      <c r="R1511" s="24">
        <f t="shared" si="135"/>
        <v>44792</v>
      </c>
      <c r="S1511"/>
    </row>
    <row r="1512" spans="15:19" x14ac:dyDescent="0.2">
      <c r="O1512" s="18">
        <f t="shared" si="133"/>
        <v>11</v>
      </c>
      <c r="P1512" s="19">
        <f t="shared" si="132"/>
        <v>4068</v>
      </c>
      <c r="Q1512" s="24">
        <f t="shared" si="135"/>
        <v>44753</v>
      </c>
      <c r="R1512" s="24">
        <f t="shared" si="135"/>
        <v>44793</v>
      </c>
      <c r="S1512"/>
    </row>
    <row r="1513" spans="15:19" x14ac:dyDescent="0.2">
      <c r="O1513" s="18">
        <f t="shared" si="133"/>
        <v>12</v>
      </c>
      <c r="P1513" s="19">
        <f t="shared" si="132"/>
        <v>3730</v>
      </c>
      <c r="Q1513" s="24">
        <f t="shared" si="135"/>
        <v>44754</v>
      </c>
      <c r="R1513" s="24">
        <f t="shared" si="135"/>
        <v>44794</v>
      </c>
      <c r="S1513"/>
    </row>
    <row r="1514" spans="15:19" x14ac:dyDescent="0.2">
      <c r="O1514" s="18">
        <f t="shared" si="133"/>
        <v>13</v>
      </c>
      <c r="P1514" s="19">
        <f t="shared" si="132"/>
        <v>3443</v>
      </c>
      <c r="Q1514" s="24">
        <f t="shared" si="135"/>
        <v>44755</v>
      </c>
      <c r="R1514" s="24">
        <f t="shared" si="135"/>
        <v>44795</v>
      </c>
      <c r="S1514"/>
    </row>
    <row r="1515" spans="15:19" x14ac:dyDescent="0.2">
      <c r="O1515" s="18">
        <f t="shared" si="133"/>
        <v>14</v>
      </c>
      <c r="P1515" s="19">
        <f t="shared" si="132"/>
        <v>3197</v>
      </c>
      <c r="Q1515" s="24">
        <f t="shared" si="135"/>
        <v>44756</v>
      </c>
      <c r="R1515" s="24">
        <f t="shared" si="135"/>
        <v>44796</v>
      </c>
      <c r="S1515"/>
    </row>
    <row r="1516" spans="15:19" x14ac:dyDescent="0.2">
      <c r="O1516" s="18">
        <f t="shared" si="133"/>
        <v>15</v>
      </c>
      <c r="P1516" s="19">
        <f t="shared" si="132"/>
        <v>2984</v>
      </c>
      <c r="Q1516" s="24">
        <f t="shared" ref="Q1516:R1531" si="136">Q1515+1</f>
        <v>44757</v>
      </c>
      <c r="R1516" s="24">
        <f t="shared" si="136"/>
        <v>44797</v>
      </c>
      <c r="S1516"/>
    </row>
    <row r="1517" spans="15:19" x14ac:dyDescent="0.2">
      <c r="O1517" s="18">
        <f t="shared" si="133"/>
        <v>16</v>
      </c>
      <c r="P1517" s="19">
        <f t="shared" si="132"/>
        <v>2797</v>
      </c>
      <c r="Q1517" s="24">
        <f t="shared" si="136"/>
        <v>44758</v>
      </c>
      <c r="R1517" s="24">
        <f t="shared" si="136"/>
        <v>44798</v>
      </c>
      <c r="S1517"/>
    </row>
    <row r="1518" spans="15:19" x14ac:dyDescent="0.2">
      <c r="O1518" s="18">
        <f t="shared" si="133"/>
        <v>17</v>
      </c>
      <c r="P1518" s="19">
        <f t="shared" si="132"/>
        <v>2633</v>
      </c>
      <c r="Q1518" s="24">
        <f t="shared" si="136"/>
        <v>44759</v>
      </c>
      <c r="R1518" s="24">
        <f t="shared" si="136"/>
        <v>44799</v>
      </c>
      <c r="S1518"/>
    </row>
    <row r="1519" spans="15:19" x14ac:dyDescent="0.2">
      <c r="O1519" s="18">
        <f t="shared" si="133"/>
        <v>18</v>
      </c>
      <c r="P1519" s="19">
        <f t="shared" si="132"/>
        <v>2487</v>
      </c>
      <c r="Q1519" s="24">
        <f t="shared" si="136"/>
        <v>44760</v>
      </c>
      <c r="R1519" s="24">
        <f t="shared" si="136"/>
        <v>44800</v>
      </c>
      <c r="S1519"/>
    </row>
    <row r="1520" spans="15:19" x14ac:dyDescent="0.2">
      <c r="O1520" s="18">
        <f t="shared" si="133"/>
        <v>19</v>
      </c>
      <c r="P1520" s="19">
        <f t="shared" si="132"/>
        <v>2356</v>
      </c>
      <c r="Q1520" s="24">
        <f t="shared" si="136"/>
        <v>44761</v>
      </c>
      <c r="R1520" s="24">
        <f t="shared" si="136"/>
        <v>44801</v>
      </c>
      <c r="S1520"/>
    </row>
    <row r="1521" spans="15:19" x14ac:dyDescent="0.2">
      <c r="O1521" s="18">
        <f t="shared" si="133"/>
        <v>20</v>
      </c>
      <c r="P1521" s="19">
        <f t="shared" si="132"/>
        <v>2238</v>
      </c>
      <c r="Q1521" s="24">
        <f t="shared" si="136"/>
        <v>44762</v>
      </c>
      <c r="R1521" s="24">
        <f t="shared" si="136"/>
        <v>44802</v>
      </c>
      <c r="S1521"/>
    </row>
    <row r="1522" spans="15:19" x14ac:dyDescent="0.2">
      <c r="O1522" s="18">
        <f t="shared" si="133"/>
        <v>21</v>
      </c>
      <c r="P1522" s="19">
        <f t="shared" si="132"/>
        <v>2132</v>
      </c>
      <c r="Q1522" s="24">
        <f t="shared" si="136"/>
        <v>44763</v>
      </c>
      <c r="R1522" s="24">
        <f t="shared" si="136"/>
        <v>44803</v>
      </c>
      <c r="S1522"/>
    </row>
    <row r="1523" spans="15:19" x14ac:dyDescent="0.2">
      <c r="O1523" s="18">
        <f t="shared" si="133"/>
        <v>22</v>
      </c>
      <c r="P1523" s="19">
        <f t="shared" si="132"/>
        <v>2035</v>
      </c>
      <c r="Q1523" s="24">
        <f t="shared" si="136"/>
        <v>44764</v>
      </c>
      <c r="R1523" s="24">
        <f t="shared" si="136"/>
        <v>44804</v>
      </c>
      <c r="S1523"/>
    </row>
    <row r="1524" spans="15:19" x14ac:dyDescent="0.2">
      <c r="O1524" s="18">
        <f t="shared" si="133"/>
        <v>23</v>
      </c>
      <c r="P1524" s="19">
        <f t="shared" si="132"/>
        <v>1946</v>
      </c>
      <c r="Q1524" s="24">
        <f t="shared" si="136"/>
        <v>44765</v>
      </c>
      <c r="R1524" s="24">
        <f t="shared" si="136"/>
        <v>44805</v>
      </c>
      <c r="S1524"/>
    </row>
    <row r="1525" spans="15:19" x14ac:dyDescent="0.2">
      <c r="O1525" s="18">
        <f t="shared" si="133"/>
        <v>24</v>
      </c>
      <c r="P1525" s="19">
        <f t="shared" si="132"/>
        <v>1865</v>
      </c>
      <c r="Q1525" s="24">
        <f t="shared" si="136"/>
        <v>44766</v>
      </c>
      <c r="R1525" s="24">
        <f t="shared" si="136"/>
        <v>44806</v>
      </c>
      <c r="S1525"/>
    </row>
    <row r="1526" spans="15:19" x14ac:dyDescent="0.2">
      <c r="O1526" s="18">
        <f t="shared" si="133"/>
        <v>25</v>
      </c>
      <c r="P1526" s="19">
        <f t="shared" si="132"/>
        <v>1791</v>
      </c>
      <c r="Q1526" s="24">
        <f t="shared" si="136"/>
        <v>44767</v>
      </c>
      <c r="R1526" s="24">
        <f t="shared" si="136"/>
        <v>44807</v>
      </c>
      <c r="S1526"/>
    </row>
    <row r="1527" spans="15:19" x14ac:dyDescent="0.2">
      <c r="O1527" s="18">
        <f t="shared" si="133"/>
        <v>26</v>
      </c>
      <c r="P1527" s="19">
        <f t="shared" si="132"/>
        <v>1722</v>
      </c>
      <c r="Q1527" s="24">
        <f t="shared" si="136"/>
        <v>44768</v>
      </c>
      <c r="R1527" s="24">
        <f t="shared" si="136"/>
        <v>44808</v>
      </c>
      <c r="S1527"/>
    </row>
    <row r="1528" spans="15:19" x14ac:dyDescent="0.2">
      <c r="O1528" s="18">
        <f t="shared" si="133"/>
        <v>27</v>
      </c>
      <c r="P1528" s="19">
        <f t="shared" si="132"/>
        <v>1658</v>
      </c>
      <c r="Q1528" s="24">
        <f t="shared" si="136"/>
        <v>44769</v>
      </c>
      <c r="R1528" s="24">
        <f t="shared" si="136"/>
        <v>44809</v>
      </c>
      <c r="S1528"/>
    </row>
    <row r="1529" spans="15:19" x14ac:dyDescent="0.2">
      <c r="O1529" s="18">
        <f t="shared" si="133"/>
        <v>28</v>
      </c>
      <c r="P1529" s="19">
        <f t="shared" si="132"/>
        <v>1599</v>
      </c>
      <c r="Q1529" s="24">
        <f t="shared" si="136"/>
        <v>44770</v>
      </c>
      <c r="R1529" s="24">
        <f t="shared" si="136"/>
        <v>44810</v>
      </c>
      <c r="S1529"/>
    </row>
    <row r="1530" spans="15:19" x14ac:dyDescent="0.2">
      <c r="O1530" s="18">
        <f t="shared" si="133"/>
        <v>29</v>
      </c>
      <c r="P1530" s="19">
        <f t="shared" si="132"/>
        <v>1544</v>
      </c>
      <c r="Q1530" s="24">
        <f t="shared" si="136"/>
        <v>44771</v>
      </c>
      <c r="R1530" s="24">
        <f t="shared" si="136"/>
        <v>44811</v>
      </c>
      <c r="S1530"/>
    </row>
    <row r="1531" spans="15:19" x14ac:dyDescent="0.2">
      <c r="O1531" s="18">
        <f t="shared" si="133"/>
        <v>30</v>
      </c>
      <c r="P1531" s="19">
        <f t="shared" si="132"/>
        <v>1492</v>
      </c>
      <c r="Q1531" s="24">
        <f t="shared" si="136"/>
        <v>44772</v>
      </c>
      <c r="R1531" s="24">
        <f t="shared" si="136"/>
        <v>44812</v>
      </c>
      <c r="S1531"/>
    </row>
    <row r="1532" spans="15:19" x14ac:dyDescent="0.2">
      <c r="O1532" s="18">
        <f t="shared" si="133"/>
        <v>31</v>
      </c>
      <c r="P1532" s="19">
        <f t="shared" si="132"/>
        <v>1444</v>
      </c>
      <c r="Q1532" s="24">
        <f t="shared" ref="Q1532:R1547" si="137">Q1531+1</f>
        <v>44773</v>
      </c>
      <c r="R1532" s="24">
        <f t="shared" si="137"/>
        <v>44813</v>
      </c>
      <c r="S1532"/>
    </row>
    <row r="1533" spans="15:19" x14ac:dyDescent="0.2">
      <c r="O1533" s="18">
        <f t="shared" si="133"/>
        <v>1</v>
      </c>
      <c r="P1533" s="19">
        <f t="shared" si="132"/>
        <v>44774</v>
      </c>
      <c r="Q1533" s="24">
        <f t="shared" si="137"/>
        <v>44774</v>
      </c>
      <c r="R1533" s="24">
        <f t="shared" si="137"/>
        <v>44814</v>
      </c>
      <c r="S1533"/>
    </row>
    <row r="1534" spans="15:19" x14ac:dyDescent="0.2">
      <c r="O1534" s="18">
        <f t="shared" si="133"/>
        <v>2</v>
      </c>
      <c r="P1534" s="19">
        <f t="shared" si="132"/>
        <v>22388</v>
      </c>
      <c r="Q1534" s="24">
        <f t="shared" si="137"/>
        <v>44775</v>
      </c>
      <c r="R1534" s="24">
        <f t="shared" si="137"/>
        <v>44815</v>
      </c>
      <c r="S1534"/>
    </row>
    <row r="1535" spans="15:19" x14ac:dyDescent="0.2">
      <c r="O1535" s="18">
        <f t="shared" si="133"/>
        <v>3</v>
      </c>
      <c r="P1535" s="19">
        <f t="shared" si="132"/>
        <v>14925</v>
      </c>
      <c r="Q1535" s="24">
        <f t="shared" si="137"/>
        <v>44776</v>
      </c>
      <c r="R1535" s="24">
        <f t="shared" si="137"/>
        <v>44816</v>
      </c>
      <c r="S1535"/>
    </row>
    <row r="1536" spans="15:19" x14ac:dyDescent="0.2">
      <c r="O1536" s="18">
        <f t="shared" si="133"/>
        <v>4</v>
      </c>
      <c r="P1536" s="19">
        <f t="shared" si="132"/>
        <v>11194</v>
      </c>
      <c r="Q1536" s="24">
        <f t="shared" si="137"/>
        <v>44777</v>
      </c>
      <c r="R1536" s="24">
        <f t="shared" si="137"/>
        <v>44817</v>
      </c>
      <c r="S1536"/>
    </row>
    <row r="1537" spans="15:19" x14ac:dyDescent="0.2">
      <c r="O1537" s="18">
        <f t="shared" si="133"/>
        <v>5</v>
      </c>
      <c r="P1537" s="19">
        <f t="shared" si="132"/>
        <v>8956</v>
      </c>
      <c r="Q1537" s="24">
        <f t="shared" si="137"/>
        <v>44778</v>
      </c>
      <c r="R1537" s="24">
        <f t="shared" si="137"/>
        <v>44818</v>
      </c>
      <c r="S1537"/>
    </row>
    <row r="1538" spans="15:19" x14ac:dyDescent="0.2">
      <c r="O1538" s="18">
        <f t="shared" si="133"/>
        <v>6</v>
      </c>
      <c r="P1538" s="19">
        <f t="shared" si="132"/>
        <v>7463</v>
      </c>
      <c r="Q1538" s="24">
        <f t="shared" si="137"/>
        <v>44779</v>
      </c>
      <c r="R1538" s="24">
        <f t="shared" si="137"/>
        <v>44819</v>
      </c>
      <c r="S1538"/>
    </row>
    <row r="1539" spans="15:19" x14ac:dyDescent="0.2">
      <c r="O1539" s="18">
        <f t="shared" si="133"/>
        <v>7</v>
      </c>
      <c r="P1539" s="19">
        <f t="shared" si="132"/>
        <v>6397</v>
      </c>
      <c r="Q1539" s="24">
        <f t="shared" si="137"/>
        <v>44780</v>
      </c>
      <c r="R1539" s="24">
        <f t="shared" si="137"/>
        <v>44820</v>
      </c>
      <c r="S1539"/>
    </row>
    <row r="1540" spans="15:19" x14ac:dyDescent="0.2">
      <c r="O1540" s="18">
        <f t="shared" si="133"/>
        <v>8</v>
      </c>
      <c r="P1540" s="19">
        <f t="shared" si="132"/>
        <v>5598</v>
      </c>
      <c r="Q1540" s="24">
        <f t="shared" si="137"/>
        <v>44781</v>
      </c>
      <c r="R1540" s="24">
        <f t="shared" si="137"/>
        <v>44821</v>
      </c>
      <c r="S1540"/>
    </row>
    <row r="1541" spans="15:19" x14ac:dyDescent="0.2">
      <c r="O1541" s="18">
        <f t="shared" si="133"/>
        <v>9</v>
      </c>
      <c r="P1541" s="19">
        <f t="shared" si="132"/>
        <v>4976</v>
      </c>
      <c r="Q1541" s="24">
        <f t="shared" si="137"/>
        <v>44782</v>
      </c>
      <c r="R1541" s="24">
        <f t="shared" si="137"/>
        <v>44822</v>
      </c>
      <c r="S1541"/>
    </row>
    <row r="1542" spans="15:19" x14ac:dyDescent="0.2">
      <c r="O1542" s="18">
        <f t="shared" si="133"/>
        <v>10</v>
      </c>
      <c r="P1542" s="19">
        <f t="shared" si="132"/>
        <v>4478</v>
      </c>
      <c r="Q1542" s="24">
        <f t="shared" si="137"/>
        <v>44783</v>
      </c>
      <c r="R1542" s="24">
        <f t="shared" si="137"/>
        <v>44823</v>
      </c>
      <c r="S1542"/>
    </row>
    <row r="1543" spans="15:19" x14ac:dyDescent="0.2">
      <c r="O1543" s="18">
        <f t="shared" si="133"/>
        <v>11</v>
      </c>
      <c r="P1543" s="19">
        <f t="shared" si="132"/>
        <v>4071</v>
      </c>
      <c r="Q1543" s="24">
        <f t="shared" si="137"/>
        <v>44784</v>
      </c>
      <c r="R1543" s="24">
        <f t="shared" si="137"/>
        <v>44824</v>
      </c>
      <c r="S1543"/>
    </row>
    <row r="1544" spans="15:19" x14ac:dyDescent="0.2">
      <c r="O1544" s="18">
        <f t="shared" si="133"/>
        <v>12</v>
      </c>
      <c r="P1544" s="19">
        <f t="shared" si="132"/>
        <v>3732</v>
      </c>
      <c r="Q1544" s="24">
        <f t="shared" si="137"/>
        <v>44785</v>
      </c>
      <c r="R1544" s="24">
        <f t="shared" si="137"/>
        <v>44825</v>
      </c>
      <c r="S1544"/>
    </row>
    <row r="1545" spans="15:19" x14ac:dyDescent="0.2">
      <c r="O1545" s="18">
        <f t="shared" si="133"/>
        <v>13</v>
      </c>
      <c r="P1545" s="19">
        <f t="shared" ref="P1545:P1608" si="138">ROUND(Q1545/O1545,0)</f>
        <v>3445</v>
      </c>
      <c r="Q1545" s="24">
        <f t="shared" si="137"/>
        <v>44786</v>
      </c>
      <c r="R1545" s="24">
        <f t="shared" si="137"/>
        <v>44826</v>
      </c>
      <c r="S1545"/>
    </row>
    <row r="1546" spans="15:19" x14ac:dyDescent="0.2">
      <c r="O1546" s="18">
        <f t="shared" ref="O1546:O1609" si="139">DAY(Q1546)</f>
        <v>14</v>
      </c>
      <c r="P1546" s="19">
        <f t="shared" si="138"/>
        <v>3199</v>
      </c>
      <c r="Q1546" s="24">
        <f t="shared" si="137"/>
        <v>44787</v>
      </c>
      <c r="R1546" s="24">
        <f t="shared" si="137"/>
        <v>44827</v>
      </c>
      <c r="S1546"/>
    </row>
    <row r="1547" spans="15:19" x14ac:dyDescent="0.2">
      <c r="O1547" s="18">
        <f t="shared" si="139"/>
        <v>15</v>
      </c>
      <c r="P1547" s="19">
        <f t="shared" si="138"/>
        <v>2986</v>
      </c>
      <c r="Q1547" s="24">
        <f t="shared" si="137"/>
        <v>44788</v>
      </c>
      <c r="R1547" s="24">
        <f t="shared" si="137"/>
        <v>44828</v>
      </c>
      <c r="S1547"/>
    </row>
    <row r="1548" spans="15:19" x14ac:dyDescent="0.2">
      <c r="O1548" s="18">
        <f t="shared" si="139"/>
        <v>16</v>
      </c>
      <c r="P1548" s="19">
        <f t="shared" si="138"/>
        <v>2799</v>
      </c>
      <c r="Q1548" s="24">
        <f t="shared" ref="Q1548:R1563" si="140">Q1547+1</f>
        <v>44789</v>
      </c>
      <c r="R1548" s="24">
        <f t="shared" si="140"/>
        <v>44829</v>
      </c>
      <c r="S1548"/>
    </row>
    <row r="1549" spans="15:19" x14ac:dyDescent="0.2">
      <c r="O1549" s="18">
        <f t="shared" si="139"/>
        <v>17</v>
      </c>
      <c r="P1549" s="19">
        <f t="shared" si="138"/>
        <v>2635</v>
      </c>
      <c r="Q1549" s="24">
        <f t="shared" si="140"/>
        <v>44790</v>
      </c>
      <c r="R1549" s="24">
        <f t="shared" si="140"/>
        <v>44830</v>
      </c>
      <c r="S1549"/>
    </row>
    <row r="1550" spans="15:19" x14ac:dyDescent="0.2">
      <c r="O1550" s="18">
        <f t="shared" si="139"/>
        <v>18</v>
      </c>
      <c r="P1550" s="19">
        <f t="shared" si="138"/>
        <v>2488</v>
      </c>
      <c r="Q1550" s="24">
        <f t="shared" si="140"/>
        <v>44791</v>
      </c>
      <c r="R1550" s="24">
        <f t="shared" si="140"/>
        <v>44831</v>
      </c>
      <c r="S1550"/>
    </row>
    <row r="1551" spans="15:19" x14ac:dyDescent="0.2">
      <c r="O1551" s="18">
        <f t="shared" si="139"/>
        <v>19</v>
      </c>
      <c r="P1551" s="19">
        <f t="shared" si="138"/>
        <v>2357</v>
      </c>
      <c r="Q1551" s="24">
        <f t="shared" si="140"/>
        <v>44792</v>
      </c>
      <c r="R1551" s="24">
        <f t="shared" si="140"/>
        <v>44832</v>
      </c>
      <c r="S1551"/>
    </row>
    <row r="1552" spans="15:19" x14ac:dyDescent="0.2">
      <c r="O1552" s="18">
        <f t="shared" si="139"/>
        <v>20</v>
      </c>
      <c r="P1552" s="19">
        <f t="shared" si="138"/>
        <v>2240</v>
      </c>
      <c r="Q1552" s="24">
        <f t="shared" si="140"/>
        <v>44793</v>
      </c>
      <c r="R1552" s="24">
        <f t="shared" si="140"/>
        <v>44833</v>
      </c>
      <c r="S1552"/>
    </row>
    <row r="1553" spans="15:19" x14ac:dyDescent="0.2">
      <c r="O1553" s="18">
        <f t="shared" si="139"/>
        <v>21</v>
      </c>
      <c r="P1553" s="19">
        <f t="shared" si="138"/>
        <v>2133</v>
      </c>
      <c r="Q1553" s="24">
        <f t="shared" si="140"/>
        <v>44794</v>
      </c>
      <c r="R1553" s="24">
        <f t="shared" si="140"/>
        <v>44834</v>
      </c>
      <c r="S1553"/>
    </row>
    <row r="1554" spans="15:19" x14ac:dyDescent="0.2">
      <c r="O1554" s="18">
        <f t="shared" si="139"/>
        <v>22</v>
      </c>
      <c r="P1554" s="19">
        <f t="shared" si="138"/>
        <v>2036</v>
      </c>
      <c r="Q1554" s="24">
        <f t="shared" si="140"/>
        <v>44795</v>
      </c>
      <c r="R1554" s="24">
        <f t="shared" si="140"/>
        <v>44835</v>
      </c>
      <c r="S1554"/>
    </row>
    <row r="1555" spans="15:19" x14ac:dyDescent="0.2">
      <c r="O1555" s="18">
        <f t="shared" si="139"/>
        <v>23</v>
      </c>
      <c r="P1555" s="19">
        <f t="shared" si="138"/>
        <v>1948</v>
      </c>
      <c r="Q1555" s="24">
        <f t="shared" si="140"/>
        <v>44796</v>
      </c>
      <c r="R1555" s="24">
        <f t="shared" si="140"/>
        <v>44836</v>
      </c>
      <c r="S1555"/>
    </row>
    <row r="1556" spans="15:19" x14ac:dyDescent="0.2">
      <c r="O1556" s="18">
        <f t="shared" si="139"/>
        <v>24</v>
      </c>
      <c r="P1556" s="19">
        <f t="shared" si="138"/>
        <v>1867</v>
      </c>
      <c r="Q1556" s="24">
        <f t="shared" si="140"/>
        <v>44797</v>
      </c>
      <c r="R1556" s="24">
        <f t="shared" si="140"/>
        <v>44837</v>
      </c>
      <c r="S1556"/>
    </row>
    <row r="1557" spans="15:19" x14ac:dyDescent="0.2">
      <c r="O1557" s="18">
        <f t="shared" si="139"/>
        <v>25</v>
      </c>
      <c r="P1557" s="19">
        <f t="shared" si="138"/>
        <v>1792</v>
      </c>
      <c r="Q1557" s="24">
        <f t="shared" si="140"/>
        <v>44798</v>
      </c>
      <c r="R1557" s="24">
        <f t="shared" si="140"/>
        <v>44838</v>
      </c>
      <c r="S1557"/>
    </row>
    <row r="1558" spans="15:19" x14ac:dyDescent="0.2">
      <c r="O1558" s="18">
        <f t="shared" si="139"/>
        <v>26</v>
      </c>
      <c r="P1558" s="19">
        <f t="shared" si="138"/>
        <v>1723</v>
      </c>
      <c r="Q1558" s="24">
        <f t="shared" si="140"/>
        <v>44799</v>
      </c>
      <c r="R1558" s="24">
        <f t="shared" si="140"/>
        <v>44839</v>
      </c>
      <c r="S1558"/>
    </row>
    <row r="1559" spans="15:19" x14ac:dyDescent="0.2">
      <c r="O1559" s="18">
        <f t="shared" si="139"/>
        <v>27</v>
      </c>
      <c r="P1559" s="19">
        <f t="shared" si="138"/>
        <v>1659</v>
      </c>
      <c r="Q1559" s="24">
        <f t="shared" si="140"/>
        <v>44800</v>
      </c>
      <c r="R1559" s="24">
        <f t="shared" si="140"/>
        <v>44840</v>
      </c>
      <c r="S1559"/>
    </row>
    <row r="1560" spans="15:19" x14ac:dyDescent="0.2">
      <c r="O1560" s="18">
        <f t="shared" si="139"/>
        <v>28</v>
      </c>
      <c r="P1560" s="19">
        <f t="shared" si="138"/>
        <v>1600</v>
      </c>
      <c r="Q1560" s="24">
        <f t="shared" si="140"/>
        <v>44801</v>
      </c>
      <c r="R1560" s="24">
        <f t="shared" si="140"/>
        <v>44841</v>
      </c>
      <c r="S1560"/>
    </row>
    <row r="1561" spans="15:19" x14ac:dyDescent="0.2">
      <c r="O1561" s="18">
        <f t="shared" si="139"/>
        <v>29</v>
      </c>
      <c r="P1561" s="19">
        <f t="shared" si="138"/>
        <v>1545</v>
      </c>
      <c r="Q1561" s="24">
        <f t="shared" si="140"/>
        <v>44802</v>
      </c>
      <c r="R1561" s="24">
        <f t="shared" si="140"/>
        <v>44842</v>
      </c>
      <c r="S1561"/>
    </row>
    <row r="1562" spans="15:19" x14ac:dyDescent="0.2">
      <c r="O1562" s="18">
        <f t="shared" si="139"/>
        <v>30</v>
      </c>
      <c r="P1562" s="19">
        <f t="shared" si="138"/>
        <v>1493</v>
      </c>
      <c r="Q1562" s="24">
        <f t="shared" si="140"/>
        <v>44803</v>
      </c>
      <c r="R1562" s="24">
        <f t="shared" si="140"/>
        <v>44843</v>
      </c>
      <c r="S1562"/>
    </row>
    <row r="1563" spans="15:19" x14ac:dyDescent="0.2">
      <c r="O1563" s="18">
        <f t="shared" si="139"/>
        <v>31</v>
      </c>
      <c r="P1563" s="19">
        <f t="shared" si="138"/>
        <v>1445</v>
      </c>
      <c r="Q1563" s="24">
        <f t="shared" si="140"/>
        <v>44804</v>
      </c>
      <c r="R1563" s="24">
        <f t="shared" si="140"/>
        <v>44844</v>
      </c>
      <c r="S1563"/>
    </row>
    <row r="1564" spans="15:19" x14ac:dyDescent="0.2">
      <c r="O1564" s="18">
        <f t="shared" si="139"/>
        <v>1</v>
      </c>
      <c r="P1564" s="19">
        <f t="shared" si="138"/>
        <v>44805</v>
      </c>
      <c r="Q1564" s="24">
        <f t="shared" ref="Q1564:R1579" si="141">Q1563+1</f>
        <v>44805</v>
      </c>
      <c r="R1564" s="24">
        <f t="shared" si="141"/>
        <v>44845</v>
      </c>
      <c r="S1564"/>
    </row>
    <row r="1565" spans="15:19" x14ac:dyDescent="0.2">
      <c r="O1565" s="18">
        <f t="shared" si="139"/>
        <v>2</v>
      </c>
      <c r="P1565" s="19">
        <f t="shared" si="138"/>
        <v>22403</v>
      </c>
      <c r="Q1565" s="24">
        <f t="shared" si="141"/>
        <v>44806</v>
      </c>
      <c r="R1565" s="24">
        <f t="shared" si="141"/>
        <v>44846</v>
      </c>
      <c r="S1565"/>
    </row>
    <row r="1566" spans="15:19" x14ac:dyDescent="0.2">
      <c r="O1566" s="18">
        <f t="shared" si="139"/>
        <v>3</v>
      </c>
      <c r="P1566" s="19">
        <f t="shared" si="138"/>
        <v>14936</v>
      </c>
      <c r="Q1566" s="24">
        <f t="shared" si="141"/>
        <v>44807</v>
      </c>
      <c r="R1566" s="24">
        <f t="shared" si="141"/>
        <v>44847</v>
      </c>
      <c r="S1566"/>
    </row>
    <row r="1567" spans="15:19" x14ac:dyDescent="0.2">
      <c r="O1567" s="18">
        <f t="shared" si="139"/>
        <v>4</v>
      </c>
      <c r="P1567" s="19">
        <f t="shared" si="138"/>
        <v>11202</v>
      </c>
      <c r="Q1567" s="24">
        <f t="shared" si="141"/>
        <v>44808</v>
      </c>
      <c r="R1567" s="24">
        <f t="shared" si="141"/>
        <v>44848</v>
      </c>
      <c r="S1567"/>
    </row>
    <row r="1568" spans="15:19" x14ac:dyDescent="0.2">
      <c r="O1568" s="18">
        <f t="shared" si="139"/>
        <v>5</v>
      </c>
      <c r="P1568" s="19">
        <f t="shared" si="138"/>
        <v>8962</v>
      </c>
      <c r="Q1568" s="24">
        <f t="shared" si="141"/>
        <v>44809</v>
      </c>
      <c r="R1568" s="24">
        <f t="shared" si="141"/>
        <v>44849</v>
      </c>
      <c r="S1568"/>
    </row>
    <row r="1569" spans="15:19" x14ac:dyDescent="0.2">
      <c r="O1569" s="18">
        <f t="shared" si="139"/>
        <v>6</v>
      </c>
      <c r="P1569" s="19">
        <f t="shared" si="138"/>
        <v>7468</v>
      </c>
      <c r="Q1569" s="24">
        <f t="shared" si="141"/>
        <v>44810</v>
      </c>
      <c r="R1569" s="24">
        <f t="shared" si="141"/>
        <v>44850</v>
      </c>
      <c r="S1569"/>
    </row>
    <row r="1570" spans="15:19" x14ac:dyDescent="0.2">
      <c r="O1570" s="18">
        <f t="shared" si="139"/>
        <v>7</v>
      </c>
      <c r="P1570" s="19">
        <f t="shared" si="138"/>
        <v>6402</v>
      </c>
      <c r="Q1570" s="24">
        <f t="shared" si="141"/>
        <v>44811</v>
      </c>
      <c r="R1570" s="24">
        <f t="shared" si="141"/>
        <v>44851</v>
      </c>
      <c r="S1570"/>
    </row>
    <row r="1571" spans="15:19" x14ac:dyDescent="0.2">
      <c r="O1571" s="18">
        <f t="shared" si="139"/>
        <v>8</v>
      </c>
      <c r="P1571" s="19">
        <f t="shared" si="138"/>
        <v>5602</v>
      </c>
      <c r="Q1571" s="24">
        <f t="shared" si="141"/>
        <v>44812</v>
      </c>
      <c r="R1571" s="24">
        <f t="shared" si="141"/>
        <v>44852</v>
      </c>
      <c r="S1571"/>
    </row>
    <row r="1572" spans="15:19" x14ac:dyDescent="0.2">
      <c r="O1572" s="18">
        <f t="shared" si="139"/>
        <v>9</v>
      </c>
      <c r="P1572" s="19">
        <f t="shared" si="138"/>
        <v>4979</v>
      </c>
      <c r="Q1572" s="24">
        <f t="shared" si="141"/>
        <v>44813</v>
      </c>
      <c r="R1572" s="24">
        <f t="shared" si="141"/>
        <v>44853</v>
      </c>
      <c r="S1572"/>
    </row>
    <row r="1573" spans="15:19" x14ac:dyDescent="0.2">
      <c r="O1573" s="18">
        <f t="shared" si="139"/>
        <v>10</v>
      </c>
      <c r="P1573" s="19">
        <f t="shared" si="138"/>
        <v>4481</v>
      </c>
      <c r="Q1573" s="24">
        <f t="shared" si="141"/>
        <v>44814</v>
      </c>
      <c r="R1573" s="24">
        <f t="shared" si="141"/>
        <v>44854</v>
      </c>
      <c r="S1573"/>
    </row>
    <row r="1574" spans="15:19" x14ac:dyDescent="0.2">
      <c r="O1574" s="18">
        <f t="shared" si="139"/>
        <v>11</v>
      </c>
      <c r="P1574" s="19">
        <f t="shared" si="138"/>
        <v>4074</v>
      </c>
      <c r="Q1574" s="24">
        <f t="shared" si="141"/>
        <v>44815</v>
      </c>
      <c r="R1574" s="24">
        <f t="shared" si="141"/>
        <v>44855</v>
      </c>
      <c r="S1574"/>
    </row>
    <row r="1575" spans="15:19" x14ac:dyDescent="0.2">
      <c r="O1575" s="18">
        <f t="shared" si="139"/>
        <v>12</v>
      </c>
      <c r="P1575" s="19">
        <f t="shared" si="138"/>
        <v>3735</v>
      </c>
      <c r="Q1575" s="24">
        <f t="shared" si="141"/>
        <v>44816</v>
      </c>
      <c r="R1575" s="24">
        <f t="shared" si="141"/>
        <v>44856</v>
      </c>
      <c r="S1575"/>
    </row>
    <row r="1576" spans="15:19" x14ac:dyDescent="0.2">
      <c r="O1576" s="18">
        <f t="shared" si="139"/>
        <v>13</v>
      </c>
      <c r="P1576" s="19">
        <f t="shared" si="138"/>
        <v>3447</v>
      </c>
      <c r="Q1576" s="24">
        <f t="shared" si="141"/>
        <v>44817</v>
      </c>
      <c r="R1576" s="24">
        <f t="shared" si="141"/>
        <v>44857</v>
      </c>
      <c r="S1576"/>
    </row>
    <row r="1577" spans="15:19" x14ac:dyDescent="0.2">
      <c r="O1577" s="18">
        <f t="shared" si="139"/>
        <v>14</v>
      </c>
      <c r="P1577" s="19">
        <f t="shared" si="138"/>
        <v>3201</v>
      </c>
      <c r="Q1577" s="24">
        <f t="shared" si="141"/>
        <v>44818</v>
      </c>
      <c r="R1577" s="24">
        <f t="shared" si="141"/>
        <v>44858</v>
      </c>
      <c r="S1577"/>
    </row>
    <row r="1578" spans="15:19" x14ac:dyDescent="0.2">
      <c r="O1578" s="18">
        <f t="shared" si="139"/>
        <v>15</v>
      </c>
      <c r="P1578" s="19">
        <f t="shared" si="138"/>
        <v>2988</v>
      </c>
      <c r="Q1578" s="24">
        <f t="shared" si="141"/>
        <v>44819</v>
      </c>
      <c r="R1578" s="24">
        <f t="shared" si="141"/>
        <v>44859</v>
      </c>
      <c r="S1578"/>
    </row>
    <row r="1579" spans="15:19" x14ac:dyDescent="0.2">
      <c r="O1579" s="18">
        <f t="shared" si="139"/>
        <v>16</v>
      </c>
      <c r="P1579" s="19">
        <f t="shared" si="138"/>
        <v>2801</v>
      </c>
      <c r="Q1579" s="24">
        <f t="shared" si="141"/>
        <v>44820</v>
      </c>
      <c r="R1579" s="24">
        <f t="shared" si="141"/>
        <v>44860</v>
      </c>
      <c r="S1579"/>
    </row>
    <row r="1580" spans="15:19" x14ac:dyDescent="0.2">
      <c r="O1580" s="18">
        <f t="shared" si="139"/>
        <v>17</v>
      </c>
      <c r="P1580" s="19">
        <f t="shared" si="138"/>
        <v>2637</v>
      </c>
      <c r="Q1580" s="24">
        <f t="shared" ref="Q1580:R1595" si="142">Q1579+1</f>
        <v>44821</v>
      </c>
      <c r="R1580" s="24">
        <f t="shared" si="142"/>
        <v>44861</v>
      </c>
      <c r="S1580"/>
    </row>
    <row r="1581" spans="15:19" x14ac:dyDescent="0.2">
      <c r="O1581" s="18">
        <f t="shared" si="139"/>
        <v>18</v>
      </c>
      <c r="P1581" s="19">
        <f t="shared" si="138"/>
        <v>2490</v>
      </c>
      <c r="Q1581" s="24">
        <f t="shared" si="142"/>
        <v>44822</v>
      </c>
      <c r="R1581" s="24">
        <f t="shared" si="142"/>
        <v>44862</v>
      </c>
      <c r="S1581"/>
    </row>
    <row r="1582" spans="15:19" x14ac:dyDescent="0.2">
      <c r="O1582" s="18">
        <f t="shared" si="139"/>
        <v>19</v>
      </c>
      <c r="P1582" s="19">
        <f t="shared" si="138"/>
        <v>2359</v>
      </c>
      <c r="Q1582" s="24">
        <f t="shared" si="142"/>
        <v>44823</v>
      </c>
      <c r="R1582" s="24">
        <f t="shared" si="142"/>
        <v>44863</v>
      </c>
      <c r="S1582"/>
    </row>
    <row r="1583" spans="15:19" x14ac:dyDescent="0.2">
      <c r="O1583" s="18">
        <f t="shared" si="139"/>
        <v>20</v>
      </c>
      <c r="P1583" s="19">
        <f t="shared" si="138"/>
        <v>2241</v>
      </c>
      <c r="Q1583" s="24">
        <f t="shared" si="142"/>
        <v>44824</v>
      </c>
      <c r="R1583" s="24">
        <f t="shared" si="142"/>
        <v>44864</v>
      </c>
      <c r="S1583"/>
    </row>
    <row r="1584" spans="15:19" x14ac:dyDescent="0.2">
      <c r="O1584" s="18">
        <f t="shared" si="139"/>
        <v>21</v>
      </c>
      <c r="P1584" s="19">
        <f t="shared" si="138"/>
        <v>2135</v>
      </c>
      <c r="Q1584" s="24">
        <f t="shared" si="142"/>
        <v>44825</v>
      </c>
      <c r="R1584" s="24">
        <f t="shared" si="142"/>
        <v>44865</v>
      </c>
      <c r="S1584"/>
    </row>
    <row r="1585" spans="15:19" x14ac:dyDescent="0.2">
      <c r="O1585" s="18">
        <f t="shared" si="139"/>
        <v>22</v>
      </c>
      <c r="P1585" s="19">
        <f t="shared" si="138"/>
        <v>2038</v>
      </c>
      <c r="Q1585" s="24">
        <f t="shared" si="142"/>
        <v>44826</v>
      </c>
      <c r="R1585" s="24">
        <f t="shared" si="142"/>
        <v>44866</v>
      </c>
      <c r="S1585"/>
    </row>
    <row r="1586" spans="15:19" x14ac:dyDescent="0.2">
      <c r="O1586" s="18">
        <f t="shared" si="139"/>
        <v>23</v>
      </c>
      <c r="P1586" s="19">
        <f t="shared" si="138"/>
        <v>1949</v>
      </c>
      <c r="Q1586" s="24">
        <f t="shared" si="142"/>
        <v>44827</v>
      </c>
      <c r="R1586" s="24">
        <f t="shared" si="142"/>
        <v>44867</v>
      </c>
      <c r="S1586"/>
    </row>
    <row r="1587" spans="15:19" x14ac:dyDescent="0.2">
      <c r="O1587" s="18">
        <f t="shared" si="139"/>
        <v>24</v>
      </c>
      <c r="P1587" s="19">
        <f t="shared" si="138"/>
        <v>1868</v>
      </c>
      <c r="Q1587" s="24">
        <f t="shared" si="142"/>
        <v>44828</v>
      </c>
      <c r="R1587" s="24">
        <f t="shared" si="142"/>
        <v>44868</v>
      </c>
      <c r="S1587"/>
    </row>
    <row r="1588" spans="15:19" x14ac:dyDescent="0.2">
      <c r="O1588" s="18">
        <f t="shared" si="139"/>
        <v>25</v>
      </c>
      <c r="P1588" s="19">
        <f t="shared" si="138"/>
        <v>1793</v>
      </c>
      <c r="Q1588" s="24">
        <f t="shared" si="142"/>
        <v>44829</v>
      </c>
      <c r="R1588" s="24">
        <f t="shared" si="142"/>
        <v>44869</v>
      </c>
      <c r="S1588"/>
    </row>
    <row r="1589" spans="15:19" x14ac:dyDescent="0.2">
      <c r="O1589" s="18">
        <f t="shared" si="139"/>
        <v>26</v>
      </c>
      <c r="P1589" s="19">
        <f t="shared" si="138"/>
        <v>1724</v>
      </c>
      <c r="Q1589" s="24">
        <f t="shared" si="142"/>
        <v>44830</v>
      </c>
      <c r="R1589" s="24">
        <f t="shared" si="142"/>
        <v>44870</v>
      </c>
      <c r="S1589"/>
    </row>
    <row r="1590" spans="15:19" x14ac:dyDescent="0.2">
      <c r="O1590" s="18">
        <f t="shared" si="139"/>
        <v>27</v>
      </c>
      <c r="P1590" s="19">
        <f t="shared" si="138"/>
        <v>1660</v>
      </c>
      <c r="Q1590" s="24">
        <f t="shared" si="142"/>
        <v>44831</v>
      </c>
      <c r="R1590" s="24">
        <f t="shared" si="142"/>
        <v>44871</v>
      </c>
      <c r="S1590"/>
    </row>
    <row r="1591" spans="15:19" x14ac:dyDescent="0.2">
      <c r="O1591" s="18">
        <f t="shared" si="139"/>
        <v>28</v>
      </c>
      <c r="P1591" s="19">
        <f t="shared" si="138"/>
        <v>1601</v>
      </c>
      <c r="Q1591" s="24">
        <f t="shared" si="142"/>
        <v>44832</v>
      </c>
      <c r="R1591" s="24">
        <f t="shared" si="142"/>
        <v>44872</v>
      </c>
      <c r="S1591"/>
    </row>
    <row r="1592" spans="15:19" x14ac:dyDescent="0.2">
      <c r="O1592" s="18">
        <f t="shared" si="139"/>
        <v>29</v>
      </c>
      <c r="P1592" s="19">
        <f t="shared" si="138"/>
        <v>1546</v>
      </c>
      <c r="Q1592" s="24">
        <f t="shared" si="142"/>
        <v>44833</v>
      </c>
      <c r="R1592" s="24">
        <f t="shared" si="142"/>
        <v>44873</v>
      </c>
      <c r="S1592"/>
    </row>
    <row r="1593" spans="15:19" x14ac:dyDescent="0.2">
      <c r="O1593" s="18">
        <f t="shared" si="139"/>
        <v>30</v>
      </c>
      <c r="P1593" s="19">
        <f t="shared" si="138"/>
        <v>1494</v>
      </c>
      <c r="Q1593" s="24">
        <f t="shared" si="142"/>
        <v>44834</v>
      </c>
      <c r="R1593" s="24">
        <f t="shared" si="142"/>
        <v>44874</v>
      </c>
      <c r="S1593"/>
    </row>
    <row r="1594" spans="15:19" x14ac:dyDescent="0.2">
      <c r="O1594" s="18">
        <f t="shared" si="139"/>
        <v>1</v>
      </c>
      <c r="P1594" s="19">
        <f t="shared" si="138"/>
        <v>44835</v>
      </c>
      <c r="Q1594" s="24">
        <f t="shared" si="142"/>
        <v>44835</v>
      </c>
      <c r="R1594" s="24">
        <f t="shared" si="142"/>
        <v>44875</v>
      </c>
      <c r="S1594"/>
    </row>
    <row r="1595" spans="15:19" x14ac:dyDescent="0.2">
      <c r="O1595" s="18">
        <f t="shared" si="139"/>
        <v>2</v>
      </c>
      <c r="P1595" s="19">
        <f t="shared" si="138"/>
        <v>22418</v>
      </c>
      <c r="Q1595" s="24">
        <f t="shared" si="142"/>
        <v>44836</v>
      </c>
      <c r="R1595" s="24">
        <f t="shared" si="142"/>
        <v>44876</v>
      </c>
      <c r="S1595"/>
    </row>
    <row r="1596" spans="15:19" x14ac:dyDescent="0.2">
      <c r="O1596" s="18">
        <f t="shared" si="139"/>
        <v>3</v>
      </c>
      <c r="P1596" s="19">
        <f t="shared" si="138"/>
        <v>14946</v>
      </c>
      <c r="Q1596" s="24">
        <f t="shared" ref="Q1596:R1611" si="143">Q1595+1</f>
        <v>44837</v>
      </c>
      <c r="R1596" s="24">
        <f t="shared" si="143"/>
        <v>44877</v>
      </c>
      <c r="S1596"/>
    </row>
    <row r="1597" spans="15:19" x14ac:dyDescent="0.2">
      <c r="O1597" s="18">
        <f t="shared" si="139"/>
        <v>4</v>
      </c>
      <c r="P1597" s="19">
        <f t="shared" si="138"/>
        <v>11210</v>
      </c>
      <c r="Q1597" s="24">
        <f t="shared" si="143"/>
        <v>44838</v>
      </c>
      <c r="R1597" s="24">
        <f t="shared" si="143"/>
        <v>44878</v>
      </c>
      <c r="S1597"/>
    </row>
    <row r="1598" spans="15:19" x14ac:dyDescent="0.2">
      <c r="O1598" s="18">
        <f t="shared" si="139"/>
        <v>5</v>
      </c>
      <c r="P1598" s="19">
        <f t="shared" si="138"/>
        <v>8968</v>
      </c>
      <c r="Q1598" s="24">
        <f t="shared" si="143"/>
        <v>44839</v>
      </c>
      <c r="R1598" s="24">
        <f t="shared" si="143"/>
        <v>44879</v>
      </c>
      <c r="S1598"/>
    </row>
    <row r="1599" spans="15:19" x14ac:dyDescent="0.2">
      <c r="O1599" s="18">
        <f t="shared" si="139"/>
        <v>6</v>
      </c>
      <c r="P1599" s="19">
        <f t="shared" si="138"/>
        <v>7473</v>
      </c>
      <c r="Q1599" s="24">
        <f t="shared" si="143"/>
        <v>44840</v>
      </c>
      <c r="R1599" s="24">
        <f t="shared" si="143"/>
        <v>44880</v>
      </c>
      <c r="S1599"/>
    </row>
    <row r="1600" spans="15:19" x14ac:dyDescent="0.2">
      <c r="O1600" s="18">
        <f t="shared" si="139"/>
        <v>7</v>
      </c>
      <c r="P1600" s="19">
        <f t="shared" si="138"/>
        <v>6406</v>
      </c>
      <c r="Q1600" s="24">
        <f t="shared" si="143"/>
        <v>44841</v>
      </c>
      <c r="R1600" s="24">
        <f t="shared" si="143"/>
        <v>44881</v>
      </c>
      <c r="S1600"/>
    </row>
    <row r="1601" spans="15:19" x14ac:dyDescent="0.2">
      <c r="O1601" s="18">
        <f t="shared" si="139"/>
        <v>8</v>
      </c>
      <c r="P1601" s="19">
        <f t="shared" si="138"/>
        <v>5605</v>
      </c>
      <c r="Q1601" s="24">
        <f t="shared" si="143"/>
        <v>44842</v>
      </c>
      <c r="R1601" s="24">
        <f t="shared" si="143"/>
        <v>44882</v>
      </c>
      <c r="S1601"/>
    </row>
    <row r="1602" spans="15:19" x14ac:dyDescent="0.2">
      <c r="O1602" s="18">
        <f t="shared" si="139"/>
        <v>9</v>
      </c>
      <c r="P1602" s="19">
        <f t="shared" si="138"/>
        <v>4983</v>
      </c>
      <c r="Q1602" s="24">
        <f t="shared" si="143"/>
        <v>44843</v>
      </c>
      <c r="R1602" s="24">
        <f t="shared" si="143"/>
        <v>44883</v>
      </c>
      <c r="S1602"/>
    </row>
    <row r="1603" spans="15:19" x14ac:dyDescent="0.2">
      <c r="O1603" s="18">
        <f t="shared" si="139"/>
        <v>10</v>
      </c>
      <c r="P1603" s="19">
        <f t="shared" si="138"/>
        <v>4484</v>
      </c>
      <c r="Q1603" s="24">
        <f t="shared" si="143"/>
        <v>44844</v>
      </c>
      <c r="R1603" s="24">
        <f t="shared" si="143"/>
        <v>44884</v>
      </c>
      <c r="S1603"/>
    </row>
    <row r="1604" spans="15:19" x14ac:dyDescent="0.2">
      <c r="O1604" s="18">
        <f t="shared" si="139"/>
        <v>11</v>
      </c>
      <c r="P1604" s="19">
        <f t="shared" si="138"/>
        <v>4077</v>
      </c>
      <c r="Q1604" s="24">
        <f t="shared" si="143"/>
        <v>44845</v>
      </c>
      <c r="R1604" s="24">
        <f t="shared" si="143"/>
        <v>44885</v>
      </c>
      <c r="S1604"/>
    </row>
    <row r="1605" spans="15:19" x14ac:dyDescent="0.2">
      <c r="O1605" s="18">
        <f t="shared" si="139"/>
        <v>12</v>
      </c>
      <c r="P1605" s="19">
        <f t="shared" si="138"/>
        <v>3737</v>
      </c>
      <c r="Q1605" s="24">
        <f t="shared" si="143"/>
        <v>44846</v>
      </c>
      <c r="R1605" s="24">
        <f t="shared" si="143"/>
        <v>44886</v>
      </c>
      <c r="S1605"/>
    </row>
    <row r="1606" spans="15:19" x14ac:dyDescent="0.2">
      <c r="O1606" s="18">
        <f t="shared" si="139"/>
        <v>13</v>
      </c>
      <c r="P1606" s="19">
        <f t="shared" si="138"/>
        <v>3450</v>
      </c>
      <c r="Q1606" s="24">
        <f t="shared" si="143"/>
        <v>44847</v>
      </c>
      <c r="R1606" s="24">
        <f t="shared" si="143"/>
        <v>44887</v>
      </c>
      <c r="S1606"/>
    </row>
    <row r="1607" spans="15:19" x14ac:dyDescent="0.2">
      <c r="O1607" s="18">
        <f t="shared" si="139"/>
        <v>14</v>
      </c>
      <c r="P1607" s="19">
        <f t="shared" si="138"/>
        <v>3203</v>
      </c>
      <c r="Q1607" s="24">
        <f t="shared" si="143"/>
        <v>44848</v>
      </c>
      <c r="R1607" s="24">
        <f t="shared" si="143"/>
        <v>44888</v>
      </c>
      <c r="S1607"/>
    </row>
    <row r="1608" spans="15:19" x14ac:dyDescent="0.2">
      <c r="O1608" s="18">
        <f t="shared" si="139"/>
        <v>15</v>
      </c>
      <c r="P1608" s="19">
        <f t="shared" si="138"/>
        <v>2990</v>
      </c>
      <c r="Q1608" s="24">
        <f t="shared" si="143"/>
        <v>44849</v>
      </c>
      <c r="R1608" s="24">
        <f t="shared" si="143"/>
        <v>44889</v>
      </c>
      <c r="S1608"/>
    </row>
    <row r="1609" spans="15:19" x14ac:dyDescent="0.2">
      <c r="O1609" s="18">
        <f t="shared" si="139"/>
        <v>16</v>
      </c>
      <c r="P1609" s="19">
        <f t="shared" ref="P1609:P1672" si="144">ROUND(Q1609/O1609,0)</f>
        <v>2803</v>
      </c>
      <c r="Q1609" s="24">
        <f t="shared" si="143"/>
        <v>44850</v>
      </c>
      <c r="R1609" s="24">
        <f t="shared" si="143"/>
        <v>44890</v>
      </c>
      <c r="S1609"/>
    </row>
    <row r="1610" spans="15:19" x14ac:dyDescent="0.2">
      <c r="O1610" s="18">
        <f t="shared" ref="O1610:O1673" si="145">DAY(Q1610)</f>
        <v>17</v>
      </c>
      <c r="P1610" s="19">
        <f t="shared" si="144"/>
        <v>2638</v>
      </c>
      <c r="Q1610" s="24">
        <f t="shared" si="143"/>
        <v>44851</v>
      </c>
      <c r="R1610" s="24">
        <f t="shared" si="143"/>
        <v>44891</v>
      </c>
      <c r="S1610"/>
    </row>
    <row r="1611" spans="15:19" x14ac:dyDescent="0.2">
      <c r="O1611" s="18">
        <f t="shared" si="145"/>
        <v>18</v>
      </c>
      <c r="P1611" s="19">
        <f t="shared" si="144"/>
        <v>2492</v>
      </c>
      <c r="Q1611" s="24">
        <f t="shared" si="143"/>
        <v>44852</v>
      </c>
      <c r="R1611" s="24">
        <f t="shared" si="143"/>
        <v>44892</v>
      </c>
      <c r="S1611"/>
    </row>
    <row r="1612" spans="15:19" x14ac:dyDescent="0.2">
      <c r="O1612" s="18">
        <f t="shared" si="145"/>
        <v>19</v>
      </c>
      <c r="P1612" s="19">
        <f t="shared" si="144"/>
        <v>2361</v>
      </c>
      <c r="Q1612" s="24">
        <f t="shared" ref="Q1612:R1627" si="146">Q1611+1</f>
        <v>44853</v>
      </c>
      <c r="R1612" s="24">
        <f t="shared" si="146"/>
        <v>44893</v>
      </c>
      <c r="S1612"/>
    </row>
    <row r="1613" spans="15:19" x14ac:dyDescent="0.2">
      <c r="O1613" s="18">
        <f t="shared" si="145"/>
        <v>20</v>
      </c>
      <c r="P1613" s="19">
        <f t="shared" si="144"/>
        <v>2243</v>
      </c>
      <c r="Q1613" s="24">
        <f t="shared" si="146"/>
        <v>44854</v>
      </c>
      <c r="R1613" s="24">
        <f t="shared" si="146"/>
        <v>44894</v>
      </c>
      <c r="S1613"/>
    </row>
    <row r="1614" spans="15:19" x14ac:dyDescent="0.2">
      <c r="O1614" s="18">
        <f t="shared" si="145"/>
        <v>21</v>
      </c>
      <c r="P1614" s="19">
        <f t="shared" si="144"/>
        <v>2136</v>
      </c>
      <c r="Q1614" s="24">
        <f t="shared" si="146"/>
        <v>44855</v>
      </c>
      <c r="R1614" s="24">
        <f t="shared" si="146"/>
        <v>44895</v>
      </c>
      <c r="S1614"/>
    </row>
    <row r="1615" spans="15:19" x14ac:dyDescent="0.2">
      <c r="O1615" s="18">
        <f t="shared" si="145"/>
        <v>22</v>
      </c>
      <c r="P1615" s="19">
        <f t="shared" si="144"/>
        <v>2039</v>
      </c>
      <c r="Q1615" s="24">
        <f t="shared" si="146"/>
        <v>44856</v>
      </c>
      <c r="R1615" s="24">
        <f t="shared" si="146"/>
        <v>44896</v>
      </c>
      <c r="S1615"/>
    </row>
    <row r="1616" spans="15:19" x14ac:dyDescent="0.2">
      <c r="O1616" s="18">
        <f t="shared" si="145"/>
        <v>23</v>
      </c>
      <c r="P1616" s="19">
        <f t="shared" si="144"/>
        <v>1950</v>
      </c>
      <c r="Q1616" s="24">
        <f t="shared" si="146"/>
        <v>44857</v>
      </c>
      <c r="R1616" s="24">
        <f t="shared" si="146"/>
        <v>44897</v>
      </c>
      <c r="S1616"/>
    </row>
    <row r="1617" spans="15:19" x14ac:dyDescent="0.2">
      <c r="O1617" s="18">
        <f t="shared" si="145"/>
        <v>24</v>
      </c>
      <c r="P1617" s="19">
        <f t="shared" si="144"/>
        <v>1869</v>
      </c>
      <c r="Q1617" s="24">
        <f t="shared" si="146"/>
        <v>44858</v>
      </c>
      <c r="R1617" s="24">
        <f t="shared" si="146"/>
        <v>44898</v>
      </c>
      <c r="S1617"/>
    </row>
    <row r="1618" spans="15:19" x14ac:dyDescent="0.2">
      <c r="O1618" s="18">
        <f t="shared" si="145"/>
        <v>25</v>
      </c>
      <c r="P1618" s="19">
        <f t="shared" si="144"/>
        <v>1794</v>
      </c>
      <c r="Q1618" s="24">
        <f t="shared" si="146"/>
        <v>44859</v>
      </c>
      <c r="R1618" s="24">
        <f t="shared" si="146"/>
        <v>44899</v>
      </c>
      <c r="S1618"/>
    </row>
    <row r="1619" spans="15:19" x14ac:dyDescent="0.2">
      <c r="O1619" s="18">
        <f t="shared" si="145"/>
        <v>26</v>
      </c>
      <c r="P1619" s="19">
        <f t="shared" si="144"/>
        <v>1725</v>
      </c>
      <c r="Q1619" s="24">
        <f t="shared" si="146"/>
        <v>44860</v>
      </c>
      <c r="R1619" s="24">
        <f t="shared" si="146"/>
        <v>44900</v>
      </c>
      <c r="S1619"/>
    </row>
    <row r="1620" spans="15:19" x14ac:dyDescent="0.2">
      <c r="O1620" s="18">
        <f t="shared" si="145"/>
        <v>27</v>
      </c>
      <c r="P1620" s="19">
        <f t="shared" si="144"/>
        <v>1662</v>
      </c>
      <c r="Q1620" s="24">
        <f t="shared" si="146"/>
        <v>44861</v>
      </c>
      <c r="R1620" s="24">
        <f t="shared" si="146"/>
        <v>44901</v>
      </c>
      <c r="S1620"/>
    </row>
    <row r="1621" spans="15:19" x14ac:dyDescent="0.2">
      <c r="O1621" s="18">
        <f t="shared" si="145"/>
        <v>28</v>
      </c>
      <c r="P1621" s="19">
        <f t="shared" si="144"/>
        <v>1602</v>
      </c>
      <c r="Q1621" s="24">
        <f t="shared" si="146"/>
        <v>44862</v>
      </c>
      <c r="R1621" s="24">
        <f t="shared" si="146"/>
        <v>44902</v>
      </c>
      <c r="S1621"/>
    </row>
    <row r="1622" spans="15:19" x14ac:dyDescent="0.2">
      <c r="O1622" s="18">
        <f t="shared" si="145"/>
        <v>29</v>
      </c>
      <c r="P1622" s="19">
        <f t="shared" si="144"/>
        <v>1547</v>
      </c>
      <c r="Q1622" s="24">
        <f t="shared" si="146"/>
        <v>44863</v>
      </c>
      <c r="R1622" s="24">
        <f t="shared" si="146"/>
        <v>44903</v>
      </c>
      <c r="S1622"/>
    </row>
    <row r="1623" spans="15:19" x14ac:dyDescent="0.2">
      <c r="O1623" s="18">
        <f t="shared" si="145"/>
        <v>30</v>
      </c>
      <c r="P1623" s="19">
        <f t="shared" si="144"/>
        <v>1495</v>
      </c>
      <c r="Q1623" s="24">
        <f t="shared" si="146"/>
        <v>44864</v>
      </c>
      <c r="R1623" s="24">
        <f t="shared" si="146"/>
        <v>44904</v>
      </c>
      <c r="S1623"/>
    </row>
    <row r="1624" spans="15:19" x14ac:dyDescent="0.2">
      <c r="O1624" s="18">
        <f t="shared" si="145"/>
        <v>31</v>
      </c>
      <c r="P1624" s="19">
        <f t="shared" si="144"/>
        <v>1447</v>
      </c>
      <c r="Q1624" s="24">
        <f t="shared" si="146"/>
        <v>44865</v>
      </c>
      <c r="R1624" s="24">
        <f t="shared" si="146"/>
        <v>44905</v>
      </c>
      <c r="S1624"/>
    </row>
    <row r="1625" spans="15:19" x14ac:dyDescent="0.2">
      <c r="O1625" s="18">
        <f t="shared" si="145"/>
        <v>1</v>
      </c>
      <c r="P1625" s="19">
        <f t="shared" si="144"/>
        <v>44866</v>
      </c>
      <c r="Q1625" s="24">
        <f t="shared" si="146"/>
        <v>44866</v>
      </c>
      <c r="R1625" s="24">
        <f t="shared" si="146"/>
        <v>44906</v>
      </c>
      <c r="S1625"/>
    </row>
    <row r="1626" spans="15:19" x14ac:dyDescent="0.2">
      <c r="O1626" s="18">
        <f t="shared" si="145"/>
        <v>2</v>
      </c>
      <c r="P1626" s="19">
        <f t="shared" si="144"/>
        <v>22434</v>
      </c>
      <c r="Q1626" s="24">
        <f t="shared" si="146"/>
        <v>44867</v>
      </c>
      <c r="R1626" s="24">
        <f t="shared" si="146"/>
        <v>44907</v>
      </c>
      <c r="S1626"/>
    </row>
    <row r="1627" spans="15:19" x14ac:dyDescent="0.2">
      <c r="O1627" s="18">
        <f t="shared" si="145"/>
        <v>3</v>
      </c>
      <c r="P1627" s="19">
        <f t="shared" si="144"/>
        <v>14956</v>
      </c>
      <c r="Q1627" s="24">
        <f t="shared" si="146"/>
        <v>44868</v>
      </c>
      <c r="R1627" s="24">
        <f t="shared" si="146"/>
        <v>44908</v>
      </c>
      <c r="S1627"/>
    </row>
    <row r="1628" spans="15:19" x14ac:dyDescent="0.2">
      <c r="O1628" s="18">
        <f t="shared" si="145"/>
        <v>4</v>
      </c>
      <c r="P1628" s="19">
        <f t="shared" si="144"/>
        <v>11217</v>
      </c>
      <c r="Q1628" s="24">
        <f t="shared" ref="Q1628:R1643" si="147">Q1627+1</f>
        <v>44869</v>
      </c>
      <c r="R1628" s="24">
        <f t="shared" si="147"/>
        <v>44909</v>
      </c>
      <c r="S1628"/>
    </row>
    <row r="1629" spans="15:19" x14ac:dyDescent="0.2">
      <c r="O1629" s="18">
        <f t="shared" si="145"/>
        <v>5</v>
      </c>
      <c r="P1629" s="19">
        <f t="shared" si="144"/>
        <v>8974</v>
      </c>
      <c r="Q1629" s="24">
        <f t="shared" si="147"/>
        <v>44870</v>
      </c>
      <c r="R1629" s="24">
        <f t="shared" si="147"/>
        <v>44910</v>
      </c>
      <c r="S1629"/>
    </row>
    <row r="1630" spans="15:19" x14ac:dyDescent="0.2">
      <c r="O1630" s="18">
        <f t="shared" si="145"/>
        <v>6</v>
      </c>
      <c r="P1630" s="19">
        <f t="shared" si="144"/>
        <v>7479</v>
      </c>
      <c r="Q1630" s="24">
        <f t="shared" si="147"/>
        <v>44871</v>
      </c>
      <c r="R1630" s="24">
        <f t="shared" si="147"/>
        <v>44911</v>
      </c>
      <c r="S1630"/>
    </row>
    <row r="1631" spans="15:19" x14ac:dyDescent="0.2">
      <c r="O1631" s="18">
        <f t="shared" si="145"/>
        <v>7</v>
      </c>
      <c r="P1631" s="19">
        <f t="shared" si="144"/>
        <v>6410</v>
      </c>
      <c r="Q1631" s="24">
        <f t="shared" si="147"/>
        <v>44872</v>
      </c>
      <c r="R1631" s="24">
        <f t="shared" si="147"/>
        <v>44912</v>
      </c>
      <c r="S1631"/>
    </row>
    <row r="1632" spans="15:19" x14ac:dyDescent="0.2">
      <c r="O1632" s="18">
        <f t="shared" si="145"/>
        <v>8</v>
      </c>
      <c r="P1632" s="19">
        <f t="shared" si="144"/>
        <v>5609</v>
      </c>
      <c r="Q1632" s="24">
        <f t="shared" si="147"/>
        <v>44873</v>
      </c>
      <c r="R1632" s="24">
        <f t="shared" si="147"/>
        <v>44913</v>
      </c>
      <c r="S1632"/>
    </row>
    <row r="1633" spans="15:19" x14ac:dyDescent="0.2">
      <c r="O1633" s="18">
        <f t="shared" si="145"/>
        <v>9</v>
      </c>
      <c r="P1633" s="19">
        <f t="shared" si="144"/>
        <v>4986</v>
      </c>
      <c r="Q1633" s="24">
        <f t="shared" si="147"/>
        <v>44874</v>
      </c>
      <c r="R1633" s="24">
        <f t="shared" si="147"/>
        <v>44914</v>
      </c>
      <c r="S1633"/>
    </row>
    <row r="1634" spans="15:19" x14ac:dyDescent="0.2">
      <c r="O1634" s="18">
        <f t="shared" si="145"/>
        <v>10</v>
      </c>
      <c r="P1634" s="19">
        <f t="shared" si="144"/>
        <v>4488</v>
      </c>
      <c r="Q1634" s="24">
        <f t="shared" si="147"/>
        <v>44875</v>
      </c>
      <c r="R1634" s="24">
        <f t="shared" si="147"/>
        <v>44915</v>
      </c>
      <c r="S1634"/>
    </row>
    <row r="1635" spans="15:19" x14ac:dyDescent="0.2">
      <c r="O1635" s="18">
        <f t="shared" si="145"/>
        <v>11</v>
      </c>
      <c r="P1635" s="19">
        <f t="shared" si="144"/>
        <v>4080</v>
      </c>
      <c r="Q1635" s="24">
        <f t="shared" si="147"/>
        <v>44876</v>
      </c>
      <c r="R1635" s="24">
        <f t="shared" si="147"/>
        <v>44916</v>
      </c>
      <c r="S1635"/>
    </row>
    <row r="1636" spans="15:19" x14ac:dyDescent="0.2">
      <c r="O1636" s="18">
        <f t="shared" si="145"/>
        <v>12</v>
      </c>
      <c r="P1636" s="19">
        <f t="shared" si="144"/>
        <v>3740</v>
      </c>
      <c r="Q1636" s="24">
        <f t="shared" si="147"/>
        <v>44877</v>
      </c>
      <c r="R1636" s="24">
        <f t="shared" si="147"/>
        <v>44917</v>
      </c>
      <c r="S1636"/>
    </row>
    <row r="1637" spans="15:19" x14ac:dyDescent="0.2">
      <c r="O1637" s="18">
        <f t="shared" si="145"/>
        <v>13</v>
      </c>
      <c r="P1637" s="19">
        <f t="shared" si="144"/>
        <v>3452</v>
      </c>
      <c r="Q1637" s="24">
        <f t="shared" si="147"/>
        <v>44878</v>
      </c>
      <c r="R1637" s="24">
        <f t="shared" si="147"/>
        <v>44918</v>
      </c>
      <c r="S1637"/>
    </row>
    <row r="1638" spans="15:19" x14ac:dyDescent="0.2">
      <c r="O1638" s="18">
        <f t="shared" si="145"/>
        <v>14</v>
      </c>
      <c r="P1638" s="19">
        <f t="shared" si="144"/>
        <v>3206</v>
      </c>
      <c r="Q1638" s="24">
        <f t="shared" si="147"/>
        <v>44879</v>
      </c>
      <c r="R1638" s="24">
        <f t="shared" si="147"/>
        <v>44919</v>
      </c>
      <c r="S1638"/>
    </row>
    <row r="1639" spans="15:19" x14ac:dyDescent="0.2">
      <c r="O1639" s="18">
        <f t="shared" si="145"/>
        <v>15</v>
      </c>
      <c r="P1639" s="19">
        <f t="shared" si="144"/>
        <v>2992</v>
      </c>
      <c r="Q1639" s="24">
        <f t="shared" si="147"/>
        <v>44880</v>
      </c>
      <c r="R1639" s="24">
        <f t="shared" si="147"/>
        <v>44920</v>
      </c>
      <c r="S1639"/>
    </row>
    <row r="1640" spans="15:19" x14ac:dyDescent="0.2">
      <c r="O1640" s="18">
        <f t="shared" si="145"/>
        <v>16</v>
      </c>
      <c r="P1640" s="19">
        <f t="shared" si="144"/>
        <v>2805</v>
      </c>
      <c r="Q1640" s="24">
        <f t="shared" si="147"/>
        <v>44881</v>
      </c>
      <c r="R1640" s="24">
        <f t="shared" si="147"/>
        <v>44921</v>
      </c>
      <c r="S1640"/>
    </row>
    <row r="1641" spans="15:19" x14ac:dyDescent="0.2">
      <c r="O1641" s="18">
        <f t="shared" si="145"/>
        <v>17</v>
      </c>
      <c r="P1641" s="19">
        <f t="shared" si="144"/>
        <v>2640</v>
      </c>
      <c r="Q1641" s="24">
        <f t="shared" si="147"/>
        <v>44882</v>
      </c>
      <c r="R1641" s="24">
        <f t="shared" si="147"/>
        <v>44922</v>
      </c>
      <c r="S1641"/>
    </row>
    <row r="1642" spans="15:19" x14ac:dyDescent="0.2">
      <c r="O1642" s="18">
        <f t="shared" si="145"/>
        <v>18</v>
      </c>
      <c r="P1642" s="19">
        <f t="shared" si="144"/>
        <v>2494</v>
      </c>
      <c r="Q1642" s="24">
        <f t="shared" si="147"/>
        <v>44883</v>
      </c>
      <c r="R1642" s="24">
        <f t="shared" si="147"/>
        <v>44923</v>
      </c>
      <c r="S1642"/>
    </row>
    <row r="1643" spans="15:19" x14ac:dyDescent="0.2">
      <c r="O1643" s="18">
        <f t="shared" si="145"/>
        <v>19</v>
      </c>
      <c r="P1643" s="19">
        <f t="shared" si="144"/>
        <v>2362</v>
      </c>
      <c r="Q1643" s="24">
        <f t="shared" si="147"/>
        <v>44884</v>
      </c>
      <c r="R1643" s="24">
        <f t="shared" si="147"/>
        <v>44924</v>
      </c>
      <c r="S1643"/>
    </row>
    <row r="1644" spans="15:19" x14ac:dyDescent="0.2">
      <c r="O1644" s="18">
        <f t="shared" si="145"/>
        <v>20</v>
      </c>
      <c r="P1644" s="19">
        <f t="shared" si="144"/>
        <v>2244</v>
      </c>
      <c r="Q1644" s="24">
        <f t="shared" ref="Q1644:R1659" si="148">Q1643+1</f>
        <v>44885</v>
      </c>
      <c r="R1644" s="24">
        <f t="shared" si="148"/>
        <v>44925</v>
      </c>
      <c r="S1644"/>
    </row>
    <row r="1645" spans="15:19" x14ac:dyDescent="0.2">
      <c r="O1645" s="18">
        <f t="shared" si="145"/>
        <v>21</v>
      </c>
      <c r="P1645" s="19">
        <f t="shared" si="144"/>
        <v>2137</v>
      </c>
      <c r="Q1645" s="24">
        <f t="shared" si="148"/>
        <v>44886</v>
      </c>
      <c r="R1645" s="24">
        <f t="shared" si="148"/>
        <v>44926</v>
      </c>
      <c r="S1645"/>
    </row>
    <row r="1646" spans="15:19" x14ac:dyDescent="0.2">
      <c r="O1646" s="18">
        <f t="shared" si="145"/>
        <v>22</v>
      </c>
      <c r="P1646" s="19">
        <f t="shared" si="144"/>
        <v>2040</v>
      </c>
      <c r="Q1646" s="24">
        <f t="shared" si="148"/>
        <v>44887</v>
      </c>
      <c r="R1646" s="24">
        <f t="shared" si="148"/>
        <v>44927</v>
      </c>
      <c r="S1646"/>
    </row>
    <row r="1647" spans="15:19" x14ac:dyDescent="0.2">
      <c r="O1647" s="18">
        <f t="shared" si="145"/>
        <v>23</v>
      </c>
      <c r="P1647" s="19">
        <f t="shared" si="144"/>
        <v>1952</v>
      </c>
      <c r="Q1647" s="24">
        <f t="shared" si="148"/>
        <v>44888</v>
      </c>
      <c r="R1647" s="24">
        <f t="shared" si="148"/>
        <v>44928</v>
      </c>
      <c r="S1647"/>
    </row>
    <row r="1648" spans="15:19" x14ac:dyDescent="0.2">
      <c r="O1648" s="18">
        <f t="shared" si="145"/>
        <v>24</v>
      </c>
      <c r="P1648" s="19">
        <f t="shared" si="144"/>
        <v>1870</v>
      </c>
      <c r="Q1648" s="24">
        <f t="shared" si="148"/>
        <v>44889</v>
      </c>
      <c r="R1648" s="24">
        <f t="shared" si="148"/>
        <v>44929</v>
      </c>
      <c r="S1648"/>
    </row>
    <row r="1649" spans="15:19" x14ac:dyDescent="0.2">
      <c r="O1649" s="18">
        <f t="shared" si="145"/>
        <v>25</v>
      </c>
      <c r="P1649" s="19">
        <f t="shared" si="144"/>
        <v>1796</v>
      </c>
      <c r="Q1649" s="24">
        <f t="shared" si="148"/>
        <v>44890</v>
      </c>
      <c r="R1649" s="24">
        <f t="shared" si="148"/>
        <v>44930</v>
      </c>
      <c r="S1649"/>
    </row>
    <row r="1650" spans="15:19" x14ac:dyDescent="0.2">
      <c r="O1650" s="18">
        <f t="shared" si="145"/>
        <v>26</v>
      </c>
      <c r="P1650" s="19">
        <f t="shared" si="144"/>
        <v>1727</v>
      </c>
      <c r="Q1650" s="24">
        <f t="shared" si="148"/>
        <v>44891</v>
      </c>
      <c r="R1650" s="24">
        <f t="shared" si="148"/>
        <v>44931</v>
      </c>
      <c r="S1650"/>
    </row>
    <row r="1651" spans="15:19" x14ac:dyDescent="0.2">
      <c r="O1651" s="18">
        <f t="shared" si="145"/>
        <v>27</v>
      </c>
      <c r="P1651" s="19">
        <f t="shared" si="144"/>
        <v>1663</v>
      </c>
      <c r="Q1651" s="24">
        <f t="shared" si="148"/>
        <v>44892</v>
      </c>
      <c r="R1651" s="24">
        <f t="shared" si="148"/>
        <v>44932</v>
      </c>
      <c r="S1651"/>
    </row>
    <row r="1652" spans="15:19" x14ac:dyDescent="0.2">
      <c r="O1652" s="18">
        <f t="shared" si="145"/>
        <v>28</v>
      </c>
      <c r="P1652" s="19">
        <f t="shared" si="144"/>
        <v>1603</v>
      </c>
      <c r="Q1652" s="24">
        <f t="shared" si="148"/>
        <v>44893</v>
      </c>
      <c r="R1652" s="24">
        <f t="shared" si="148"/>
        <v>44933</v>
      </c>
      <c r="S1652"/>
    </row>
    <row r="1653" spans="15:19" x14ac:dyDescent="0.2">
      <c r="O1653" s="18">
        <f t="shared" si="145"/>
        <v>29</v>
      </c>
      <c r="P1653" s="19">
        <f t="shared" si="144"/>
        <v>1548</v>
      </c>
      <c r="Q1653" s="24">
        <f t="shared" si="148"/>
        <v>44894</v>
      </c>
      <c r="R1653" s="24">
        <f t="shared" si="148"/>
        <v>44934</v>
      </c>
      <c r="S1653"/>
    </row>
    <row r="1654" spans="15:19" x14ac:dyDescent="0.2">
      <c r="O1654" s="18">
        <f t="shared" si="145"/>
        <v>30</v>
      </c>
      <c r="P1654" s="19">
        <f t="shared" si="144"/>
        <v>1497</v>
      </c>
      <c r="Q1654" s="24">
        <f t="shared" si="148"/>
        <v>44895</v>
      </c>
      <c r="R1654" s="24">
        <f t="shared" si="148"/>
        <v>44935</v>
      </c>
      <c r="S1654"/>
    </row>
    <row r="1655" spans="15:19" x14ac:dyDescent="0.2">
      <c r="O1655" s="18">
        <f t="shared" si="145"/>
        <v>1</v>
      </c>
      <c r="P1655" s="19">
        <f t="shared" si="144"/>
        <v>44896</v>
      </c>
      <c r="Q1655" s="24">
        <f t="shared" si="148"/>
        <v>44896</v>
      </c>
      <c r="R1655" s="24">
        <f t="shared" si="148"/>
        <v>44936</v>
      </c>
      <c r="S1655"/>
    </row>
    <row r="1656" spans="15:19" x14ac:dyDescent="0.2">
      <c r="O1656" s="18">
        <f t="shared" si="145"/>
        <v>2</v>
      </c>
      <c r="P1656" s="19">
        <f t="shared" si="144"/>
        <v>22449</v>
      </c>
      <c r="Q1656" s="24">
        <f t="shared" si="148"/>
        <v>44897</v>
      </c>
      <c r="R1656" s="24">
        <f t="shared" si="148"/>
        <v>44937</v>
      </c>
      <c r="S1656"/>
    </row>
    <row r="1657" spans="15:19" x14ac:dyDescent="0.2">
      <c r="O1657" s="18">
        <f t="shared" si="145"/>
        <v>3</v>
      </c>
      <c r="P1657" s="19">
        <f t="shared" si="144"/>
        <v>14966</v>
      </c>
      <c r="Q1657" s="24">
        <f t="shared" si="148"/>
        <v>44898</v>
      </c>
      <c r="R1657" s="24">
        <f t="shared" si="148"/>
        <v>44938</v>
      </c>
      <c r="S1657"/>
    </row>
    <row r="1658" spans="15:19" x14ac:dyDescent="0.2">
      <c r="O1658" s="18">
        <f t="shared" si="145"/>
        <v>4</v>
      </c>
      <c r="P1658" s="19">
        <f t="shared" si="144"/>
        <v>11225</v>
      </c>
      <c r="Q1658" s="24">
        <f t="shared" si="148"/>
        <v>44899</v>
      </c>
      <c r="R1658" s="24">
        <f t="shared" si="148"/>
        <v>44939</v>
      </c>
      <c r="S1658"/>
    </row>
    <row r="1659" spans="15:19" x14ac:dyDescent="0.2">
      <c r="O1659" s="18">
        <f t="shared" si="145"/>
        <v>5</v>
      </c>
      <c r="P1659" s="19">
        <f t="shared" si="144"/>
        <v>8980</v>
      </c>
      <c r="Q1659" s="24">
        <f t="shared" si="148"/>
        <v>44900</v>
      </c>
      <c r="R1659" s="24">
        <f t="shared" si="148"/>
        <v>44940</v>
      </c>
      <c r="S1659"/>
    </row>
    <row r="1660" spans="15:19" x14ac:dyDescent="0.2">
      <c r="O1660" s="18">
        <f t="shared" si="145"/>
        <v>6</v>
      </c>
      <c r="P1660" s="19">
        <f t="shared" si="144"/>
        <v>7484</v>
      </c>
      <c r="Q1660" s="24">
        <f t="shared" ref="Q1660:R1675" si="149">Q1659+1</f>
        <v>44901</v>
      </c>
      <c r="R1660" s="24">
        <f t="shared" si="149"/>
        <v>44941</v>
      </c>
      <c r="S1660"/>
    </row>
    <row r="1661" spans="15:19" x14ac:dyDescent="0.2">
      <c r="O1661" s="18">
        <f t="shared" si="145"/>
        <v>7</v>
      </c>
      <c r="P1661" s="19">
        <f t="shared" si="144"/>
        <v>6415</v>
      </c>
      <c r="Q1661" s="24">
        <f t="shared" si="149"/>
        <v>44902</v>
      </c>
      <c r="R1661" s="24">
        <f t="shared" si="149"/>
        <v>44942</v>
      </c>
      <c r="S1661"/>
    </row>
    <row r="1662" spans="15:19" x14ac:dyDescent="0.2">
      <c r="O1662" s="18">
        <f t="shared" si="145"/>
        <v>8</v>
      </c>
      <c r="P1662" s="19">
        <f t="shared" si="144"/>
        <v>5613</v>
      </c>
      <c r="Q1662" s="24">
        <f t="shared" si="149"/>
        <v>44903</v>
      </c>
      <c r="R1662" s="24">
        <f t="shared" si="149"/>
        <v>44943</v>
      </c>
      <c r="S1662"/>
    </row>
    <row r="1663" spans="15:19" x14ac:dyDescent="0.2">
      <c r="O1663" s="18">
        <f t="shared" si="145"/>
        <v>9</v>
      </c>
      <c r="P1663" s="19">
        <f t="shared" si="144"/>
        <v>4989</v>
      </c>
      <c r="Q1663" s="24">
        <f t="shared" si="149"/>
        <v>44904</v>
      </c>
      <c r="R1663" s="24">
        <f t="shared" si="149"/>
        <v>44944</v>
      </c>
      <c r="S1663"/>
    </row>
    <row r="1664" spans="15:19" x14ac:dyDescent="0.2">
      <c r="O1664" s="18">
        <f t="shared" si="145"/>
        <v>10</v>
      </c>
      <c r="P1664" s="19">
        <f t="shared" si="144"/>
        <v>4491</v>
      </c>
      <c r="Q1664" s="24">
        <f t="shared" si="149"/>
        <v>44905</v>
      </c>
      <c r="R1664" s="24">
        <f t="shared" si="149"/>
        <v>44945</v>
      </c>
      <c r="S1664"/>
    </row>
    <row r="1665" spans="15:19" x14ac:dyDescent="0.2">
      <c r="O1665" s="18">
        <f t="shared" si="145"/>
        <v>11</v>
      </c>
      <c r="P1665" s="19">
        <f t="shared" si="144"/>
        <v>4082</v>
      </c>
      <c r="Q1665" s="24">
        <f t="shared" si="149"/>
        <v>44906</v>
      </c>
      <c r="R1665" s="24">
        <f t="shared" si="149"/>
        <v>44946</v>
      </c>
      <c r="S1665"/>
    </row>
    <row r="1666" spans="15:19" x14ac:dyDescent="0.2">
      <c r="O1666" s="18">
        <f t="shared" si="145"/>
        <v>12</v>
      </c>
      <c r="P1666" s="19">
        <f t="shared" si="144"/>
        <v>3742</v>
      </c>
      <c r="Q1666" s="24">
        <f t="shared" si="149"/>
        <v>44907</v>
      </c>
      <c r="R1666" s="24">
        <f t="shared" si="149"/>
        <v>44947</v>
      </c>
      <c r="S1666"/>
    </row>
    <row r="1667" spans="15:19" x14ac:dyDescent="0.2">
      <c r="O1667" s="18">
        <f t="shared" si="145"/>
        <v>13</v>
      </c>
      <c r="P1667" s="19">
        <f t="shared" si="144"/>
        <v>3454</v>
      </c>
      <c r="Q1667" s="24">
        <f t="shared" si="149"/>
        <v>44908</v>
      </c>
      <c r="R1667" s="24">
        <f t="shared" si="149"/>
        <v>44948</v>
      </c>
      <c r="S1667"/>
    </row>
    <row r="1668" spans="15:19" x14ac:dyDescent="0.2">
      <c r="O1668" s="18">
        <f t="shared" si="145"/>
        <v>14</v>
      </c>
      <c r="P1668" s="19">
        <f t="shared" si="144"/>
        <v>3208</v>
      </c>
      <c r="Q1668" s="24">
        <f t="shared" si="149"/>
        <v>44909</v>
      </c>
      <c r="R1668" s="24">
        <f t="shared" si="149"/>
        <v>44949</v>
      </c>
      <c r="S1668"/>
    </row>
    <row r="1669" spans="15:19" x14ac:dyDescent="0.2">
      <c r="O1669" s="18">
        <f t="shared" si="145"/>
        <v>15</v>
      </c>
      <c r="P1669" s="19">
        <f t="shared" si="144"/>
        <v>2994</v>
      </c>
      <c r="Q1669" s="24">
        <f t="shared" si="149"/>
        <v>44910</v>
      </c>
      <c r="R1669" s="24">
        <f t="shared" si="149"/>
        <v>44950</v>
      </c>
      <c r="S1669"/>
    </row>
    <row r="1670" spans="15:19" x14ac:dyDescent="0.2">
      <c r="O1670" s="18">
        <f t="shared" si="145"/>
        <v>16</v>
      </c>
      <c r="P1670" s="19">
        <f t="shared" si="144"/>
        <v>2807</v>
      </c>
      <c r="Q1670" s="24">
        <f t="shared" si="149"/>
        <v>44911</v>
      </c>
      <c r="R1670" s="24">
        <f t="shared" si="149"/>
        <v>44951</v>
      </c>
      <c r="S1670"/>
    </row>
    <row r="1671" spans="15:19" x14ac:dyDescent="0.2">
      <c r="O1671" s="18">
        <f t="shared" si="145"/>
        <v>17</v>
      </c>
      <c r="P1671" s="19">
        <f t="shared" si="144"/>
        <v>2642</v>
      </c>
      <c r="Q1671" s="24">
        <f t="shared" si="149"/>
        <v>44912</v>
      </c>
      <c r="R1671" s="24">
        <f t="shared" si="149"/>
        <v>44952</v>
      </c>
      <c r="S1671"/>
    </row>
    <row r="1672" spans="15:19" x14ac:dyDescent="0.2">
      <c r="O1672" s="18">
        <f t="shared" si="145"/>
        <v>18</v>
      </c>
      <c r="P1672" s="19">
        <f t="shared" si="144"/>
        <v>2495</v>
      </c>
      <c r="Q1672" s="24">
        <f t="shared" si="149"/>
        <v>44913</v>
      </c>
      <c r="R1672" s="24">
        <f t="shared" si="149"/>
        <v>44953</v>
      </c>
      <c r="S1672"/>
    </row>
    <row r="1673" spans="15:19" x14ac:dyDescent="0.2">
      <c r="O1673" s="18">
        <f t="shared" si="145"/>
        <v>19</v>
      </c>
      <c r="P1673" s="19">
        <f t="shared" ref="P1673:P1736" si="150">ROUND(Q1673/O1673,0)</f>
        <v>2364</v>
      </c>
      <c r="Q1673" s="24">
        <f t="shared" si="149"/>
        <v>44914</v>
      </c>
      <c r="R1673" s="24">
        <f t="shared" si="149"/>
        <v>44954</v>
      </c>
      <c r="S1673"/>
    </row>
    <row r="1674" spans="15:19" x14ac:dyDescent="0.2">
      <c r="O1674" s="18">
        <f t="shared" ref="O1674:O1737" si="151">DAY(Q1674)</f>
        <v>20</v>
      </c>
      <c r="P1674" s="19">
        <f t="shared" si="150"/>
        <v>2246</v>
      </c>
      <c r="Q1674" s="24">
        <f t="shared" si="149"/>
        <v>44915</v>
      </c>
      <c r="R1674" s="24">
        <f t="shared" si="149"/>
        <v>44955</v>
      </c>
      <c r="S1674"/>
    </row>
    <row r="1675" spans="15:19" x14ac:dyDescent="0.2">
      <c r="O1675" s="18">
        <f t="shared" si="151"/>
        <v>21</v>
      </c>
      <c r="P1675" s="19">
        <f t="shared" si="150"/>
        <v>2139</v>
      </c>
      <c r="Q1675" s="24">
        <f t="shared" si="149"/>
        <v>44916</v>
      </c>
      <c r="R1675" s="24">
        <f t="shared" si="149"/>
        <v>44956</v>
      </c>
      <c r="S1675"/>
    </row>
    <row r="1676" spans="15:19" x14ac:dyDescent="0.2">
      <c r="O1676" s="18">
        <f t="shared" si="151"/>
        <v>22</v>
      </c>
      <c r="P1676" s="19">
        <f t="shared" si="150"/>
        <v>2042</v>
      </c>
      <c r="Q1676" s="24">
        <f t="shared" ref="Q1676:R1691" si="152">Q1675+1</f>
        <v>44917</v>
      </c>
      <c r="R1676" s="24">
        <f t="shared" si="152"/>
        <v>44957</v>
      </c>
      <c r="S1676"/>
    </row>
    <row r="1677" spans="15:19" x14ac:dyDescent="0.2">
      <c r="O1677" s="18">
        <f t="shared" si="151"/>
        <v>23</v>
      </c>
      <c r="P1677" s="19">
        <f t="shared" si="150"/>
        <v>1953</v>
      </c>
      <c r="Q1677" s="24">
        <f t="shared" si="152"/>
        <v>44918</v>
      </c>
      <c r="R1677" s="24">
        <f t="shared" si="152"/>
        <v>44958</v>
      </c>
      <c r="S1677"/>
    </row>
    <row r="1678" spans="15:19" x14ac:dyDescent="0.2">
      <c r="O1678" s="18">
        <f t="shared" si="151"/>
        <v>24</v>
      </c>
      <c r="P1678" s="19">
        <f t="shared" si="150"/>
        <v>1872</v>
      </c>
      <c r="Q1678" s="24">
        <f t="shared" si="152"/>
        <v>44919</v>
      </c>
      <c r="R1678" s="24">
        <f t="shared" si="152"/>
        <v>44959</v>
      </c>
      <c r="S1678"/>
    </row>
    <row r="1679" spans="15:19" x14ac:dyDescent="0.2">
      <c r="O1679" s="18">
        <f t="shared" si="151"/>
        <v>25</v>
      </c>
      <c r="P1679" s="19">
        <f t="shared" si="150"/>
        <v>1797</v>
      </c>
      <c r="Q1679" s="24">
        <f t="shared" si="152"/>
        <v>44920</v>
      </c>
      <c r="R1679" s="24">
        <f t="shared" si="152"/>
        <v>44960</v>
      </c>
      <c r="S1679"/>
    </row>
    <row r="1680" spans="15:19" x14ac:dyDescent="0.2">
      <c r="O1680" s="18">
        <f t="shared" si="151"/>
        <v>26</v>
      </c>
      <c r="P1680" s="19">
        <f t="shared" si="150"/>
        <v>1728</v>
      </c>
      <c r="Q1680" s="24">
        <f t="shared" si="152"/>
        <v>44921</v>
      </c>
      <c r="R1680" s="24">
        <f t="shared" si="152"/>
        <v>44961</v>
      </c>
      <c r="S1680"/>
    </row>
    <row r="1681" spans="15:19" x14ac:dyDescent="0.2">
      <c r="O1681" s="18">
        <f t="shared" si="151"/>
        <v>27</v>
      </c>
      <c r="P1681" s="19">
        <f t="shared" si="150"/>
        <v>1664</v>
      </c>
      <c r="Q1681" s="24">
        <f t="shared" si="152"/>
        <v>44922</v>
      </c>
      <c r="R1681" s="24">
        <f t="shared" si="152"/>
        <v>44962</v>
      </c>
      <c r="S1681"/>
    </row>
    <row r="1682" spans="15:19" x14ac:dyDescent="0.2">
      <c r="O1682" s="18">
        <f t="shared" si="151"/>
        <v>28</v>
      </c>
      <c r="P1682" s="19">
        <f t="shared" si="150"/>
        <v>1604</v>
      </c>
      <c r="Q1682" s="24">
        <f t="shared" si="152"/>
        <v>44923</v>
      </c>
      <c r="R1682" s="24">
        <f t="shared" si="152"/>
        <v>44963</v>
      </c>
      <c r="S1682"/>
    </row>
    <row r="1683" spans="15:19" x14ac:dyDescent="0.2">
      <c r="O1683" s="18">
        <f t="shared" si="151"/>
        <v>29</v>
      </c>
      <c r="P1683" s="19">
        <f t="shared" si="150"/>
        <v>1549</v>
      </c>
      <c r="Q1683" s="24">
        <f t="shared" si="152"/>
        <v>44924</v>
      </c>
      <c r="R1683" s="24">
        <f t="shared" si="152"/>
        <v>44964</v>
      </c>
      <c r="S1683"/>
    </row>
    <row r="1684" spans="15:19" x14ac:dyDescent="0.2">
      <c r="O1684" s="18">
        <f t="shared" si="151"/>
        <v>30</v>
      </c>
      <c r="P1684" s="19">
        <f t="shared" si="150"/>
        <v>1498</v>
      </c>
      <c r="Q1684" s="24">
        <f t="shared" si="152"/>
        <v>44925</v>
      </c>
      <c r="R1684" s="24">
        <f t="shared" si="152"/>
        <v>44965</v>
      </c>
      <c r="S1684"/>
    </row>
    <row r="1685" spans="15:19" x14ac:dyDescent="0.2">
      <c r="O1685" s="18">
        <f t="shared" si="151"/>
        <v>31</v>
      </c>
      <c r="P1685" s="19">
        <f t="shared" si="150"/>
        <v>1449</v>
      </c>
      <c r="Q1685" s="24">
        <f t="shared" si="152"/>
        <v>44926</v>
      </c>
      <c r="R1685" s="24">
        <f t="shared" si="152"/>
        <v>44966</v>
      </c>
      <c r="S1685"/>
    </row>
    <row r="1686" spans="15:19" x14ac:dyDescent="0.2">
      <c r="O1686" s="18">
        <f t="shared" si="151"/>
        <v>1</v>
      </c>
      <c r="P1686" s="19">
        <f t="shared" si="150"/>
        <v>44927</v>
      </c>
      <c r="Q1686" s="24">
        <f t="shared" si="152"/>
        <v>44927</v>
      </c>
      <c r="R1686" s="24">
        <f t="shared" si="152"/>
        <v>44967</v>
      </c>
      <c r="S1686"/>
    </row>
    <row r="1687" spans="15:19" x14ac:dyDescent="0.2">
      <c r="O1687" s="18">
        <f t="shared" si="151"/>
        <v>2</v>
      </c>
      <c r="P1687" s="19">
        <f t="shared" si="150"/>
        <v>22464</v>
      </c>
      <c r="Q1687" s="24">
        <f t="shared" si="152"/>
        <v>44928</v>
      </c>
      <c r="R1687" s="24">
        <f t="shared" si="152"/>
        <v>44968</v>
      </c>
      <c r="S1687"/>
    </row>
    <row r="1688" spans="15:19" x14ac:dyDescent="0.2">
      <c r="O1688" s="18">
        <f t="shared" si="151"/>
        <v>3</v>
      </c>
      <c r="P1688" s="19">
        <f t="shared" si="150"/>
        <v>14976</v>
      </c>
      <c r="Q1688" s="24">
        <f t="shared" si="152"/>
        <v>44929</v>
      </c>
      <c r="R1688" s="24">
        <f t="shared" si="152"/>
        <v>44969</v>
      </c>
      <c r="S1688"/>
    </row>
    <row r="1689" spans="15:19" x14ac:dyDescent="0.2">
      <c r="O1689" s="18">
        <f t="shared" si="151"/>
        <v>4</v>
      </c>
      <c r="P1689" s="19">
        <f t="shared" si="150"/>
        <v>11233</v>
      </c>
      <c r="Q1689" s="24">
        <f t="shared" si="152"/>
        <v>44930</v>
      </c>
      <c r="R1689" s="24">
        <f t="shared" si="152"/>
        <v>44970</v>
      </c>
      <c r="S1689"/>
    </row>
    <row r="1690" spans="15:19" x14ac:dyDescent="0.2">
      <c r="O1690" s="18">
        <f t="shared" si="151"/>
        <v>5</v>
      </c>
      <c r="P1690" s="19">
        <f t="shared" si="150"/>
        <v>8986</v>
      </c>
      <c r="Q1690" s="24">
        <f t="shared" si="152"/>
        <v>44931</v>
      </c>
      <c r="R1690" s="24">
        <f t="shared" si="152"/>
        <v>44971</v>
      </c>
      <c r="S1690"/>
    </row>
    <row r="1691" spans="15:19" x14ac:dyDescent="0.2">
      <c r="O1691" s="18">
        <f t="shared" si="151"/>
        <v>6</v>
      </c>
      <c r="P1691" s="19">
        <f t="shared" si="150"/>
        <v>7489</v>
      </c>
      <c r="Q1691" s="24">
        <f t="shared" si="152"/>
        <v>44932</v>
      </c>
      <c r="R1691" s="24">
        <f t="shared" si="152"/>
        <v>44972</v>
      </c>
      <c r="S1691"/>
    </row>
    <row r="1692" spans="15:19" x14ac:dyDescent="0.2">
      <c r="O1692" s="18">
        <f t="shared" si="151"/>
        <v>7</v>
      </c>
      <c r="P1692" s="19">
        <f t="shared" si="150"/>
        <v>6419</v>
      </c>
      <c r="Q1692" s="24">
        <f t="shared" ref="Q1692:R1707" si="153">Q1691+1</f>
        <v>44933</v>
      </c>
      <c r="R1692" s="24">
        <f t="shared" si="153"/>
        <v>44973</v>
      </c>
      <c r="S1692"/>
    </row>
    <row r="1693" spans="15:19" x14ac:dyDescent="0.2">
      <c r="O1693" s="18">
        <f t="shared" si="151"/>
        <v>8</v>
      </c>
      <c r="P1693" s="19">
        <f t="shared" si="150"/>
        <v>5617</v>
      </c>
      <c r="Q1693" s="24">
        <f t="shared" si="153"/>
        <v>44934</v>
      </c>
      <c r="R1693" s="24">
        <f t="shared" si="153"/>
        <v>44974</v>
      </c>
      <c r="S1693"/>
    </row>
    <row r="1694" spans="15:19" x14ac:dyDescent="0.2">
      <c r="O1694" s="18">
        <f t="shared" si="151"/>
        <v>9</v>
      </c>
      <c r="P1694" s="19">
        <f t="shared" si="150"/>
        <v>4993</v>
      </c>
      <c r="Q1694" s="24">
        <f t="shared" si="153"/>
        <v>44935</v>
      </c>
      <c r="R1694" s="24">
        <f t="shared" si="153"/>
        <v>44975</v>
      </c>
      <c r="S1694"/>
    </row>
    <row r="1695" spans="15:19" x14ac:dyDescent="0.2">
      <c r="O1695" s="18">
        <f t="shared" si="151"/>
        <v>10</v>
      </c>
      <c r="P1695" s="19">
        <f t="shared" si="150"/>
        <v>4494</v>
      </c>
      <c r="Q1695" s="24">
        <f t="shared" si="153"/>
        <v>44936</v>
      </c>
      <c r="R1695" s="24">
        <f t="shared" si="153"/>
        <v>44976</v>
      </c>
      <c r="S1695"/>
    </row>
    <row r="1696" spans="15:19" x14ac:dyDescent="0.2">
      <c r="O1696" s="18">
        <f t="shared" si="151"/>
        <v>11</v>
      </c>
      <c r="P1696" s="19">
        <f t="shared" si="150"/>
        <v>4085</v>
      </c>
      <c r="Q1696" s="24">
        <f t="shared" si="153"/>
        <v>44937</v>
      </c>
      <c r="R1696" s="24">
        <f t="shared" si="153"/>
        <v>44977</v>
      </c>
      <c r="S1696"/>
    </row>
    <row r="1697" spans="15:19" x14ac:dyDescent="0.2">
      <c r="O1697" s="18">
        <f t="shared" si="151"/>
        <v>12</v>
      </c>
      <c r="P1697" s="19">
        <f t="shared" si="150"/>
        <v>3745</v>
      </c>
      <c r="Q1697" s="24">
        <f t="shared" si="153"/>
        <v>44938</v>
      </c>
      <c r="R1697" s="24">
        <f t="shared" si="153"/>
        <v>44978</v>
      </c>
      <c r="S1697"/>
    </row>
    <row r="1698" spans="15:19" x14ac:dyDescent="0.2">
      <c r="O1698" s="18">
        <f t="shared" si="151"/>
        <v>13</v>
      </c>
      <c r="P1698" s="19">
        <f t="shared" si="150"/>
        <v>3457</v>
      </c>
      <c r="Q1698" s="24">
        <f t="shared" si="153"/>
        <v>44939</v>
      </c>
      <c r="R1698" s="24">
        <f t="shared" si="153"/>
        <v>44979</v>
      </c>
      <c r="S1698"/>
    </row>
    <row r="1699" spans="15:19" x14ac:dyDescent="0.2">
      <c r="O1699" s="18">
        <f t="shared" si="151"/>
        <v>14</v>
      </c>
      <c r="P1699" s="19">
        <f t="shared" si="150"/>
        <v>3210</v>
      </c>
      <c r="Q1699" s="24">
        <f t="shared" si="153"/>
        <v>44940</v>
      </c>
      <c r="R1699" s="24">
        <f t="shared" si="153"/>
        <v>44980</v>
      </c>
      <c r="S1699"/>
    </row>
    <row r="1700" spans="15:19" x14ac:dyDescent="0.2">
      <c r="O1700" s="18">
        <f t="shared" si="151"/>
        <v>15</v>
      </c>
      <c r="P1700" s="19">
        <f t="shared" si="150"/>
        <v>2996</v>
      </c>
      <c r="Q1700" s="24">
        <f t="shared" si="153"/>
        <v>44941</v>
      </c>
      <c r="R1700" s="24">
        <f t="shared" si="153"/>
        <v>44981</v>
      </c>
      <c r="S1700"/>
    </row>
    <row r="1701" spans="15:19" x14ac:dyDescent="0.2">
      <c r="O1701" s="18">
        <f t="shared" si="151"/>
        <v>16</v>
      </c>
      <c r="P1701" s="19">
        <f t="shared" si="150"/>
        <v>2809</v>
      </c>
      <c r="Q1701" s="24">
        <f t="shared" si="153"/>
        <v>44942</v>
      </c>
      <c r="R1701" s="24">
        <f t="shared" si="153"/>
        <v>44982</v>
      </c>
      <c r="S1701"/>
    </row>
    <row r="1702" spans="15:19" x14ac:dyDescent="0.2">
      <c r="O1702" s="18">
        <f t="shared" si="151"/>
        <v>17</v>
      </c>
      <c r="P1702" s="19">
        <f t="shared" si="150"/>
        <v>2644</v>
      </c>
      <c r="Q1702" s="24">
        <f t="shared" si="153"/>
        <v>44943</v>
      </c>
      <c r="R1702" s="24">
        <f t="shared" si="153"/>
        <v>44983</v>
      </c>
      <c r="S1702"/>
    </row>
    <row r="1703" spans="15:19" x14ac:dyDescent="0.2">
      <c r="O1703" s="18">
        <f t="shared" si="151"/>
        <v>18</v>
      </c>
      <c r="P1703" s="19">
        <f t="shared" si="150"/>
        <v>2497</v>
      </c>
      <c r="Q1703" s="24">
        <f t="shared" si="153"/>
        <v>44944</v>
      </c>
      <c r="R1703" s="24">
        <f t="shared" si="153"/>
        <v>44984</v>
      </c>
      <c r="S1703"/>
    </row>
    <row r="1704" spans="15:19" x14ac:dyDescent="0.2">
      <c r="O1704" s="18">
        <f t="shared" si="151"/>
        <v>19</v>
      </c>
      <c r="P1704" s="19">
        <f t="shared" si="150"/>
        <v>2366</v>
      </c>
      <c r="Q1704" s="24">
        <f t="shared" si="153"/>
        <v>44945</v>
      </c>
      <c r="R1704" s="24">
        <f t="shared" si="153"/>
        <v>44985</v>
      </c>
      <c r="S1704"/>
    </row>
    <row r="1705" spans="15:19" x14ac:dyDescent="0.2">
      <c r="O1705" s="18">
        <f t="shared" si="151"/>
        <v>20</v>
      </c>
      <c r="P1705" s="19">
        <f t="shared" si="150"/>
        <v>2247</v>
      </c>
      <c r="Q1705" s="24">
        <f t="shared" si="153"/>
        <v>44946</v>
      </c>
      <c r="R1705" s="24">
        <f t="shared" si="153"/>
        <v>44986</v>
      </c>
      <c r="S1705"/>
    </row>
    <row r="1706" spans="15:19" x14ac:dyDescent="0.2">
      <c r="O1706" s="18">
        <f t="shared" si="151"/>
        <v>21</v>
      </c>
      <c r="P1706" s="19">
        <f t="shared" si="150"/>
        <v>2140</v>
      </c>
      <c r="Q1706" s="24">
        <f t="shared" si="153"/>
        <v>44947</v>
      </c>
      <c r="R1706" s="24">
        <f t="shared" si="153"/>
        <v>44987</v>
      </c>
      <c r="S1706"/>
    </row>
    <row r="1707" spans="15:19" x14ac:dyDescent="0.2">
      <c r="O1707" s="18">
        <f t="shared" si="151"/>
        <v>22</v>
      </c>
      <c r="P1707" s="19">
        <f t="shared" si="150"/>
        <v>2043</v>
      </c>
      <c r="Q1707" s="24">
        <f t="shared" si="153"/>
        <v>44948</v>
      </c>
      <c r="R1707" s="24">
        <f t="shared" si="153"/>
        <v>44988</v>
      </c>
      <c r="S1707"/>
    </row>
    <row r="1708" spans="15:19" x14ac:dyDescent="0.2">
      <c r="O1708" s="18">
        <f t="shared" si="151"/>
        <v>23</v>
      </c>
      <c r="P1708" s="19">
        <f t="shared" si="150"/>
        <v>1954</v>
      </c>
      <c r="Q1708" s="24">
        <f t="shared" ref="Q1708:R1723" si="154">Q1707+1</f>
        <v>44949</v>
      </c>
      <c r="R1708" s="24">
        <f t="shared" si="154"/>
        <v>44989</v>
      </c>
      <c r="S1708"/>
    </row>
    <row r="1709" spans="15:19" x14ac:dyDescent="0.2">
      <c r="O1709" s="18">
        <f t="shared" si="151"/>
        <v>24</v>
      </c>
      <c r="P1709" s="19">
        <f t="shared" si="150"/>
        <v>1873</v>
      </c>
      <c r="Q1709" s="24">
        <f t="shared" si="154"/>
        <v>44950</v>
      </c>
      <c r="R1709" s="24">
        <f t="shared" si="154"/>
        <v>44990</v>
      </c>
      <c r="S1709"/>
    </row>
    <row r="1710" spans="15:19" x14ac:dyDescent="0.2">
      <c r="O1710" s="18">
        <f t="shared" si="151"/>
        <v>25</v>
      </c>
      <c r="P1710" s="19">
        <f t="shared" si="150"/>
        <v>1798</v>
      </c>
      <c r="Q1710" s="24">
        <f t="shared" si="154"/>
        <v>44951</v>
      </c>
      <c r="R1710" s="24">
        <f t="shared" si="154"/>
        <v>44991</v>
      </c>
      <c r="S1710"/>
    </row>
    <row r="1711" spans="15:19" x14ac:dyDescent="0.2">
      <c r="O1711" s="18">
        <f t="shared" si="151"/>
        <v>26</v>
      </c>
      <c r="P1711" s="19">
        <f t="shared" si="150"/>
        <v>1729</v>
      </c>
      <c r="Q1711" s="24">
        <f t="shared" si="154"/>
        <v>44952</v>
      </c>
      <c r="R1711" s="24">
        <f t="shared" si="154"/>
        <v>44992</v>
      </c>
      <c r="S1711"/>
    </row>
    <row r="1712" spans="15:19" x14ac:dyDescent="0.2">
      <c r="O1712" s="18">
        <f t="shared" si="151"/>
        <v>27</v>
      </c>
      <c r="P1712" s="19">
        <f t="shared" si="150"/>
        <v>1665</v>
      </c>
      <c r="Q1712" s="24">
        <f t="shared" si="154"/>
        <v>44953</v>
      </c>
      <c r="R1712" s="24">
        <f t="shared" si="154"/>
        <v>44993</v>
      </c>
      <c r="S1712"/>
    </row>
    <row r="1713" spans="15:19" x14ac:dyDescent="0.2">
      <c r="O1713" s="18">
        <f t="shared" si="151"/>
        <v>28</v>
      </c>
      <c r="P1713" s="19">
        <f t="shared" si="150"/>
        <v>1606</v>
      </c>
      <c r="Q1713" s="24">
        <f t="shared" si="154"/>
        <v>44954</v>
      </c>
      <c r="R1713" s="24">
        <f t="shared" si="154"/>
        <v>44994</v>
      </c>
      <c r="S1713"/>
    </row>
    <row r="1714" spans="15:19" x14ac:dyDescent="0.2">
      <c r="O1714" s="18">
        <f t="shared" si="151"/>
        <v>29</v>
      </c>
      <c r="P1714" s="19">
        <f t="shared" si="150"/>
        <v>1550</v>
      </c>
      <c r="Q1714" s="24">
        <f t="shared" si="154"/>
        <v>44955</v>
      </c>
      <c r="R1714" s="24">
        <f t="shared" si="154"/>
        <v>44995</v>
      </c>
      <c r="S1714"/>
    </row>
    <row r="1715" spans="15:19" x14ac:dyDescent="0.2">
      <c r="O1715" s="18">
        <f t="shared" si="151"/>
        <v>30</v>
      </c>
      <c r="P1715" s="19">
        <f t="shared" si="150"/>
        <v>1499</v>
      </c>
      <c r="Q1715" s="24">
        <f t="shared" si="154"/>
        <v>44956</v>
      </c>
      <c r="R1715" s="24">
        <f t="shared" si="154"/>
        <v>44996</v>
      </c>
      <c r="S1715"/>
    </row>
    <row r="1716" spans="15:19" x14ac:dyDescent="0.2">
      <c r="O1716" s="18">
        <f t="shared" si="151"/>
        <v>31</v>
      </c>
      <c r="P1716" s="19">
        <f t="shared" si="150"/>
        <v>1450</v>
      </c>
      <c r="Q1716" s="24">
        <f t="shared" si="154"/>
        <v>44957</v>
      </c>
      <c r="R1716" s="24">
        <f t="shared" si="154"/>
        <v>44997</v>
      </c>
      <c r="S1716"/>
    </row>
    <row r="1717" spans="15:19" x14ac:dyDescent="0.2">
      <c r="O1717" s="18">
        <f t="shared" si="151"/>
        <v>1</v>
      </c>
      <c r="P1717" s="19">
        <f t="shared" si="150"/>
        <v>44958</v>
      </c>
      <c r="Q1717" s="24">
        <f t="shared" si="154"/>
        <v>44958</v>
      </c>
      <c r="R1717" s="24">
        <f t="shared" si="154"/>
        <v>44998</v>
      </c>
      <c r="S1717"/>
    </row>
    <row r="1718" spans="15:19" x14ac:dyDescent="0.2">
      <c r="O1718" s="18">
        <f t="shared" si="151"/>
        <v>2</v>
      </c>
      <c r="P1718" s="19">
        <f t="shared" si="150"/>
        <v>22480</v>
      </c>
      <c r="Q1718" s="24">
        <f t="shared" si="154"/>
        <v>44959</v>
      </c>
      <c r="R1718" s="24">
        <f t="shared" si="154"/>
        <v>44999</v>
      </c>
      <c r="S1718"/>
    </row>
    <row r="1719" spans="15:19" x14ac:dyDescent="0.2">
      <c r="O1719" s="18">
        <f t="shared" si="151"/>
        <v>3</v>
      </c>
      <c r="P1719" s="19">
        <f t="shared" si="150"/>
        <v>14987</v>
      </c>
      <c r="Q1719" s="24">
        <f t="shared" si="154"/>
        <v>44960</v>
      </c>
      <c r="R1719" s="24">
        <f t="shared" si="154"/>
        <v>45000</v>
      </c>
      <c r="S1719"/>
    </row>
    <row r="1720" spans="15:19" x14ac:dyDescent="0.2">
      <c r="O1720" s="18">
        <f t="shared" si="151"/>
        <v>4</v>
      </c>
      <c r="P1720" s="19">
        <f t="shared" si="150"/>
        <v>11240</v>
      </c>
      <c r="Q1720" s="24">
        <f t="shared" si="154"/>
        <v>44961</v>
      </c>
      <c r="R1720" s="24">
        <f t="shared" si="154"/>
        <v>45001</v>
      </c>
      <c r="S1720"/>
    </row>
    <row r="1721" spans="15:19" x14ac:dyDescent="0.2">
      <c r="O1721" s="18">
        <f t="shared" si="151"/>
        <v>5</v>
      </c>
      <c r="P1721" s="19">
        <f t="shared" si="150"/>
        <v>8992</v>
      </c>
      <c r="Q1721" s="24">
        <f t="shared" si="154"/>
        <v>44962</v>
      </c>
      <c r="R1721" s="24">
        <f t="shared" si="154"/>
        <v>45002</v>
      </c>
      <c r="S1721"/>
    </row>
    <row r="1722" spans="15:19" x14ac:dyDescent="0.2">
      <c r="O1722" s="18">
        <f t="shared" si="151"/>
        <v>6</v>
      </c>
      <c r="P1722" s="19">
        <f t="shared" si="150"/>
        <v>7494</v>
      </c>
      <c r="Q1722" s="24">
        <f t="shared" si="154"/>
        <v>44963</v>
      </c>
      <c r="R1722" s="24">
        <f t="shared" si="154"/>
        <v>45003</v>
      </c>
      <c r="S1722"/>
    </row>
    <row r="1723" spans="15:19" x14ac:dyDescent="0.2">
      <c r="O1723" s="18">
        <f t="shared" si="151"/>
        <v>7</v>
      </c>
      <c r="P1723" s="19">
        <f t="shared" si="150"/>
        <v>6423</v>
      </c>
      <c r="Q1723" s="24">
        <f t="shared" si="154"/>
        <v>44964</v>
      </c>
      <c r="R1723" s="24">
        <f t="shared" si="154"/>
        <v>45004</v>
      </c>
      <c r="S1723"/>
    </row>
    <row r="1724" spans="15:19" x14ac:dyDescent="0.2">
      <c r="O1724" s="18">
        <f t="shared" si="151"/>
        <v>8</v>
      </c>
      <c r="P1724" s="19">
        <f t="shared" si="150"/>
        <v>5621</v>
      </c>
      <c r="Q1724" s="24">
        <f t="shared" ref="Q1724:R1739" si="155">Q1723+1</f>
        <v>44965</v>
      </c>
      <c r="R1724" s="24">
        <f t="shared" si="155"/>
        <v>45005</v>
      </c>
      <c r="S1724"/>
    </row>
    <row r="1725" spans="15:19" x14ac:dyDescent="0.2">
      <c r="O1725" s="18">
        <f t="shared" si="151"/>
        <v>9</v>
      </c>
      <c r="P1725" s="19">
        <f t="shared" si="150"/>
        <v>4996</v>
      </c>
      <c r="Q1725" s="24">
        <f t="shared" si="155"/>
        <v>44966</v>
      </c>
      <c r="R1725" s="24">
        <f t="shared" si="155"/>
        <v>45006</v>
      </c>
      <c r="S1725"/>
    </row>
    <row r="1726" spans="15:19" x14ac:dyDescent="0.2">
      <c r="O1726" s="18">
        <f t="shared" si="151"/>
        <v>10</v>
      </c>
      <c r="P1726" s="19">
        <f t="shared" si="150"/>
        <v>4497</v>
      </c>
      <c r="Q1726" s="24">
        <f t="shared" si="155"/>
        <v>44967</v>
      </c>
      <c r="R1726" s="24">
        <f t="shared" si="155"/>
        <v>45007</v>
      </c>
      <c r="S1726"/>
    </row>
    <row r="1727" spans="15:19" x14ac:dyDescent="0.2">
      <c r="O1727" s="18">
        <f t="shared" si="151"/>
        <v>11</v>
      </c>
      <c r="P1727" s="19">
        <f t="shared" si="150"/>
        <v>4088</v>
      </c>
      <c r="Q1727" s="24">
        <f t="shared" si="155"/>
        <v>44968</v>
      </c>
      <c r="R1727" s="24">
        <f t="shared" si="155"/>
        <v>45008</v>
      </c>
      <c r="S1727"/>
    </row>
    <row r="1728" spans="15:19" x14ac:dyDescent="0.2">
      <c r="O1728" s="18">
        <f t="shared" si="151"/>
        <v>12</v>
      </c>
      <c r="P1728" s="19">
        <f t="shared" si="150"/>
        <v>3747</v>
      </c>
      <c r="Q1728" s="24">
        <f t="shared" si="155"/>
        <v>44969</v>
      </c>
      <c r="R1728" s="24">
        <f t="shared" si="155"/>
        <v>45009</v>
      </c>
      <c r="S1728"/>
    </row>
    <row r="1729" spans="15:19" x14ac:dyDescent="0.2">
      <c r="O1729" s="18">
        <f t="shared" si="151"/>
        <v>13</v>
      </c>
      <c r="P1729" s="19">
        <f t="shared" si="150"/>
        <v>3459</v>
      </c>
      <c r="Q1729" s="24">
        <f t="shared" si="155"/>
        <v>44970</v>
      </c>
      <c r="R1729" s="24">
        <f t="shared" si="155"/>
        <v>45010</v>
      </c>
      <c r="S1729"/>
    </row>
    <row r="1730" spans="15:19" x14ac:dyDescent="0.2">
      <c r="O1730" s="18">
        <f t="shared" si="151"/>
        <v>14</v>
      </c>
      <c r="P1730" s="19">
        <f t="shared" si="150"/>
        <v>3212</v>
      </c>
      <c r="Q1730" s="24">
        <f t="shared" si="155"/>
        <v>44971</v>
      </c>
      <c r="R1730" s="24">
        <f t="shared" si="155"/>
        <v>45011</v>
      </c>
      <c r="S1730"/>
    </row>
    <row r="1731" spans="15:19" x14ac:dyDescent="0.2">
      <c r="O1731" s="18">
        <f t="shared" si="151"/>
        <v>15</v>
      </c>
      <c r="P1731" s="19">
        <f t="shared" si="150"/>
        <v>2998</v>
      </c>
      <c r="Q1731" s="24">
        <f t="shared" si="155"/>
        <v>44972</v>
      </c>
      <c r="R1731" s="24">
        <f t="shared" si="155"/>
        <v>45012</v>
      </c>
      <c r="S1731"/>
    </row>
    <row r="1732" spans="15:19" x14ac:dyDescent="0.2">
      <c r="O1732" s="18">
        <f t="shared" si="151"/>
        <v>16</v>
      </c>
      <c r="P1732" s="19">
        <f t="shared" si="150"/>
        <v>2811</v>
      </c>
      <c r="Q1732" s="24">
        <f t="shared" si="155"/>
        <v>44973</v>
      </c>
      <c r="R1732" s="24">
        <f t="shared" si="155"/>
        <v>45013</v>
      </c>
      <c r="S1732"/>
    </row>
    <row r="1733" spans="15:19" x14ac:dyDescent="0.2">
      <c r="O1733" s="18">
        <f t="shared" si="151"/>
        <v>17</v>
      </c>
      <c r="P1733" s="19">
        <f t="shared" si="150"/>
        <v>2646</v>
      </c>
      <c r="Q1733" s="24">
        <f t="shared" si="155"/>
        <v>44974</v>
      </c>
      <c r="R1733" s="24">
        <f t="shared" si="155"/>
        <v>45014</v>
      </c>
      <c r="S1733"/>
    </row>
    <row r="1734" spans="15:19" x14ac:dyDescent="0.2">
      <c r="O1734" s="18">
        <f t="shared" si="151"/>
        <v>18</v>
      </c>
      <c r="P1734" s="19">
        <f t="shared" si="150"/>
        <v>2499</v>
      </c>
      <c r="Q1734" s="24">
        <f t="shared" si="155"/>
        <v>44975</v>
      </c>
      <c r="R1734" s="24">
        <f t="shared" si="155"/>
        <v>45015</v>
      </c>
      <c r="S1734"/>
    </row>
    <row r="1735" spans="15:19" x14ac:dyDescent="0.2">
      <c r="O1735" s="18">
        <f t="shared" si="151"/>
        <v>19</v>
      </c>
      <c r="P1735" s="19">
        <f t="shared" si="150"/>
        <v>2367</v>
      </c>
      <c r="Q1735" s="24">
        <f t="shared" si="155"/>
        <v>44976</v>
      </c>
      <c r="R1735" s="24">
        <f t="shared" si="155"/>
        <v>45016</v>
      </c>
      <c r="S1735"/>
    </row>
    <row r="1736" spans="15:19" x14ac:dyDescent="0.2">
      <c r="O1736" s="18">
        <f t="shared" si="151"/>
        <v>20</v>
      </c>
      <c r="P1736" s="19">
        <f t="shared" si="150"/>
        <v>2249</v>
      </c>
      <c r="Q1736" s="24">
        <f t="shared" si="155"/>
        <v>44977</v>
      </c>
      <c r="R1736" s="24">
        <f t="shared" si="155"/>
        <v>45017</v>
      </c>
      <c r="S1736"/>
    </row>
    <row r="1737" spans="15:19" x14ac:dyDescent="0.2">
      <c r="O1737" s="18">
        <f t="shared" si="151"/>
        <v>21</v>
      </c>
      <c r="P1737" s="19">
        <f t="shared" ref="P1737:P1800" si="156">ROUND(Q1737/O1737,0)</f>
        <v>2142</v>
      </c>
      <c r="Q1737" s="24">
        <f t="shared" si="155"/>
        <v>44978</v>
      </c>
      <c r="R1737" s="24">
        <f t="shared" si="155"/>
        <v>45018</v>
      </c>
      <c r="S1737"/>
    </row>
    <row r="1738" spans="15:19" x14ac:dyDescent="0.2">
      <c r="O1738" s="18">
        <f t="shared" ref="O1738:O1801" si="157">DAY(Q1738)</f>
        <v>22</v>
      </c>
      <c r="P1738" s="19">
        <f t="shared" si="156"/>
        <v>2045</v>
      </c>
      <c r="Q1738" s="24">
        <f t="shared" si="155"/>
        <v>44979</v>
      </c>
      <c r="R1738" s="24">
        <f t="shared" si="155"/>
        <v>45019</v>
      </c>
      <c r="S1738"/>
    </row>
    <row r="1739" spans="15:19" x14ac:dyDescent="0.2">
      <c r="O1739" s="18">
        <f t="shared" si="157"/>
        <v>23</v>
      </c>
      <c r="P1739" s="19">
        <f t="shared" si="156"/>
        <v>1956</v>
      </c>
      <c r="Q1739" s="24">
        <f t="shared" si="155"/>
        <v>44980</v>
      </c>
      <c r="R1739" s="24">
        <f t="shared" si="155"/>
        <v>45020</v>
      </c>
      <c r="S1739"/>
    </row>
    <row r="1740" spans="15:19" x14ac:dyDescent="0.2">
      <c r="O1740" s="18">
        <f t="shared" si="157"/>
        <v>24</v>
      </c>
      <c r="P1740" s="19">
        <f t="shared" si="156"/>
        <v>1874</v>
      </c>
      <c r="Q1740" s="24">
        <f t="shared" ref="Q1740:R1755" si="158">Q1739+1</f>
        <v>44981</v>
      </c>
      <c r="R1740" s="24">
        <f t="shared" si="158"/>
        <v>45021</v>
      </c>
      <c r="S1740"/>
    </row>
    <row r="1741" spans="15:19" x14ac:dyDescent="0.2">
      <c r="O1741" s="18">
        <f t="shared" si="157"/>
        <v>25</v>
      </c>
      <c r="P1741" s="19">
        <f t="shared" si="156"/>
        <v>1799</v>
      </c>
      <c r="Q1741" s="24">
        <f t="shared" si="158"/>
        <v>44982</v>
      </c>
      <c r="R1741" s="24">
        <f t="shared" si="158"/>
        <v>45022</v>
      </c>
      <c r="S1741"/>
    </row>
    <row r="1742" spans="15:19" x14ac:dyDescent="0.2">
      <c r="O1742" s="18">
        <f t="shared" si="157"/>
        <v>26</v>
      </c>
      <c r="P1742" s="19">
        <f t="shared" si="156"/>
        <v>1730</v>
      </c>
      <c r="Q1742" s="24">
        <f t="shared" si="158"/>
        <v>44983</v>
      </c>
      <c r="R1742" s="24">
        <f t="shared" si="158"/>
        <v>45023</v>
      </c>
      <c r="S1742"/>
    </row>
    <row r="1743" spans="15:19" x14ac:dyDescent="0.2">
      <c r="O1743" s="18">
        <f t="shared" si="157"/>
        <v>27</v>
      </c>
      <c r="P1743" s="19">
        <f t="shared" si="156"/>
        <v>1666</v>
      </c>
      <c r="Q1743" s="24">
        <f t="shared" si="158"/>
        <v>44984</v>
      </c>
      <c r="R1743" s="24">
        <f t="shared" si="158"/>
        <v>45024</v>
      </c>
      <c r="S1743"/>
    </row>
    <row r="1744" spans="15:19" x14ac:dyDescent="0.2">
      <c r="O1744" s="18">
        <f t="shared" si="157"/>
        <v>28</v>
      </c>
      <c r="P1744" s="19">
        <f t="shared" si="156"/>
        <v>1607</v>
      </c>
      <c r="Q1744" s="24">
        <f t="shared" si="158"/>
        <v>44985</v>
      </c>
      <c r="R1744" s="24">
        <f t="shared" si="158"/>
        <v>45025</v>
      </c>
      <c r="S1744"/>
    </row>
    <row r="1745" spans="15:19" x14ac:dyDescent="0.2">
      <c r="O1745" s="18">
        <f t="shared" si="157"/>
        <v>1</v>
      </c>
      <c r="P1745" s="19">
        <f t="shared" si="156"/>
        <v>44986</v>
      </c>
      <c r="Q1745" s="24">
        <f t="shared" si="158"/>
        <v>44986</v>
      </c>
      <c r="R1745" s="24">
        <f t="shared" si="158"/>
        <v>45026</v>
      </c>
      <c r="S1745"/>
    </row>
    <row r="1746" spans="15:19" x14ac:dyDescent="0.2">
      <c r="O1746" s="18">
        <f t="shared" si="157"/>
        <v>2</v>
      </c>
      <c r="P1746" s="19">
        <f t="shared" si="156"/>
        <v>22494</v>
      </c>
      <c r="Q1746" s="24">
        <f t="shared" si="158"/>
        <v>44987</v>
      </c>
      <c r="R1746" s="24">
        <f t="shared" si="158"/>
        <v>45027</v>
      </c>
      <c r="S1746"/>
    </row>
    <row r="1747" spans="15:19" x14ac:dyDescent="0.2">
      <c r="O1747" s="18">
        <f t="shared" si="157"/>
        <v>3</v>
      </c>
      <c r="P1747" s="19">
        <f t="shared" si="156"/>
        <v>14996</v>
      </c>
      <c r="Q1747" s="24">
        <f t="shared" si="158"/>
        <v>44988</v>
      </c>
      <c r="R1747" s="24">
        <f t="shared" si="158"/>
        <v>45028</v>
      </c>
      <c r="S1747"/>
    </row>
    <row r="1748" spans="15:19" x14ac:dyDescent="0.2">
      <c r="O1748" s="18">
        <f t="shared" si="157"/>
        <v>4</v>
      </c>
      <c r="P1748" s="19">
        <f t="shared" si="156"/>
        <v>11247</v>
      </c>
      <c r="Q1748" s="24">
        <f t="shared" si="158"/>
        <v>44989</v>
      </c>
      <c r="R1748" s="24">
        <f t="shared" si="158"/>
        <v>45029</v>
      </c>
      <c r="S1748"/>
    </row>
    <row r="1749" spans="15:19" x14ac:dyDescent="0.2">
      <c r="O1749" s="18">
        <f t="shared" si="157"/>
        <v>5</v>
      </c>
      <c r="P1749" s="19">
        <f t="shared" si="156"/>
        <v>8998</v>
      </c>
      <c r="Q1749" s="24">
        <f t="shared" si="158"/>
        <v>44990</v>
      </c>
      <c r="R1749" s="24">
        <f t="shared" si="158"/>
        <v>45030</v>
      </c>
      <c r="S1749"/>
    </row>
    <row r="1750" spans="15:19" x14ac:dyDescent="0.2">
      <c r="O1750" s="18">
        <f t="shared" si="157"/>
        <v>6</v>
      </c>
      <c r="P1750" s="19">
        <f t="shared" si="156"/>
        <v>7499</v>
      </c>
      <c r="Q1750" s="24">
        <f t="shared" si="158"/>
        <v>44991</v>
      </c>
      <c r="R1750" s="24">
        <f t="shared" si="158"/>
        <v>45031</v>
      </c>
      <c r="S1750"/>
    </row>
    <row r="1751" spans="15:19" x14ac:dyDescent="0.2">
      <c r="O1751" s="18">
        <f t="shared" si="157"/>
        <v>7</v>
      </c>
      <c r="P1751" s="19">
        <f t="shared" si="156"/>
        <v>6427</v>
      </c>
      <c r="Q1751" s="24">
        <f t="shared" si="158"/>
        <v>44992</v>
      </c>
      <c r="R1751" s="24">
        <f t="shared" si="158"/>
        <v>45032</v>
      </c>
      <c r="S1751"/>
    </row>
    <row r="1752" spans="15:19" x14ac:dyDescent="0.2">
      <c r="O1752" s="18">
        <f t="shared" si="157"/>
        <v>8</v>
      </c>
      <c r="P1752" s="19">
        <f t="shared" si="156"/>
        <v>5624</v>
      </c>
      <c r="Q1752" s="24">
        <f t="shared" si="158"/>
        <v>44993</v>
      </c>
      <c r="R1752" s="24">
        <f t="shared" si="158"/>
        <v>45033</v>
      </c>
      <c r="S1752"/>
    </row>
    <row r="1753" spans="15:19" x14ac:dyDescent="0.2">
      <c r="O1753" s="18">
        <f t="shared" si="157"/>
        <v>9</v>
      </c>
      <c r="P1753" s="19">
        <f t="shared" si="156"/>
        <v>4999</v>
      </c>
      <c r="Q1753" s="24">
        <f t="shared" si="158"/>
        <v>44994</v>
      </c>
      <c r="R1753" s="24">
        <f t="shared" si="158"/>
        <v>45034</v>
      </c>
      <c r="S1753"/>
    </row>
    <row r="1754" spans="15:19" x14ac:dyDescent="0.2">
      <c r="O1754" s="18">
        <f t="shared" si="157"/>
        <v>10</v>
      </c>
      <c r="P1754" s="19">
        <f t="shared" si="156"/>
        <v>4500</v>
      </c>
      <c r="Q1754" s="24">
        <f t="shared" si="158"/>
        <v>44995</v>
      </c>
      <c r="R1754" s="24">
        <f t="shared" si="158"/>
        <v>45035</v>
      </c>
      <c r="S1754"/>
    </row>
    <row r="1755" spans="15:19" x14ac:dyDescent="0.2">
      <c r="O1755" s="18">
        <f t="shared" si="157"/>
        <v>11</v>
      </c>
      <c r="P1755" s="19">
        <f t="shared" si="156"/>
        <v>4091</v>
      </c>
      <c r="Q1755" s="24">
        <f t="shared" si="158"/>
        <v>44996</v>
      </c>
      <c r="R1755" s="24">
        <f t="shared" si="158"/>
        <v>45036</v>
      </c>
      <c r="S1755"/>
    </row>
    <row r="1756" spans="15:19" x14ac:dyDescent="0.2">
      <c r="O1756" s="18">
        <f t="shared" si="157"/>
        <v>12</v>
      </c>
      <c r="P1756" s="19">
        <f t="shared" si="156"/>
        <v>3750</v>
      </c>
      <c r="Q1756" s="24">
        <f t="shared" ref="Q1756:R1771" si="159">Q1755+1</f>
        <v>44997</v>
      </c>
      <c r="R1756" s="24">
        <f t="shared" si="159"/>
        <v>45037</v>
      </c>
      <c r="S1756"/>
    </row>
    <row r="1757" spans="15:19" x14ac:dyDescent="0.2">
      <c r="O1757" s="18">
        <f t="shared" si="157"/>
        <v>13</v>
      </c>
      <c r="P1757" s="19">
        <f t="shared" si="156"/>
        <v>3461</v>
      </c>
      <c r="Q1757" s="24">
        <f t="shared" si="159"/>
        <v>44998</v>
      </c>
      <c r="R1757" s="24">
        <f t="shared" si="159"/>
        <v>45038</v>
      </c>
      <c r="S1757"/>
    </row>
    <row r="1758" spans="15:19" x14ac:dyDescent="0.2">
      <c r="O1758" s="18">
        <f t="shared" si="157"/>
        <v>14</v>
      </c>
      <c r="P1758" s="19">
        <f t="shared" si="156"/>
        <v>3214</v>
      </c>
      <c r="Q1758" s="24">
        <f t="shared" si="159"/>
        <v>44999</v>
      </c>
      <c r="R1758" s="24">
        <f t="shared" si="159"/>
        <v>45039</v>
      </c>
      <c r="S1758"/>
    </row>
    <row r="1759" spans="15:19" x14ac:dyDescent="0.2">
      <c r="O1759" s="18">
        <f t="shared" si="157"/>
        <v>15</v>
      </c>
      <c r="P1759" s="19">
        <f t="shared" si="156"/>
        <v>3000</v>
      </c>
      <c r="Q1759" s="24">
        <f t="shared" si="159"/>
        <v>45000</v>
      </c>
      <c r="R1759" s="24">
        <f t="shared" si="159"/>
        <v>45040</v>
      </c>
      <c r="S1759"/>
    </row>
    <row r="1760" spans="15:19" x14ac:dyDescent="0.2">
      <c r="O1760" s="18">
        <f t="shared" si="157"/>
        <v>16</v>
      </c>
      <c r="P1760" s="19">
        <f t="shared" si="156"/>
        <v>2813</v>
      </c>
      <c r="Q1760" s="24">
        <f t="shared" si="159"/>
        <v>45001</v>
      </c>
      <c r="R1760" s="24">
        <f t="shared" si="159"/>
        <v>45041</v>
      </c>
      <c r="S1760"/>
    </row>
    <row r="1761" spans="15:19" x14ac:dyDescent="0.2">
      <c r="O1761" s="18">
        <f t="shared" si="157"/>
        <v>17</v>
      </c>
      <c r="P1761" s="19">
        <f t="shared" si="156"/>
        <v>2647</v>
      </c>
      <c r="Q1761" s="24">
        <f t="shared" si="159"/>
        <v>45002</v>
      </c>
      <c r="R1761" s="24">
        <f t="shared" si="159"/>
        <v>45042</v>
      </c>
      <c r="S1761"/>
    </row>
    <row r="1762" spans="15:19" x14ac:dyDescent="0.2">
      <c r="O1762" s="18">
        <f t="shared" si="157"/>
        <v>18</v>
      </c>
      <c r="P1762" s="19">
        <f t="shared" si="156"/>
        <v>2500</v>
      </c>
      <c r="Q1762" s="24">
        <f t="shared" si="159"/>
        <v>45003</v>
      </c>
      <c r="R1762" s="24">
        <f t="shared" si="159"/>
        <v>45043</v>
      </c>
      <c r="S1762"/>
    </row>
    <row r="1763" spans="15:19" x14ac:dyDescent="0.2">
      <c r="O1763" s="18">
        <f t="shared" si="157"/>
        <v>19</v>
      </c>
      <c r="P1763" s="19">
        <f t="shared" si="156"/>
        <v>2369</v>
      </c>
      <c r="Q1763" s="24">
        <f t="shared" si="159"/>
        <v>45004</v>
      </c>
      <c r="R1763" s="24">
        <f t="shared" si="159"/>
        <v>45044</v>
      </c>
      <c r="S1763"/>
    </row>
    <row r="1764" spans="15:19" x14ac:dyDescent="0.2">
      <c r="O1764" s="18">
        <f t="shared" si="157"/>
        <v>20</v>
      </c>
      <c r="P1764" s="19">
        <f t="shared" si="156"/>
        <v>2250</v>
      </c>
      <c r="Q1764" s="24">
        <f t="shared" si="159"/>
        <v>45005</v>
      </c>
      <c r="R1764" s="24">
        <f t="shared" si="159"/>
        <v>45045</v>
      </c>
      <c r="S1764"/>
    </row>
    <row r="1765" spans="15:19" x14ac:dyDescent="0.2">
      <c r="O1765" s="18">
        <f t="shared" si="157"/>
        <v>21</v>
      </c>
      <c r="P1765" s="19">
        <f t="shared" si="156"/>
        <v>2143</v>
      </c>
      <c r="Q1765" s="24">
        <f t="shared" si="159"/>
        <v>45006</v>
      </c>
      <c r="R1765" s="24">
        <f t="shared" si="159"/>
        <v>45046</v>
      </c>
      <c r="S1765"/>
    </row>
    <row r="1766" spans="15:19" x14ac:dyDescent="0.2">
      <c r="O1766" s="18">
        <f t="shared" si="157"/>
        <v>22</v>
      </c>
      <c r="P1766" s="19">
        <f t="shared" si="156"/>
        <v>2046</v>
      </c>
      <c r="Q1766" s="24">
        <f t="shared" si="159"/>
        <v>45007</v>
      </c>
      <c r="R1766" s="24">
        <f t="shared" si="159"/>
        <v>45047</v>
      </c>
      <c r="S1766"/>
    </row>
    <row r="1767" spans="15:19" x14ac:dyDescent="0.2">
      <c r="O1767" s="18">
        <f t="shared" si="157"/>
        <v>23</v>
      </c>
      <c r="P1767" s="19">
        <f t="shared" si="156"/>
        <v>1957</v>
      </c>
      <c r="Q1767" s="24">
        <f t="shared" si="159"/>
        <v>45008</v>
      </c>
      <c r="R1767" s="24">
        <f t="shared" si="159"/>
        <v>45048</v>
      </c>
      <c r="S1767"/>
    </row>
    <row r="1768" spans="15:19" x14ac:dyDescent="0.2">
      <c r="O1768" s="18">
        <f t="shared" si="157"/>
        <v>24</v>
      </c>
      <c r="P1768" s="19">
        <f t="shared" si="156"/>
        <v>1875</v>
      </c>
      <c r="Q1768" s="24">
        <f t="shared" si="159"/>
        <v>45009</v>
      </c>
      <c r="R1768" s="24">
        <f t="shared" si="159"/>
        <v>45049</v>
      </c>
      <c r="S1768"/>
    </row>
    <row r="1769" spans="15:19" x14ac:dyDescent="0.2">
      <c r="O1769" s="18">
        <f t="shared" si="157"/>
        <v>25</v>
      </c>
      <c r="P1769" s="19">
        <f t="shared" si="156"/>
        <v>1800</v>
      </c>
      <c r="Q1769" s="24">
        <f t="shared" si="159"/>
        <v>45010</v>
      </c>
      <c r="R1769" s="24">
        <f t="shared" si="159"/>
        <v>45050</v>
      </c>
      <c r="S1769"/>
    </row>
    <row r="1770" spans="15:19" x14ac:dyDescent="0.2">
      <c r="O1770" s="18">
        <f t="shared" si="157"/>
        <v>26</v>
      </c>
      <c r="P1770" s="19">
        <f t="shared" si="156"/>
        <v>1731</v>
      </c>
      <c r="Q1770" s="24">
        <f t="shared" si="159"/>
        <v>45011</v>
      </c>
      <c r="R1770" s="24">
        <f t="shared" si="159"/>
        <v>45051</v>
      </c>
      <c r="S1770"/>
    </row>
    <row r="1771" spans="15:19" x14ac:dyDescent="0.2">
      <c r="O1771" s="18">
        <f t="shared" si="157"/>
        <v>27</v>
      </c>
      <c r="P1771" s="19">
        <f t="shared" si="156"/>
        <v>1667</v>
      </c>
      <c r="Q1771" s="24">
        <f t="shared" si="159"/>
        <v>45012</v>
      </c>
      <c r="R1771" s="24">
        <f t="shared" si="159"/>
        <v>45052</v>
      </c>
      <c r="S1771"/>
    </row>
    <row r="1772" spans="15:19" x14ac:dyDescent="0.2">
      <c r="O1772" s="18">
        <f t="shared" si="157"/>
        <v>28</v>
      </c>
      <c r="P1772" s="19">
        <f t="shared" si="156"/>
        <v>1608</v>
      </c>
      <c r="Q1772" s="24">
        <f t="shared" ref="Q1772:R1787" si="160">Q1771+1</f>
        <v>45013</v>
      </c>
      <c r="R1772" s="24">
        <f t="shared" si="160"/>
        <v>45053</v>
      </c>
      <c r="S1772"/>
    </row>
    <row r="1773" spans="15:19" x14ac:dyDescent="0.2">
      <c r="O1773" s="18">
        <f t="shared" si="157"/>
        <v>29</v>
      </c>
      <c r="P1773" s="19">
        <f t="shared" si="156"/>
        <v>1552</v>
      </c>
      <c r="Q1773" s="24">
        <f t="shared" si="160"/>
        <v>45014</v>
      </c>
      <c r="R1773" s="24">
        <f t="shared" si="160"/>
        <v>45054</v>
      </c>
      <c r="S1773"/>
    </row>
    <row r="1774" spans="15:19" x14ac:dyDescent="0.2">
      <c r="O1774" s="18">
        <f t="shared" si="157"/>
        <v>30</v>
      </c>
      <c r="P1774" s="19">
        <f t="shared" si="156"/>
        <v>1501</v>
      </c>
      <c r="Q1774" s="24">
        <f t="shared" si="160"/>
        <v>45015</v>
      </c>
      <c r="R1774" s="24">
        <f t="shared" si="160"/>
        <v>45055</v>
      </c>
      <c r="S1774"/>
    </row>
    <row r="1775" spans="15:19" x14ac:dyDescent="0.2">
      <c r="O1775" s="18">
        <f t="shared" si="157"/>
        <v>31</v>
      </c>
      <c r="P1775" s="19">
        <f t="shared" si="156"/>
        <v>1452</v>
      </c>
      <c r="Q1775" s="24">
        <f t="shared" si="160"/>
        <v>45016</v>
      </c>
      <c r="R1775" s="24">
        <f t="shared" si="160"/>
        <v>45056</v>
      </c>
      <c r="S1775"/>
    </row>
    <row r="1776" spans="15:19" x14ac:dyDescent="0.2">
      <c r="O1776" s="18">
        <f t="shared" si="157"/>
        <v>1</v>
      </c>
      <c r="P1776" s="19">
        <f t="shared" si="156"/>
        <v>45017</v>
      </c>
      <c r="Q1776" s="24">
        <f t="shared" si="160"/>
        <v>45017</v>
      </c>
      <c r="R1776" s="24">
        <f t="shared" si="160"/>
        <v>45057</v>
      </c>
      <c r="S1776"/>
    </row>
    <row r="1777" spans="15:19" x14ac:dyDescent="0.2">
      <c r="O1777" s="18">
        <f t="shared" si="157"/>
        <v>2</v>
      </c>
      <c r="P1777" s="19">
        <f t="shared" si="156"/>
        <v>22509</v>
      </c>
      <c r="Q1777" s="24">
        <f t="shared" si="160"/>
        <v>45018</v>
      </c>
      <c r="R1777" s="24">
        <f t="shared" si="160"/>
        <v>45058</v>
      </c>
      <c r="S1777"/>
    </row>
    <row r="1778" spans="15:19" x14ac:dyDescent="0.2">
      <c r="O1778" s="18">
        <f t="shared" si="157"/>
        <v>3</v>
      </c>
      <c r="P1778" s="19">
        <f t="shared" si="156"/>
        <v>15006</v>
      </c>
      <c r="Q1778" s="24">
        <f t="shared" si="160"/>
        <v>45019</v>
      </c>
      <c r="R1778" s="24">
        <f t="shared" si="160"/>
        <v>45059</v>
      </c>
      <c r="S1778"/>
    </row>
    <row r="1779" spans="15:19" x14ac:dyDescent="0.2">
      <c r="O1779" s="18">
        <f t="shared" si="157"/>
        <v>4</v>
      </c>
      <c r="P1779" s="19">
        <f t="shared" si="156"/>
        <v>11255</v>
      </c>
      <c r="Q1779" s="24">
        <f t="shared" si="160"/>
        <v>45020</v>
      </c>
      <c r="R1779" s="24">
        <f t="shared" si="160"/>
        <v>45060</v>
      </c>
      <c r="S1779"/>
    </row>
    <row r="1780" spans="15:19" x14ac:dyDescent="0.2">
      <c r="O1780" s="18">
        <f t="shared" si="157"/>
        <v>5</v>
      </c>
      <c r="P1780" s="19">
        <f t="shared" si="156"/>
        <v>9004</v>
      </c>
      <c r="Q1780" s="24">
        <f t="shared" si="160"/>
        <v>45021</v>
      </c>
      <c r="R1780" s="24">
        <f t="shared" si="160"/>
        <v>45061</v>
      </c>
      <c r="S1780"/>
    </row>
    <row r="1781" spans="15:19" x14ac:dyDescent="0.2">
      <c r="O1781" s="18">
        <f t="shared" si="157"/>
        <v>6</v>
      </c>
      <c r="P1781" s="19">
        <f t="shared" si="156"/>
        <v>7504</v>
      </c>
      <c r="Q1781" s="24">
        <f t="shared" si="160"/>
        <v>45022</v>
      </c>
      <c r="R1781" s="24">
        <f t="shared" si="160"/>
        <v>45062</v>
      </c>
      <c r="S1781"/>
    </row>
    <row r="1782" spans="15:19" x14ac:dyDescent="0.2">
      <c r="O1782" s="18">
        <f t="shared" si="157"/>
        <v>7</v>
      </c>
      <c r="P1782" s="19">
        <f t="shared" si="156"/>
        <v>6432</v>
      </c>
      <c r="Q1782" s="24">
        <f t="shared" si="160"/>
        <v>45023</v>
      </c>
      <c r="R1782" s="24">
        <f t="shared" si="160"/>
        <v>45063</v>
      </c>
      <c r="S1782"/>
    </row>
    <row r="1783" spans="15:19" x14ac:dyDescent="0.2">
      <c r="O1783" s="18">
        <f t="shared" si="157"/>
        <v>8</v>
      </c>
      <c r="P1783" s="19">
        <f t="shared" si="156"/>
        <v>5628</v>
      </c>
      <c r="Q1783" s="24">
        <f t="shared" si="160"/>
        <v>45024</v>
      </c>
      <c r="R1783" s="24">
        <f t="shared" si="160"/>
        <v>45064</v>
      </c>
      <c r="S1783"/>
    </row>
    <row r="1784" spans="15:19" x14ac:dyDescent="0.2">
      <c r="O1784" s="18">
        <f t="shared" si="157"/>
        <v>9</v>
      </c>
      <c r="P1784" s="19">
        <f t="shared" si="156"/>
        <v>5003</v>
      </c>
      <c r="Q1784" s="24">
        <f t="shared" si="160"/>
        <v>45025</v>
      </c>
      <c r="R1784" s="24">
        <f t="shared" si="160"/>
        <v>45065</v>
      </c>
      <c r="S1784"/>
    </row>
    <row r="1785" spans="15:19" x14ac:dyDescent="0.2">
      <c r="O1785" s="18">
        <f t="shared" si="157"/>
        <v>10</v>
      </c>
      <c r="P1785" s="19">
        <f t="shared" si="156"/>
        <v>4503</v>
      </c>
      <c r="Q1785" s="24">
        <f t="shared" si="160"/>
        <v>45026</v>
      </c>
      <c r="R1785" s="24">
        <f t="shared" si="160"/>
        <v>45066</v>
      </c>
      <c r="S1785"/>
    </row>
    <row r="1786" spans="15:19" x14ac:dyDescent="0.2">
      <c r="O1786" s="18">
        <f t="shared" si="157"/>
        <v>11</v>
      </c>
      <c r="P1786" s="19">
        <f t="shared" si="156"/>
        <v>4093</v>
      </c>
      <c r="Q1786" s="24">
        <f t="shared" si="160"/>
        <v>45027</v>
      </c>
      <c r="R1786" s="24">
        <f t="shared" si="160"/>
        <v>45067</v>
      </c>
      <c r="S1786"/>
    </row>
    <row r="1787" spans="15:19" x14ac:dyDescent="0.2">
      <c r="O1787" s="18">
        <f t="shared" si="157"/>
        <v>12</v>
      </c>
      <c r="P1787" s="19">
        <f t="shared" si="156"/>
        <v>3752</v>
      </c>
      <c r="Q1787" s="24">
        <f t="shared" si="160"/>
        <v>45028</v>
      </c>
      <c r="R1787" s="24">
        <f t="shared" si="160"/>
        <v>45068</v>
      </c>
      <c r="S1787"/>
    </row>
    <row r="1788" spans="15:19" x14ac:dyDescent="0.2">
      <c r="O1788" s="18">
        <f t="shared" si="157"/>
        <v>13</v>
      </c>
      <c r="P1788" s="19">
        <f t="shared" si="156"/>
        <v>3464</v>
      </c>
      <c r="Q1788" s="24">
        <f t="shared" ref="Q1788:R1803" si="161">Q1787+1</f>
        <v>45029</v>
      </c>
      <c r="R1788" s="24">
        <f t="shared" si="161"/>
        <v>45069</v>
      </c>
      <c r="S1788"/>
    </row>
    <row r="1789" spans="15:19" x14ac:dyDescent="0.2">
      <c r="O1789" s="18">
        <f t="shared" si="157"/>
        <v>14</v>
      </c>
      <c r="P1789" s="19">
        <f t="shared" si="156"/>
        <v>3216</v>
      </c>
      <c r="Q1789" s="24">
        <f t="shared" si="161"/>
        <v>45030</v>
      </c>
      <c r="R1789" s="24">
        <f t="shared" si="161"/>
        <v>45070</v>
      </c>
      <c r="S1789"/>
    </row>
    <row r="1790" spans="15:19" x14ac:dyDescent="0.2">
      <c r="O1790" s="18">
        <f t="shared" si="157"/>
        <v>15</v>
      </c>
      <c r="P1790" s="19">
        <f t="shared" si="156"/>
        <v>3002</v>
      </c>
      <c r="Q1790" s="24">
        <f t="shared" si="161"/>
        <v>45031</v>
      </c>
      <c r="R1790" s="24">
        <f t="shared" si="161"/>
        <v>45071</v>
      </c>
      <c r="S1790"/>
    </row>
    <row r="1791" spans="15:19" x14ac:dyDescent="0.2">
      <c r="O1791" s="18">
        <f t="shared" si="157"/>
        <v>16</v>
      </c>
      <c r="P1791" s="19">
        <f t="shared" si="156"/>
        <v>2815</v>
      </c>
      <c r="Q1791" s="24">
        <f t="shared" si="161"/>
        <v>45032</v>
      </c>
      <c r="R1791" s="24">
        <f t="shared" si="161"/>
        <v>45072</v>
      </c>
      <c r="S1791"/>
    </row>
    <row r="1792" spans="15:19" x14ac:dyDescent="0.2">
      <c r="O1792" s="18">
        <f t="shared" si="157"/>
        <v>17</v>
      </c>
      <c r="P1792" s="19">
        <f t="shared" si="156"/>
        <v>2649</v>
      </c>
      <c r="Q1792" s="24">
        <f t="shared" si="161"/>
        <v>45033</v>
      </c>
      <c r="R1792" s="24">
        <f t="shared" si="161"/>
        <v>45073</v>
      </c>
      <c r="S1792"/>
    </row>
    <row r="1793" spans="15:19" x14ac:dyDescent="0.2">
      <c r="O1793" s="18">
        <f t="shared" si="157"/>
        <v>18</v>
      </c>
      <c r="P1793" s="19">
        <f t="shared" si="156"/>
        <v>2502</v>
      </c>
      <c r="Q1793" s="24">
        <f t="shared" si="161"/>
        <v>45034</v>
      </c>
      <c r="R1793" s="24">
        <f t="shared" si="161"/>
        <v>45074</v>
      </c>
      <c r="S1793"/>
    </row>
    <row r="1794" spans="15:19" x14ac:dyDescent="0.2">
      <c r="O1794" s="18">
        <f t="shared" si="157"/>
        <v>19</v>
      </c>
      <c r="P1794" s="19">
        <f t="shared" si="156"/>
        <v>2370</v>
      </c>
      <c r="Q1794" s="24">
        <f t="shared" si="161"/>
        <v>45035</v>
      </c>
      <c r="R1794" s="24">
        <f t="shared" si="161"/>
        <v>45075</v>
      </c>
      <c r="S1794"/>
    </row>
    <row r="1795" spans="15:19" x14ac:dyDescent="0.2">
      <c r="O1795" s="18">
        <f t="shared" si="157"/>
        <v>20</v>
      </c>
      <c r="P1795" s="19">
        <f t="shared" si="156"/>
        <v>2252</v>
      </c>
      <c r="Q1795" s="24">
        <f t="shared" si="161"/>
        <v>45036</v>
      </c>
      <c r="R1795" s="24">
        <f t="shared" si="161"/>
        <v>45076</v>
      </c>
      <c r="S1795"/>
    </row>
    <row r="1796" spans="15:19" x14ac:dyDescent="0.2">
      <c r="O1796" s="18">
        <f t="shared" si="157"/>
        <v>21</v>
      </c>
      <c r="P1796" s="19">
        <f t="shared" si="156"/>
        <v>2145</v>
      </c>
      <c r="Q1796" s="24">
        <f t="shared" si="161"/>
        <v>45037</v>
      </c>
      <c r="R1796" s="24">
        <f t="shared" si="161"/>
        <v>45077</v>
      </c>
      <c r="S1796"/>
    </row>
    <row r="1797" spans="15:19" x14ac:dyDescent="0.2">
      <c r="O1797" s="18">
        <f t="shared" si="157"/>
        <v>22</v>
      </c>
      <c r="P1797" s="19">
        <f t="shared" si="156"/>
        <v>2047</v>
      </c>
      <c r="Q1797" s="24">
        <f t="shared" si="161"/>
        <v>45038</v>
      </c>
      <c r="R1797" s="24">
        <f t="shared" si="161"/>
        <v>45078</v>
      </c>
      <c r="S1797"/>
    </row>
    <row r="1798" spans="15:19" x14ac:dyDescent="0.2">
      <c r="O1798" s="18">
        <f t="shared" si="157"/>
        <v>23</v>
      </c>
      <c r="P1798" s="19">
        <f t="shared" si="156"/>
        <v>1958</v>
      </c>
      <c r="Q1798" s="24">
        <f t="shared" si="161"/>
        <v>45039</v>
      </c>
      <c r="R1798" s="24">
        <f t="shared" si="161"/>
        <v>45079</v>
      </c>
      <c r="S1798"/>
    </row>
    <row r="1799" spans="15:19" x14ac:dyDescent="0.2">
      <c r="O1799" s="18">
        <f t="shared" si="157"/>
        <v>24</v>
      </c>
      <c r="P1799" s="19">
        <f t="shared" si="156"/>
        <v>1877</v>
      </c>
      <c r="Q1799" s="24">
        <f t="shared" si="161"/>
        <v>45040</v>
      </c>
      <c r="R1799" s="24">
        <f t="shared" si="161"/>
        <v>45080</v>
      </c>
      <c r="S1799"/>
    </row>
    <row r="1800" spans="15:19" x14ac:dyDescent="0.2">
      <c r="O1800" s="18">
        <f t="shared" si="157"/>
        <v>25</v>
      </c>
      <c r="P1800" s="19">
        <f t="shared" si="156"/>
        <v>1802</v>
      </c>
      <c r="Q1800" s="24">
        <f t="shared" si="161"/>
        <v>45041</v>
      </c>
      <c r="R1800" s="24">
        <f t="shared" si="161"/>
        <v>45081</v>
      </c>
      <c r="S1800"/>
    </row>
    <row r="1801" spans="15:19" x14ac:dyDescent="0.2">
      <c r="O1801" s="18">
        <f t="shared" si="157"/>
        <v>26</v>
      </c>
      <c r="P1801" s="19">
        <f t="shared" ref="P1801:P1864" si="162">ROUND(Q1801/O1801,0)</f>
        <v>1732</v>
      </c>
      <c r="Q1801" s="24">
        <f t="shared" si="161"/>
        <v>45042</v>
      </c>
      <c r="R1801" s="24">
        <f t="shared" si="161"/>
        <v>45082</v>
      </c>
      <c r="S1801"/>
    </row>
    <row r="1802" spans="15:19" x14ac:dyDescent="0.2">
      <c r="O1802" s="18">
        <f t="shared" ref="O1802:O1865" si="163">DAY(Q1802)</f>
        <v>27</v>
      </c>
      <c r="P1802" s="19">
        <f t="shared" si="162"/>
        <v>1668</v>
      </c>
      <c r="Q1802" s="24">
        <f t="shared" si="161"/>
        <v>45043</v>
      </c>
      <c r="R1802" s="24">
        <f t="shared" si="161"/>
        <v>45083</v>
      </c>
      <c r="S1802"/>
    </row>
    <row r="1803" spans="15:19" x14ac:dyDescent="0.2">
      <c r="O1803" s="18">
        <f t="shared" si="163"/>
        <v>28</v>
      </c>
      <c r="P1803" s="19">
        <f t="shared" si="162"/>
        <v>1609</v>
      </c>
      <c r="Q1803" s="24">
        <f t="shared" si="161"/>
        <v>45044</v>
      </c>
      <c r="R1803" s="24">
        <f t="shared" si="161"/>
        <v>45084</v>
      </c>
      <c r="S1803"/>
    </row>
    <row r="1804" spans="15:19" x14ac:dyDescent="0.2">
      <c r="O1804" s="18">
        <f t="shared" si="163"/>
        <v>29</v>
      </c>
      <c r="P1804" s="19">
        <f t="shared" si="162"/>
        <v>1553</v>
      </c>
      <c r="Q1804" s="24">
        <f t="shared" ref="Q1804:R1819" si="164">Q1803+1</f>
        <v>45045</v>
      </c>
      <c r="R1804" s="24">
        <f t="shared" si="164"/>
        <v>45085</v>
      </c>
      <c r="S1804"/>
    </row>
    <row r="1805" spans="15:19" x14ac:dyDescent="0.2">
      <c r="O1805" s="18">
        <f t="shared" si="163"/>
        <v>30</v>
      </c>
      <c r="P1805" s="19">
        <f t="shared" si="162"/>
        <v>1502</v>
      </c>
      <c r="Q1805" s="24">
        <f t="shared" si="164"/>
        <v>45046</v>
      </c>
      <c r="R1805" s="24">
        <f t="shared" si="164"/>
        <v>45086</v>
      </c>
      <c r="S1805"/>
    </row>
    <row r="1806" spans="15:19" x14ac:dyDescent="0.2">
      <c r="O1806" s="18">
        <f t="shared" si="163"/>
        <v>1</v>
      </c>
      <c r="P1806" s="19">
        <f t="shared" si="162"/>
        <v>45047</v>
      </c>
      <c r="Q1806" s="24">
        <f t="shared" si="164"/>
        <v>45047</v>
      </c>
      <c r="R1806" s="24">
        <f t="shared" si="164"/>
        <v>45087</v>
      </c>
      <c r="S1806"/>
    </row>
    <row r="1807" spans="15:19" x14ac:dyDescent="0.2">
      <c r="O1807" s="18">
        <f t="shared" si="163"/>
        <v>2</v>
      </c>
      <c r="P1807" s="19">
        <f t="shared" si="162"/>
        <v>22524</v>
      </c>
      <c r="Q1807" s="24">
        <f t="shared" si="164"/>
        <v>45048</v>
      </c>
      <c r="R1807" s="24">
        <f t="shared" si="164"/>
        <v>45088</v>
      </c>
      <c r="S1807"/>
    </row>
    <row r="1808" spans="15:19" x14ac:dyDescent="0.2">
      <c r="O1808" s="18">
        <f t="shared" si="163"/>
        <v>3</v>
      </c>
      <c r="P1808" s="19">
        <f t="shared" si="162"/>
        <v>15016</v>
      </c>
      <c r="Q1808" s="24">
        <f t="shared" si="164"/>
        <v>45049</v>
      </c>
      <c r="R1808" s="24">
        <f t="shared" si="164"/>
        <v>45089</v>
      </c>
      <c r="S1808"/>
    </row>
    <row r="1809" spans="15:19" x14ac:dyDescent="0.2">
      <c r="O1809" s="18">
        <f t="shared" si="163"/>
        <v>4</v>
      </c>
      <c r="P1809" s="19">
        <f t="shared" si="162"/>
        <v>11263</v>
      </c>
      <c r="Q1809" s="24">
        <f t="shared" si="164"/>
        <v>45050</v>
      </c>
      <c r="R1809" s="24">
        <f t="shared" si="164"/>
        <v>45090</v>
      </c>
      <c r="S1809"/>
    </row>
    <row r="1810" spans="15:19" x14ac:dyDescent="0.2">
      <c r="O1810" s="18">
        <f t="shared" si="163"/>
        <v>5</v>
      </c>
      <c r="P1810" s="19">
        <f t="shared" si="162"/>
        <v>9010</v>
      </c>
      <c r="Q1810" s="24">
        <f t="shared" si="164"/>
        <v>45051</v>
      </c>
      <c r="R1810" s="24">
        <f t="shared" si="164"/>
        <v>45091</v>
      </c>
      <c r="S1810"/>
    </row>
    <row r="1811" spans="15:19" x14ac:dyDescent="0.2">
      <c r="O1811" s="18">
        <f t="shared" si="163"/>
        <v>6</v>
      </c>
      <c r="P1811" s="19">
        <f t="shared" si="162"/>
        <v>7509</v>
      </c>
      <c r="Q1811" s="24">
        <f t="shared" si="164"/>
        <v>45052</v>
      </c>
      <c r="R1811" s="24">
        <f t="shared" si="164"/>
        <v>45092</v>
      </c>
      <c r="S1811"/>
    </row>
    <row r="1812" spans="15:19" x14ac:dyDescent="0.2">
      <c r="O1812" s="18">
        <f t="shared" si="163"/>
        <v>7</v>
      </c>
      <c r="P1812" s="19">
        <f t="shared" si="162"/>
        <v>6436</v>
      </c>
      <c r="Q1812" s="24">
        <f t="shared" si="164"/>
        <v>45053</v>
      </c>
      <c r="R1812" s="24">
        <f t="shared" si="164"/>
        <v>45093</v>
      </c>
      <c r="S1812"/>
    </row>
    <row r="1813" spans="15:19" x14ac:dyDescent="0.2">
      <c r="O1813" s="18">
        <f t="shared" si="163"/>
        <v>8</v>
      </c>
      <c r="P1813" s="19">
        <f t="shared" si="162"/>
        <v>5632</v>
      </c>
      <c r="Q1813" s="24">
        <f t="shared" si="164"/>
        <v>45054</v>
      </c>
      <c r="R1813" s="24">
        <f t="shared" si="164"/>
        <v>45094</v>
      </c>
      <c r="S1813"/>
    </row>
    <row r="1814" spans="15:19" x14ac:dyDescent="0.2">
      <c r="O1814" s="18">
        <f t="shared" si="163"/>
        <v>9</v>
      </c>
      <c r="P1814" s="19">
        <f t="shared" si="162"/>
        <v>5006</v>
      </c>
      <c r="Q1814" s="24">
        <f t="shared" si="164"/>
        <v>45055</v>
      </c>
      <c r="R1814" s="24">
        <f t="shared" si="164"/>
        <v>45095</v>
      </c>
      <c r="S1814"/>
    </row>
    <row r="1815" spans="15:19" x14ac:dyDescent="0.2">
      <c r="O1815" s="18">
        <f t="shared" si="163"/>
        <v>10</v>
      </c>
      <c r="P1815" s="19">
        <f t="shared" si="162"/>
        <v>4506</v>
      </c>
      <c r="Q1815" s="24">
        <f t="shared" si="164"/>
        <v>45056</v>
      </c>
      <c r="R1815" s="24">
        <f t="shared" si="164"/>
        <v>45096</v>
      </c>
      <c r="S1815"/>
    </row>
    <row r="1816" spans="15:19" x14ac:dyDescent="0.2">
      <c r="O1816" s="18">
        <f t="shared" si="163"/>
        <v>11</v>
      </c>
      <c r="P1816" s="19">
        <f t="shared" si="162"/>
        <v>4096</v>
      </c>
      <c r="Q1816" s="24">
        <f t="shared" si="164"/>
        <v>45057</v>
      </c>
      <c r="R1816" s="24">
        <f t="shared" si="164"/>
        <v>45097</v>
      </c>
      <c r="S1816"/>
    </row>
    <row r="1817" spans="15:19" x14ac:dyDescent="0.2">
      <c r="O1817" s="18">
        <f t="shared" si="163"/>
        <v>12</v>
      </c>
      <c r="P1817" s="19">
        <f t="shared" si="162"/>
        <v>3755</v>
      </c>
      <c r="Q1817" s="24">
        <f t="shared" si="164"/>
        <v>45058</v>
      </c>
      <c r="R1817" s="24">
        <f t="shared" si="164"/>
        <v>45098</v>
      </c>
      <c r="S1817"/>
    </row>
    <row r="1818" spans="15:19" x14ac:dyDescent="0.2">
      <c r="O1818" s="18">
        <f t="shared" si="163"/>
        <v>13</v>
      </c>
      <c r="P1818" s="19">
        <f t="shared" si="162"/>
        <v>3466</v>
      </c>
      <c r="Q1818" s="24">
        <f t="shared" si="164"/>
        <v>45059</v>
      </c>
      <c r="R1818" s="24">
        <f t="shared" si="164"/>
        <v>45099</v>
      </c>
      <c r="S1818"/>
    </row>
    <row r="1819" spans="15:19" x14ac:dyDescent="0.2">
      <c r="O1819" s="18">
        <f t="shared" si="163"/>
        <v>14</v>
      </c>
      <c r="P1819" s="19">
        <f t="shared" si="162"/>
        <v>3219</v>
      </c>
      <c r="Q1819" s="24">
        <f t="shared" si="164"/>
        <v>45060</v>
      </c>
      <c r="R1819" s="24">
        <f t="shared" si="164"/>
        <v>45100</v>
      </c>
      <c r="S1819"/>
    </row>
    <row r="1820" spans="15:19" x14ac:dyDescent="0.2">
      <c r="O1820" s="18">
        <f t="shared" si="163"/>
        <v>15</v>
      </c>
      <c r="P1820" s="19">
        <f t="shared" si="162"/>
        <v>3004</v>
      </c>
      <c r="Q1820" s="24">
        <f t="shared" ref="Q1820:R1835" si="165">Q1819+1</f>
        <v>45061</v>
      </c>
      <c r="R1820" s="24">
        <f t="shared" si="165"/>
        <v>45101</v>
      </c>
      <c r="S1820"/>
    </row>
    <row r="1821" spans="15:19" x14ac:dyDescent="0.2">
      <c r="O1821" s="18">
        <f t="shared" si="163"/>
        <v>16</v>
      </c>
      <c r="P1821" s="19">
        <f t="shared" si="162"/>
        <v>2816</v>
      </c>
      <c r="Q1821" s="24">
        <f t="shared" si="165"/>
        <v>45062</v>
      </c>
      <c r="R1821" s="24">
        <f t="shared" si="165"/>
        <v>45102</v>
      </c>
      <c r="S1821"/>
    </row>
    <row r="1822" spans="15:19" x14ac:dyDescent="0.2">
      <c r="O1822" s="18">
        <f t="shared" si="163"/>
        <v>17</v>
      </c>
      <c r="P1822" s="19">
        <f t="shared" si="162"/>
        <v>2651</v>
      </c>
      <c r="Q1822" s="24">
        <f t="shared" si="165"/>
        <v>45063</v>
      </c>
      <c r="R1822" s="24">
        <f t="shared" si="165"/>
        <v>45103</v>
      </c>
      <c r="S1822"/>
    </row>
    <row r="1823" spans="15:19" x14ac:dyDescent="0.2">
      <c r="O1823" s="18">
        <f t="shared" si="163"/>
        <v>18</v>
      </c>
      <c r="P1823" s="19">
        <f t="shared" si="162"/>
        <v>2504</v>
      </c>
      <c r="Q1823" s="24">
        <f t="shared" si="165"/>
        <v>45064</v>
      </c>
      <c r="R1823" s="24">
        <f t="shared" si="165"/>
        <v>45104</v>
      </c>
      <c r="S1823"/>
    </row>
    <row r="1824" spans="15:19" x14ac:dyDescent="0.2">
      <c r="O1824" s="18">
        <f t="shared" si="163"/>
        <v>19</v>
      </c>
      <c r="P1824" s="19">
        <f t="shared" si="162"/>
        <v>2372</v>
      </c>
      <c r="Q1824" s="24">
        <f t="shared" si="165"/>
        <v>45065</v>
      </c>
      <c r="R1824" s="24">
        <f t="shared" si="165"/>
        <v>45105</v>
      </c>
      <c r="S1824"/>
    </row>
    <row r="1825" spans="15:19" x14ac:dyDescent="0.2">
      <c r="O1825" s="18">
        <f t="shared" si="163"/>
        <v>20</v>
      </c>
      <c r="P1825" s="19">
        <f t="shared" si="162"/>
        <v>2253</v>
      </c>
      <c r="Q1825" s="24">
        <f t="shared" si="165"/>
        <v>45066</v>
      </c>
      <c r="R1825" s="24">
        <f t="shared" si="165"/>
        <v>45106</v>
      </c>
      <c r="S1825"/>
    </row>
    <row r="1826" spans="15:19" x14ac:dyDescent="0.2">
      <c r="O1826" s="18">
        <f t="shared" si="163"/>
        <v>21</v>
      </c>
      <c r="P1826" s="19">
        <f t="shared" si="162"/>
        <v>2146</v>
      </c>
      <c r="Q1826" s="24">
        <f t="shared" si="165"/>
        <v>45067</v>
      </c>
      <c r="R1826" s="24">
        <f t="shared" si="165"/>
        <v>45107</v>
      </c>
      <c r="S1826"/>
    </row>
    <row r="1827" spans="15:19" x14ac:dyDescent="0.2">
      <c r="O1827" s="18">
        <f t="shared" si="163"/>
        <v>22</v>
      </c>
      <c r="P1827" s="19">
        <f t="shared" si="162"/>
        <v>2049</v>
      </c>
      <c r="Q1827" s="24">
        <f t="shared" si="165"/>
        <v>45068</v>
      </c>
      <c r="R1827" s="24">
        <f t="shared" si="165"/>
        <v>45108</v>
      </c>
      <c r="S1827"/>
    </row>
    <row r="1828" spans="15:19" x14ac:dyDescent="0.2">
      <c r="O1828" s="18">
        <f t="shared" si="163"/>
        <v>23</v>
      </c>
      <c r="P1828" s="19">
        <f t="shared" si="162"/>
        <v>1960</v>
      </c>
      <c r="Q1828" s="24">
        <f t="shared" si="165"/>
        <v>45069</v>
      </c>
      <c r="R1828" s="24">
        <f t="shared" si="165"/>
        <v>45109</v>
      </c>
      <c r="S1828"/>
    </row>
    <row r="1829" spans="15:19" x14ac:dyDescent="0.2">
      <c r="O1829" s="18">
        <f t="shared" si="163"/>
        <v>24</v>
      </c>
      <c r="P1829" s="19">
        <f t="shared" si="162"/>
        <v>1878</v>
      </c>
      <c r="Q1829" s="24">
        <f t="shared" si="165"/>
        <v>45070</v>
      </c>
      <c r="R1829" s="24">
        <f t="shared" si="165"/>
        <v>45110</v>
      </c>
      <c r="S1829"/>
    </row>
    <row r="1830" spans="15:19" x14ac:dyDescent="0.2">
      <c r="O1830" s="18">
        <f t="shared" si="163"/>
        <v>25</v>
      </c>
      <c r="P1830" s="19">
        <f t="shared" si="162"/>
        <v>1803</v>
      </c>
      <c r="Q1830" s="24">
        <f t="shared" si="165"/>
        <v>45071</v>
      </c>
      <c r="R1830" s="24">
        <f t="shared" si="165"/>
        <v>45111</v>
      </c>
      <c r="S1830"/>
    </row>
    <row r="1831" spans="15:19" x14ac:dyDescent="0.2">
      <c r="O1831" s="18">
        <f t="shared" si="163"/>
        <v>26</v>
      </c>
      <c r="P1831" s="19">
        <f t="shared" si="162"/>
        <v>1734</v>
      </c>
      <c r="Q1831" s="24">
        <f t="shared" si="165"/>
        <v>45072</v>
      </c>
      <c r="R1831" s="24">
        <f t="shared" si="165"/>
        <v>45112</v>
      </c>
      <c r="S1831"/>
    </row>
    <row r="1832" spans="15:19" x14ac:dyDescent="0.2">
      <c r="O1832" s="18">
        <f t="shared" si="163"/>
        <v>27</v>
      </c>
      <c r="P1832" s="19">
        <f t="shared" si="162"/>
        <v>1669</v>
      </c>
      <c r="Q1832" s="24">
        <f t="shared" si="165"/>
        <v>45073</v>
      </c>
      <c r="R1832" s="24">
        <f t="shared" si="165"/>
        <v>45113</v>
      </c>
      <c r="S1832"/>
    </row>
    <row r="1833" spans="15:19" x14ac:dyDescent="0.2">
      <c r="O1833" s="18">
        <f t="shared" si="163"/>
        <v>28</v>
      </c>
      <c r="P1833" s="19">
        <f t="shared" si="162"/>
        <v>1610</v>
      </c>
      <c r="Q1833" s="24">
        <f t="shared" si="165"/>
        <v>45074</v>
      </c>
      <c r="R1833" s="24">
        <f t="shared" si="165"/>
        <v>45114</v>
      </c>
      <c r="S1833"/>
    </row>
    <row r="1834" spans="15:19" x14ac:dyDescent="0.2">
      <c r="O1834" s="18">
        <f t="shared" si="163"/>
        <v>29</v>
      </c>
      <c r="P1834" s="19">
        <f t="shared" si="162"/>
        <v>1554</v>
      </c>
      <c r="Q1834" s="24">
        <f t="shared" si="165"/>
        <v>45075</v>
      </c>
      <c r="R1834" s="24">
        <f t="shared" si="165"/>
        <v>45115</v>
      </c>
      <c r="S1834"/>
    </row>
    <row r="1835" spans="15:19" x14ac:dyDescent="0.2">
      <c r="O1835" s="18">
        <f t="shared" si="163"/>
        <v>30</v>
      </c>
      <c r="P1835" s="19">
        <f t="shared" si="162"/>
        <v>1503</v>
      </c>
      <c r="Q1835" s="24">
        <f t="shared" si="165"/>
        <v>45076</v>
      </c>
      <c r="R1835" s="24">
        <f t="shared" si="165"/>
        <v>45116</v>
      </c>
      <c r="S1835"/>
    </row>
    <row r="1836" spans="15:19" x14ac:dyDescent="0.2">
      <c r="O1836" s="18">
        <f t="shared" si="163"/>
        <v>31</v>
      </c>
      <c r="P1836" s="19">
        <f t="shared" si="162"/>
        <v>1454</v>
      </c>
      <c r="Q1836" s="24">
        <f t="shared" ref="Q1836:R1851" si="166">Q1835+1</f>
        <v>45077</v>
      </c>
      <c r="R1836" s="24">
        <f t="shared" si="166"/>
        <v>45117</v>
      </c>
      <c r="S1836"/>
    </row>
    <row r="1837" spans="15:19" x14ac:dyDescent="0.2">
      <c r="O1837" s="18">
        <f t="shared" si="163"/>
        <v>1</v>
      </c>
      <c r="P1837" s="19">
        <f t="shared" si="162"/>
        <v>45078</v>
      </c>
      <c r="Q1837" s="24">
        <f t="shared" si="166"/>
        <v>45078</v>
      </c>
      <c r="R1837" s="24">
        <f t="shared" si="166"/>
        <v>45118</v>
      </c>
      <c r="S1837"/>
    </row>
    <row r="1838" spans="15:19" x14ac:dyDescent="0.2">
      <c r="O1838" s="18">
        <f t="shared" si="163"/>
        <v>2</v>
      </c>
      <c r="P1838" s="19">
        <f t="shared" si="162"/>
        <v>22540</v>
      </c>
      <c r="Q1838" s="24">
        <f t="shared" si="166"/>
        <v>45079</v>
      </c>
      <c r="R1838" s="24">
        <f t="shared" si="166"/>
        <v>45119</v>
      </c>
      <c r="S1838"/>
    </row>
    <row r="1839" spans="15:19" x14ac:dyDescent="0.2">
      <c r="O1839" s="18">
        <f t="shared" si="163"/>
        <v>3</v>
      </c>
      <c r="P1839" s="19">
        <f t="shared" si="162"/>
        <v>15027</v>
      </c>
      <c r="Q1839" s="24">
        <f t="shared" si="166"/>
        <v>45080</v>
      </c>
      <c r="R1839" s="24">
        <f t="shared" si="166"/>
        <v>45120</v>
      </c>
      <c r="S1839"/>
    </row>
    <row r="1840" spans="15:19" x14ac:dyDescent="0.2">
      <c r="O1840" s="18">
        <f t="shared" si="163"/>
        <v>4</v>
      </c>
      <c r="P1840" s="19">
        <f t="shared" si="162"/>
        <v>11270</v>
      </c>
      <c r="Q1840" s="24">
        <f t="shared" si="166"/>
        <v>45081</v>
      </c>
      <c r="R1840" s="24">
        <f t="shared" si="166"/>
        <v>45121</v>
      </c>
      <c r="S1840"/>
    </row>
    <row r="1841" spans="15:19" x14ac:dyDescent="0.2">
      <c r="O1841" s="18">
        <f t="shared" si="163"/>
        <v>5</v>
      </c>
      <c r="P1841" s="19">
        <f t="shared" si="162"/>
        <v>9016</v>
      </c>
      <c r="Q1841" s="24">
        <f t="shared" si="166"/>
        <v>45082</v>
      </c>
      <c r="R1841" s="24">
        <f t="shared" si="166"/>
        <v>45122</v>
      </c>
      <c r="S1841"/>
    </row>
    <row r="1842" spans="15:19" x14ac:dyDescent="0.2">
      <c r="O1842" s="18">
        <f t="shared" si="163"/>
        <v>6</v>
      </c>
      <c r="P1842" s="19">
        <f t="shared" si="162"/>
        <v>7514</v>
      </c>
      <c r="Q1842" s="24">
        <f t="shared" si="166"/>
        <v>45083</v>
      </c>
      <c r="R1842" s="24">
        <f t="shared" si="166"/>
        <v>45123</v>
      </c>
      <c r="S1842"/>
    </row>
    <row r="1843" spans="15:19" x14ac:dyDescent="0.2">
      <c r="O1843" s="18">
        <f t="shared" si="163"/>
        <v>7</v>
      </c>
      <c r="P1843" s="19">
        <f t="shared" si="162"/>
        <v>6441</v>
      </c>
      <c r="Q1843" s="24">
        <f t="shared" si="166"/>
        <v>45084</v>
      </c>
      <c r="R1843" s="24">
        <f t="shared" si="166"/>
        <v>45124</v>
      </c>
      <c r="S1843"/>
    </row>
    <row r="1844" spans="15:19" x14ac:dyDescent="0.2">
      <c r="O1844" s="18">
        <f t="shared" si="163"/>
        <v>8</v>
      </c>
      <c r="P1844" s="19">
        <f t="shared" si="162"/>
        <v>5636</v>
      </c>
      <c r="Q1844" s="24">
        <f t="shared" si="166"/>
        <v>45085</v>
      </c>
      <c r="R1844" s="24">
        <f t="shared" si="166"/>
        <v>45125</v>
      </c>
      <c r="S1844"/>
    </row>
    <row r="1845" spans="15:19" x14ac:dyDescent="0.2">
      <c r="O1845" s="18">
        <f t="shared" si="163"/>
        <v>9</v>
      </c>
      <c r="P1845" s="19">
        <f t="shared" si="162"/>
        <v>5010</v>
      </c>
      <c r="Q1845" s="24">
        <f t="shared" si="166"/>
        <v>45086</v>
      </c>
      <c r="R1845" s="24">
        <f t="shared" si="166"/>
        <v>45126</v>
      </c>
      <c r="S1845"/>
    </row>
    <row r="1846" spans="15:19" x14ac:dyDescent="0.2">
      <c r="O1846" s="18">
        <f t="shared" si="163"/>
        <v>10</v>
      </c>
      <c r="P1846" s="19">
        <f t="shared" si="162"/>
        <v>4509</v>
      </c>
      <c r="Q1846" s="24">
        <f t="shared" si="166"/>
        <v>45087</v>
      </c>
      <c r="R1846" s="24">
        <f t="shared" si="166"/>
        <v>45127</v>
      </c>
      <c r="S1846"/>
    </row>
    <row r="1847" spans="15:19" x14ac:dyDescent="0.2">
      <c r="O1847" s="18">
        <f t="shared" si="163"/>
        <v>11</v>
      </c>
      <c r="P1847" s="19">
        <f t="shared" si="162"/>
        <v>4099</v>
      </c>
      <c r="Q1847" s="24">
        <f t="shared" si="166"/>
        <v>45088</v>
      </c>
      <c r="R1847" s="24">
        <f t="shared" si="166"/>
        <v>45128</v>
      </c>
      <c r="S1847"/>
    </row>
    <row r="1848" spans="15:19" x14ac:dyDescent="0.2">
      <c r="O1848" s="18">
        <f t="shared" si="163"/>
        <v>12</v>
      </c>
      <c r="P1848" s="19">
        <f t="shared" si="162"/>
        <v>3757</v>
      </c>
      <c r="Q1848" s="24">
        <f t="shared" si="166"/>
        <v>45089</v>
      </c>
      <c r="R1848" s="24">
        <f t="shared" si="166"/>
        <v>45129</v>
      </c>
      <c r="S1848"/>
    </row>
    <row r="1849" spans="15:19" x14ac:dyDescent="0.2">
      <c r="O1849" s="18">
        <f t="shared" si="163"/>
        <v>13</v>
      </c>
      <c r="P1849" s="19">
        <f t="shared" si="162"/>
        <v>3468</v>
      </c>
      <c r="Q1849" s="24">
        <f t="shared" si="166"/>
        <v>45090</v>
      </c>
      <c r="R1849" s="24">
        <f t="shared" si="166"/>
        <v>45130</v>
      </c>
      <c r="S1849"/>
    </row>
    <row r="1850" spans="15:19" x14ac:dyDescent="0.2">
      <c r="O1850" s="18">
        <f t="shared" si="163"/>
        <v>14</v>
      </c>
      <c r="P1850" s="19">
        <f t="shared" si="162"/>
        <v>3221</v>
      </c>
      <c r="Q1850" s="24">
        <f t="shared" si="166"/>
        <v>45091</v>
      </c>
      <c r="R1850" s="24">
        <f t="shared" si="166"/>
        <v>45131</v>
      </c>
      <c r="S1850"/>
    </row>
    <row r="1851" spans="15:19" x14ac:dyDescent="0.2">
      <c r="O1851" s="18">
        <f t="shared" si="163"/>
        <v>15</v>
      </c>
      <c r="P1851" s="19">
        <f t="shared" si="162"/>
        <v>3006</v>
      </c>
      <c r="Q1851" s="24">
        <f t="shared" si="166"/>
        <v>45092</v>
      </c>
      <c r="R1851" s="24">
        <f t="shared" si="166"/>
        <v>45132</v>
      </c>
      <c r="S1851"/>
    </row>
    <row r="1852" spans="15:19" x14ac:dyDescent="0.2">
      <c r="O1852" s="18">
        <f t="shared" si="163"/>
        <v>16</v>
      </c>
      <c r="P1852" s="19">
        <f t="shared" si="162"/>
        <v>2818</v>
      </c>
      <c r="Q1852" s="24">
        <f t="shared" ref="Q1852:R1867" si="167">Q1851+1</f>
        <v>45093</v>
      </c>
      <c r="R1852" s="24">
        <f t="shared" si="167"/>
        <v>45133</v>
      </c>
      <c r="S1852"/>
    </row>
    <row r="1853" spans="15:19" x14ac:dyDescent="0.2">
      <c r="O1853" s="18">
        <f t="shared" si="163"/>
        <v>17</v>
      </c>
      <c r="P1853" s="19">
        <f t="shared" si="162"/>
        <v>2653</v>
      </c>
      <c r="Q1853" s="24">
        <f t="shared" si="167"/>
        <v>45094</v>
      </c>
      <c r="R1853" s="24">
        <f t="shared" si="167"/>
        <v>45134</v>
      </c>
      <c r="S1853"/>
    </row>
    <row r="1854" spans="15:19" x14ac:dyDescent="0.2">
      <c r="O1854" s="18">
        <f t="shared" si="163"/>
        <v>18</v>
      </c>
      <c r="P1854" s="19">
        <f t="shared" si="162"/>
        <v>2505</v>
      </c>
      <c r="Q1854" s="24">
        <f t="shared" si="167"/>
        <v>45095</v>
      </c>
      <c r="R1854" s="24">
        <f t="shared" si="167"/>
        <v>45135</v>
      </c>
      <c r="S1854"/>
    </row>
    <row r="1855" spans="15:19" x14ac:dyDescent="0.2">
      <c r="O1855" s="18">
        <f t="shared" si="163"/>
        <v>19</v>
      </c>
      <c r="P1855" s="19">
        <f t="shared" si="162"/>
        <v>2373</v>
      </c>
      <c r="Q1855" s="24">
        <f t="shared" si="167"/>
        <v>45096</v>
      </c>
      <c r="R1855" s="24">
        <f t="shared" si="167"/>
        <v>45136</v>
      </c>
      <c r="S1855"/>
    </row>
    <row r="1856" spans="15:19" x14ac:dyDescent="0.2">
      <c r="O1856" s="18">
        <f t="shared" si="163"/>
        <v>20</v>
      </c>
      <c r="P1856" s="19">
        <f t="shared" si="162"/>
        <v>2255</v>
      </c>
      <c r="Q1856" s="24">
        <f t="shared" si="167"/>
        <v>45097</v>
      </c>
      <c r="R1856" s="24">
        <f t="shared" si="167"/>
        <v>45137</v>
      </c>
      <c r="S1856"/>
    </row>
    <row r="1857" spans="15:19" x14ac:dyDescent="0.2">
      <c r="O1857" s="18">
        <f t="shared" si="163"/>
        <v>21</v>
      </c>
      <c r="P1857" s="19">
        <f t="shared" si="162"/>
        <v>2148</v>
      </c>
      <c r="Q1857" s="24">
        <f t="shared" si="167"/>
        <v>45098</v>
      </c>
      <c r="R1857" s="24">
        <f t="shared" si="167"/>
        <v>45138</v>
      </c>
      <c r="S1857"/>
    </row>
    <row r="1858" spans="15:19" x14ac:dyDescent="0.2">
      <c r="O1858" s="18">
        <f t="shared" si="163"/>
        <v>22</v>
      </c>
      <c r="P1858" s="19">
        <f t="shared" si="162"/>
        <v>2050</v>
      </c>
      <c r="Q1858" s="24">
        <f t="shared" si="167"/>
        <v>45099</v>
      </c>
      <c r="R1858" s="24">
        <f t="shared" si="167"/>
        <v>45139</v>
      </c>
      <c r="S1858"/>
    </row>
    <row r="1859" spans="15:19" x14ac:dyDescent="0.2">
      <c r="O1859" s="18">
        <f t="shared" si="163"/>
        <v>23</v>
      </c>
      <c r="P1859" s="19">
        <f t="shared" si="162"/>
        <v>1961</v>
      </c>
      <c r="Q1859" s="24">
        <f t="shared" si="167"/>
        <v>45100</v>
      </c>
      <c r="R1859" s="24">
        <f t="shared" si="167"/>
        <v>45140</v>
      </c>
      <c r="S1859"/>
    </row>
    <row r="1860" spans="15:19" x14ac:dyDescent="0.2">
      <c r="O1860" s="18">
        <f t="shared" si="163"/>
        <v>24</v>
      </c>
      <c r="P1860" s="19">
        <f t="shared" si="162"/>
        <v>1879</v>
      </c>
      <c r="Q1860" s="24">
        <f t="shared" si="167"/>
        <v>45101</v>
      </c>
      <c r="R1860" s="24">
        <f t="shared" si="167"/>
        <v>45141</v>
      </c>
      <c r="S1860"/>
    </row>
    <row r="1861" spans="15:19" x14ac:dyDescent="0.2">
      <c r="O1861" s="18">
        <f t="shared" si="163"/>
        <v>25</v>
      </c>
      <c r="P1861" s="19">
        <f t="shared" si="162"/>
        <v>1804</v>
      </c>
      <c r="Q1861" s="24">
        <f t="shared" si="167"/>
        <v>45102</v>
      </c>
      <c r="R1861" s="24">
        <f t="shared" si="167"/>
        <v>45142</v>
      </c>
      <c r="S1861"/>
    </row>
    <row r="1862" spans="15:19" x14ac:dyDescent="0.2">
      <c r="O1862" s="18">
        <f t="shared" si="163"/>
        <v>26</v>
      </c>
      <c r="P1862" s="19">
        <f t="shared" si="162"/>
        <v>1735</v>
      </c>
      <c r="Q1862" s="24">
        <f t="shared" si="167"/>
        <v>45103</v>
      </c>
      <c r="R1862" s="24">
        <f t="shared" si="167"/>
        <v>45143</v>
      </c>
      <c r="S1862"/>
    </row>
    <row r="1863" spans="15:19" x14ac:dyDescent="0.2">
      <c r="O1863" s="18">
        <f t="shared" si="163"/>
        <v>27</v>
      </c>
      <c r="P1863" s="19">
        <f t="shared" si="162"/>
        <v>1671</v>
      </c>
      <c r="Q1863" s="24">
        <f t="shared" si="167"/>
        <v>45104</v>
      </c>
      <c r="R1863" s="24">
        <f t="shared" si="167"/>
        <v>45144</v>
      </c>
      <c r="S1863"/>
    </row>
    <row r="1864" spans="15:19" x14ac:dyDescent="0.2">
      <c r="O1864" s="18">
        <f t="shared" si="163"/>
        <v>28</v>
      </c>
      <c r="P1864" s="19">
        <f t="shared" si="162"/>
        <v>1611</v>
      </c>
      <c r="Q1864" s="24">
        <f t="shared" si="167"/>
        <v>45105</v>
      </c>
      <c r="R1864" s="24">
        <f t="shared" si="167"/>
        <v>45145</v>
      </c>
      <c r="S1864"/>
    </row>
    <row r="1865" spans="15:19" x14ac:dyDescent="0.2">
      <c r="O1865" s="18">
        <f t="shared" si="163"/>
        <v>29</v>
      </c>
      <c r="P1865" s="19">
        <f t="shared" ref="P1865:P1928" si="168">ROUND(Q1865/O1865,0)</f>
        <v>1555</v>
      </c>
      <c r="Q1865" s="24">
        <f t="shared" si="167"/>
        <v>45106</v>
      </c>
      <c r="R1865" s="24">
        <f t="shared" si="167"/>
        <v>45146</v>
      </c>
      <c r="S1865"/>
    </row>
    <row r="1866" spans="15:19" x14ac:dyDescent="0.2">
      <c r="O1866" s="18">
        <f t="shared" ref="O1866:O1929" si="169">DAY(Q1866)</f>
        <v>30</v>
      </c>
      <c r="P1866" s="19">
        <f t="shared" si="168"/>
        <v>1504</v>
      </c>
      <c r="Q1866" s="24">
        <f t="shared" si="167"/>
        <v>45107</v>
      </c>
      <c r="R1866" s="24">
        <f t="shared" si="167"/>
        <v>45147</v>
      </c>
      <c r="S1866"/>
    </row>
    <row r="1867" spans="15:19" x14ac:dyDescent="0.2">
      <c r="O1867" s="18">
        <f t="shared" si="169"/>
        <v>1</v>
      </c>
      <c r="P1867" s="19">
        <f t="shared" si="168"/>
        <v>45108</v>
      </c>
      <c r="Q1867" s="24">
        <f t="shared" si="167"/>
        <v>45108</v>
      </c>
      <c r="R1867" s="24">
        <f t="shared" si="167"/>
        <v>45148</v>
      </c>
      <c r="S1867"/>
    </row>
    <row r="1868" spans="15:19" x14ac:dyDescent="0.2">
      <c r="O1868" s="18">
        <f t="shared" si="169"/>
        <v>2</v>
      </c>
      <c r="P1868" s="19">
        <f t="shared" si="168"/>
        <v>22555</v>
      </c>
      <c r="Q1868" s="24">
        <f t="shared" ref="Q1868:R1883" si="170">Q1867+1</f>
        <v>45109</v>
      </c>
      <c r="R1868" s="24">
        <f t="shared" si="170"/>
        <v>45149</v>
      </c>
      <c r="S1868"/>
    </row>
    <row r="1869" spans="15:19" x14ac:dyDescent="0.2">
      <c r="O1869" s="18">
        <f t="shared" si="169"/>
        <v>3</v>
      </c>
      <c r="P1869" s="19">
        <f t="shared" si="168"/>
        <v>15037</v>
      </c>
      <c r="Q1869" s="24">
        <f t="shared" si="170"/>
        <v>45110</v>
      </c>
      <c r="R1869" s="24">
        <f t="shared" si="170"/>
        <v>45150</v>
      </c>
      <c r="S1869"/>
    </row>
    <row r="1870" spans="15:19" x14ac:dyDescent="0.2">
      <c r="O1870" s="18">
        <f t="shared" si="169"/>
        <v>4</v>
      </c>
      <c r="P1870" s="19">
        <f t="shared" si="168"/>
        <v>11278</v>
      </c>
      <c r="Q1870" s="24">
        <f t="shared" si="170"/>
        <v>45111</v>
      </c>
      <c r="R1870" s="24">
        <f t="shared" si="170"/>
        <v>45151</v>
      </c>
      <c r="S1870"/>
    </row>
    <row r="1871" spans="15:19" x14ac:dyDescent="0.2">
      <c r="O1871" s="18">
        <f t="shared" si="169"/>
        <v>5</v>
      </c>
      <c r="P1871" s="19">
        <f t="shared" si="168"/>
        <v>9022</v>
      </c>
      <c r="Q1871" s="24">
        <f t="shared" si="170"/>
        <v>45112</v>
      </c>
      <c r="R1871" s="24">
        <f t="shared" si="170"/>
        <v>45152</v>
      </c>
      <c r="S1871"/>
    </row>
    <row r="1872" spans="15:19" x14ac:dyDescent="0.2">
      <c r="O1872" s="18">
        <f t="shared" si="169"/>
        <v>6</v>
      </c>
      <c r="P1872" s="19">
        <f t="shared" si="168"/>
        <v>7519</v>
      </c>
      <c r="Q1872" s="24">
        <f t="shared" si="170"/>
        <v>45113</v>
      </c>
      <c r="R1872" s="24">
        <f t="shared" si="170"/>
        <v>45153</v>
      </c>
      <c r="S1872"/>
    </row>
    <row r="1873" spans="15:19" x14ac:dyDescent="0.2">
      <c r="O1873" s="18">
        <f t="shared" si="169"/>
        <v>7</v>
      </c>
      <c r="P1873" s="19">
        <f t="shared" si="168"/>
        <v>6445</v>
      </c>
      <c r="Q1873" s="24">
        <f t="shared" si="170"/>
        <v>45114</v>
      </c>
      <c r="R1873" s="24">
        <f t="shared" si="170"/>
        <v>45154</v>
      </c>
      <c r="S1873"/>
    </row>
    <row r="1874" spans="15:19" x14ac:dyDescent="0.2">
      <c r="O1874" s="18">
        <f t="shared" si="169"/>
        <v>8</v>
      </c>
      <c r="P1874" s="19">
        <f t="shared" si="168"/>
        <v>5639</v>
      </c>
      <c r="Q1874" s="24">
        <f t="shared" si="170"/>
        <v>45115</v>
      </c>
      <c r="R1874" s="24">
        <f t="shared" si="170"/>
        <v>45155</v>
      </c>
      <c r="S1874"/>
    </row>
    <row r="1875" spans="15:19" x14ac:dyDescent="0.2">
      <c r="O1875" s="18">
        <f t="shared" si="169"/>
        <v>9</v>
      </c>
      <c r="P1875" s="19">
        <f t="shared" si="168"/>
        <v>5013</v>
      </c>
      <c r="Q1875" s="24">
        <f t="shared" si="170"/>
        <v>45116</v>
      </c>
      <c r="R1875" s="24">
        <f t="shared" si="170"/>
        <v>45156</v>
      </c>
      <c r="S1875"/>
    </row>
    <row r="1876" spans="15:19" x14ac:dyDescent="0.2">
      <c r="O1876" s="18">
        <f t="shared" si="169"/>
        <v>10</v>
      </c>
      <c r="P1876" s="19">
        <f t="shared" si="168"/>
        <v>4512</v>
      </c>
      <c r="Q1876" s="24">
        <f t="shared" si="170"/>
        <v>45117</v>
      </c>
      <c r="R1876" s="24">
        <f t="shared" si="170"/>
        <v>45157</v>
      </c>
      <c r="S1876"/>
    </row>
    <row r="1877" spans="15:19" x14ac:dyDescent="0.2">
      <c r="O1877" s="18">
        <f t="shared" si="169"/>
        <v>11</v>
      </c>
      <c r="P1877" s="19">
        <f t="shared" si="168"/>
        <v>4102</v>
      </c>
      <c r="Q1877" s="24">
        <f t="shared" si="170"/>
        <v>45118</v>
      </c>
      <c r="R1877" s="24">
        <f t="shared" si="170"/>
        <v>45158</v>
      </c>
      <c r="S1877"/>
    </row>
    <row r="1878" spans="15:19" x14ac:dyDescent="0.2">
      <c r="O1878" s="18">
        <f t="shared" si="169"/>
        <v>12</v>
      </c>
      <c r="P1878" s="19">
        <f t="shared" si="168"/>
        <v>3760</v>
      </c>
      <c r="Q1878" s="24">
        <f t="shared" si="170"/>
        <v>45119</v>
      </c>
      <c r="R1878" s="24">
        <f t="shared" si="170"/>
        <v>45159</v>
      </c>
      <c r="S1878"/>
    </row>
    <row r="1879" spans="15:19" x14ac:dyDescent="0.2">
      <c r="O1879" s="18">
        <f t="shared" si="169"/>
        <v>13</v>
      </c>
      <c r="P1879" s="19">
        <f t="shared" si="168"/>
        <v>3471</v>
      </c>
      <c r="Q1879" s="24">
        <f t="shared" si="170"/>
        <v>45120</v>
      </c>
      <c r="R1879" s="24">
        <f t="shared" si="170"/>
        <v>45160</v>
      </c>
      <c r="S1879"/>
    </row>
    <row r="1880" spans="15:19" x14ac:dyDescent="0.2">
      <c r="O1880" s="18">
        <f t="shared" si="169"/>
        <v>14</v>
      </c>
      <c r="P1880" s="19">
        <f t="shared" si="168"/>
        <v>3223</v>
      </c>
      <c r="Q1880" s="24">
        <f t="shared" si="170"/>
        <v>45121</v>
      </c>
      <c r="R1880" s="24">
        <f t="shared" si="170"/>
        <v>45161</v>
      </c>
      <c r="S1880"/>
    </row>
    <row r="1881" spans="15:19" x14ac:dyDescent="0.2">
      <c r="O1881" s="18">
        <f t="shared" si="169"/>
        <v>15</v>
      </c>
      <c r="P1881" s="19">
        <f t="shared" si="168"/>
        <v>3008</v>
      </c>
      <c r="Q1881" s="24">
        <f t="shared" si="170"/>
        <v>45122</v>
      </c>
      <c r="R1881" s="24">
        <f t="shared" si="170"/>
        <v>45162</v>
      </c>
      <c r="S1881"/>
    </row>
    <row r="1882" spans="15:19" x14ac:dyDescent="0.2">
      <c r="O1882" s="18">
        <f t="shared" si="169"/>
        <v>16</v>
      </c>
      <c r="P1882" s="19">
        <f t="shared" si="168"/>
        <v>2820</v>
      </c>
      <c r="Q1882" s="24">
        <f t="shared" si="170"/>
        <v>45123</v>
      </c>
      <c r="R1882" s="24">
        <f t="shared" si="170"/>
        <v>45163</v>
      </c>
      <c r="S1882"/>
    </row>
    <row r="1883" spans="15:19" x14ac:dyDescent="0.2">
      <c r="O1883" s="18">
        <f t="shared" si="169"/>
        <v>17</v>
      </c>
      <c r="P1883" s="19">
        <f t="shared" si="168"/>
        <v>2654</v>
      </c>
      <c r="Q1883" s="24">
        <f t="shared" si="170"/>
        <v>45124</v>
      </c>
      <c r="R1883" s="24">
        <f t="shared" si="170"/>
        <v>45164</v>
      </c>
      <c r="S1883"/>
    </row>
    <row r="1884" spans="15:19" x14ac:dyDescent="0.2">
      <c r="O1884" s="18">
        <f t="shared" si="169"/>
        <v>18</v>
      </c>
      <c r="P1884" s="19">
        <f t="shared" si="168"/>
        <v>2507</v>
      </c>
      <c r="Q1884" s="24">
        <f t="shared" ref="Q1884:R1899" si="171">Q1883+1</f>
        <v>45125</v>
      </c>
      <c r="R1884" s="24">
        <f t="shared" si="171"/>
        <v>45165</v>
      </c>
      <c r="S1884"/>
    </row>
    <row r="1885" spans="15:19" x14ac:dyDescent="0.2">
      <c r="O1885" s="18">
        <f t="shared" si="169"/>
        <v>19</v>
      </c>
      <c r="P1885" s="19">
        <f t="shared" si="168"/>
        <v>2375</v>
      </c>
      <c r="Q1885" s="24">
        <f t="shared" si="171"/>
        <v>45126</v>
      </c>
      <c r="R1885" s="24">
        <f t="shared" si="171"/>
        <v>45166</v>
      </c>
      <c r="S1885"/>
    </row>
    <row r="1886" spans="15:19" x14ac:dyDescent="0.2">
      <c r="O1886" s="18">
        <f t="shared" si="169"/>
        <v>20</v>
      </c>
      <c r="P1886" s="19">
        <f t="shared" si="168"/>
        <v>2256</v>
      </c>
      <c r="Q1886" s="24">
        <f t="shared" si="171"/>
        <v>45127</v>
      </c>
      <c r="R1886" s="24">
        <f t="shared" si="171"/>
        <v>45167</v>
      </c>
      <c r="S1886"/>
    </row>
    <row r="1887" spans="15:19" x14ac:dyDescent="0.2">
      <c r="O1887" s="18">
        <f t="shared" si="169"/>
        <v>21</v>
      </c>
      <c r="P1887" s="19">
        <f t="shared" si="168"/>
        <v>2149</v>
      </c>
      <c r="Q1887" s="24">
        <f t="shared" si="171"/>
        <v>45128</v>
      </c>
      <c r="R1887" s="24">
        <f t="shared" si="171"/>
        <v>45168</v>
      </c>
      <c r="S1887"/>
    </row>
    <row r="1888" spans="15:19" x14ac:dyDescent="0.2">
      <c r="O1888" s="18">
        <f t="shared" si="169"/>
        <v>22</v>
      </c>
      <c r="P1888" s="19">
        <f t="shared" si="168"/>
        <v>2051</v>
      </c>
      <c r="Q1888" s="24">
        <f t="shared" si="171"/>
        <v>45129</v>
      </c>
      <c r="R1888" s="24">
        <f t="shared" si="171"/>
        <v>45169</v>
      </c>
      <c r="S1888"/>
    </row>
    <row r="1889" spans="15:19" x14ac:dyDescent="0.2">
      <c r="O1889" s="18">
        <f t="shared" si="169"/>
        <v>23</v>
      </c>
      <c r="P1889" s="19">
        <f t="shared" si="168"/>
        <v>1962</v>
      </c>
      <c r="Q1889" s="24">
        <f t="shared" si="171"/>
        <v>45130</v>
      </c>
      <c r="R1889" s="24">
        <f t="shared" si="171"/>
        <v>45170</v>
      </c>
      <c r="S1889"/>
    </row>
    <row r="1890" spans="15:19" x14ac:dyDescent="0.2">
      <c r="O1890" s="18">
        <f t="shared" si="169"/>
        <v>24</v>
      </c>
      <c r="P1890" s="19">
        <f t="shared" si="168"/>
        <v>1880</v>
      </c>
      <c r="Q1890" s="24">
        <f t="shared" si="171"/>
        <v>45131</v>
      </c>
      <c r="R1890" s="24">
        <f t="shared" si="171"/>
        <v>45171</v>
      </c>
      <c r="S1890"/>
    </row>
    <row r="1891" spans="15:19" x14ac:dyDescent="0.2">
      <c r="O1891" s="18">
        <f t="shared" si="169"/>
        <v>25</v>
      </c>
      <c r="P1891" s="19">
        <f t="shared" si="168"/>
        <v>1805</v>
      </c>
      <c r="Q1891" s="24">
        <f t="shared" si="171"/>
        <v>45132</v>
      </c>
      <c r="R1891" s="24">
        <f t="shared" si="171"/>
        <v>45172</v>
      </c>
      <c r="S1891"/>
    </row>
    <row r="1892" spans="15:19" x14ac:dyDescent="0.2">
      <c r="O1892" s="18">
        <f t="shared" si="169"/>
        <v>26</v>
      </c>
      <c r="P1892" s="19">
        <f t="shared" si="168"/>
        <v>1736</v>
      </c>
      <c r="Q1892" s="24">
        <f t="shared" si="171"/>
        <v>45133</v>
      </c>
      <c r="R1892" s="24">
        <f t="shared" si="171"/>
        <v>45173</v>
      </c>
      <c r="S1892"/>
    </row>
    <row r="1893" spans="15:19" x14ac:dyDescent="0.2">
      <c r="O1893" s="18">
        <f t="shared" si="169"/>
        <v>27</v>
      </c>
      <c r="P1893" s="19">
        <f t="shared" si="168"/>
        <v>1672</v>
      </c>
      <c r="Q1893" s="24">
        <f t="shared" si="171"/>
        <v>45134</v>
      </c>
      <c r="R1893" s="24">
        <f t="shared" si="171"/>
        <v>45174</v>
      </c>
      <c r="S1893"/>
    </row>
    <row r="1894" spans="15:19" x14ac:dyDescent="0.2">
      <c r="O1894" s="18">
        <f t="shared" si="169"/>
        <v>28</v>
      </c>
      <c r="P1894" s="19">
        <f t="shared" si="168"/>
        <v>1612</v>
      </c>
      <c r="Q1894" s="24">
        <f t="shared" si="171"/>
        <v>45135</v>
      </c>
      <c r="R1894" s="24">
        <f t="shared" si="171"/>
        <v>45175</v>
      </c>
      <c r="S1894"/>
    </row>
    <row r="1895" spans="15:19" x14ac:dyDescent="0.2">
      <c r="O1895" s="18">
        <f t="shared" si="169"/>
        <v>29</v>
      </c>
      <c r="P1895" s="19">
        <f t="shared" si="168"/>
        <v>1556</v>
      </c>
      <c r="Q1895" s="24">
        <f t="shared" si="171"/>
        <v>45136</v>
      </c>
      <c r="R1895" s="24">
        <f t="shared" si="171"/>
        <v>45176</v>
      </c>
      <c r="S1895"/>
    </row>
    <row r="1896" spans="15:19" x14ac:dyDescent="0.2">
      <c r="O1896" s="18">
        <f t="shared" si="169"/>
        <v>30</v>
      </c>
      <c r="P1896" s="19">
        <f t="shared" si="168"/>
        <v>1505</v>
      </c>
      <c r="Q1896" s="24">
        <f t="shared" si="171"/>
        <v>45137</v>
      </c>
      <c r="R1896" s="24">
        <f t="shared" si="171"/>
        <v>45177</v>
      </c>
      <c r="S1896"/>
    </row>
    <row r="1897" spans="15:19" x14ac:dyDescent="0.2">
      <c r="O1897" s="18">
        <f t="shared" si="169"/>
        <v>31</v>
      </c>
      <c r="P1897" s="19">
        <f t="shared" si="168"/>
        <v>1456</v>
      </c>
      <c r="Q1897" s="24">
        <f t="shared" si="171"/>
        <v>45138</v>
      </c>
      <c r="R1897" s="24">
        <f t="shared" si="171"/>
        <v>45178</v>
      </c>
      <c r="S1897"/>
    </row>
    <row r="1898" spans="15:19" x14ac:dyDescent="0.2">
      <c r="O1898" s="18">
        <f t="shared" si="169"/>
        <v>1</v>
      </c>
      <c r="P1898" s="19">
        <f t="shared" si="168"/>
        <v>45139</v>
      </c>
      <c r="Q1898" s="24">
        <f t="shared" si="171"/>
        <v>45139</v>
      </c>
      <c r="R1898" s="24">
        <f t="shared" si="171"/>
        <v>45179</v>
      </c>
      <c r="S1898"/>
    </row>
    <row r="1899" spans="15:19" x14ac:dyDescent="0.2">
      <c r="O1899" s="18">
        <f t="shared" si="169"/>
        <v>2</v>
      </c>
      <c r="P1899" s="19">
        <f t="shared" si="168"/>
        <v>22570</v>
      </c>
      <c r="Q1899" s="24">
        <f t="shared" si="171"/>
        <v>45140</v>
      </c>
      <c r="R1899" s="24">
        <f t="shared" si="171"/>
        <v>45180</v>
      </c>
      <c r="S1899"/>
    </row>
    <row r="1900" spans="15:19" x14ac:dyDescent="0.2">
      <c r="O1900" s="18">
        <f t="shared" si="169"/>
        <v>3</v>
      </c>
      <c r="P1900" s="19">
        <f t="shared" si="168"/>
        <v>15047</v>
      </c>
      <c r="Q1900" s="24">
        <f t="shared" ref="Q1900:R1915" si="172">Q1899+1</f>
        <v>45141</v>
      </c>
      <c r="R1900" s="24">
        <f t="shared" si="172"/>
        <v>45181</v>
      </c>
      <c r="S1900"/>
    </row>
    <row r="1901" spans="15:19" x14ac:dyDescent="0.2">
      <c r="O1901" s="18">
        <f t="shared" si="169"/>
        <v>4</v>
      </c>
      <c r="P1901" s="19">
        <f t="shared" si="168"/>
        <v>11286</v>
      </c>
      <c r="Q1901" s="24">
        <f t="shared" si="172"/>
        <v>45142</v>
      </c>
      <c r="R1901" s="24">
        <f t="shared" si="172"/>
        <v>45182</v>
      </c>
      <c r="S1901"/>
    </row>
    <row r="1902" spans="15:19" x14ac:dyDescent="0.2">
      <c r="O1902" s="18">
        <f t="shared" si="169"/>
        <v>5</v>
      </c>
      <c r="P1902" s="19">
        <f t="shared" si="168"/>
        <v>9029</v>
      </c>
      <c r="Q1902" s="24">
        <f t="shared" si="172"/>
        <v>45143</v>
      </c>
      <c r="R1902" s="24">
        <f t="shared" si="172"/>
        <v>45183</v>
      </c>
      <c r="S1902"/>
    </row>
    <row r="1903" spans="15:19" x14ac:dyDescent="0.2">
      <c r="O1903" s="18">
        <f t="shared" si="169"/>
        <v>6</v>
      </c>
      <c r="P1903" s="19">
        <f t="shared" si="168"/>
        <v>7524</v>
      </c>
      <c r="Q1903" s="24">
        <f t="shared" si="172"/>
        <v>45144</v>
      </c>
      <c r="R1903" s="24">
        <f t="shared" si="172"/>
        <v>45184</v>
      </c>
      <c r="S1903"/>
    </row>
    <row r="1904" spans="15:19" x14ac:dyDescent="0.2">
      <c r="O1904" s="18">
        <f t="shared" si="169"/>
        <v>7</v>
      </c>
      <c r="P1904" s="19">
        <f t="shared" si="168"/>
        <v>6449</v>
      </c>
      <c r="Q1904" s="24">
        <f t="shared" si="172"/>
        <v>45145</v>
      </c>
      <c r="R1904" s="24">
        <f t="shared" si="172"/>
        <v>45185</v>
      </c>
      <c r="S1904"/>
    </row>
    <row r="1905" spans="15:19" x14ac:dyDescent="0.2">
      <c r="O1905" s="18">
        <f t="shared" si="169"/>
        <v>8</v>
      </c>
      <c r="P1905" s="19">
        <f t="shared" si="168"/>
        <v>5643</v>
      </c>
      <c r="Q1905" s="24">
        <f t="shared" si="172"/>
        <v>45146</v>
      </c>
      <c r="R1905" s="24">
        <f t="shared" si="172"/>
        <v>45186</v>
      </c>
      <c r="S1905"/>
    </row>
    <row r="1906" spans="15:19" x14ac:dyDescent="0.2">
      <c r="O1906" s="18">
        <f t="shared" si="169"/>
        <v>9</v>
      </c>
      <c r="P1906" s="19">
        <f t="shared" si="168"/>
        <v>5016</v>
      </c>
      <c r="Q1906" s="24">
        <f t="shared" si="172"/>
        <v>45147</v>
      </c>
      <c r="R1906" s="24">
        <f t="shared" si="172"/>
        <v>45187</v>
      </c>
      <c r="S1906"/>
    </row>
    <row r="1907" spans="15:19" x14ac:dyDescent="0.2">
      <c r="O1907" s="18">
        <f t="shared" si="169"/>
        <v>10</v>
      </c>
      <c r="P1907" s="19">
        <f t="shared" si="168"/>
        <v>4515</v>
      </c>
      <c r="Q1907" s="24">
        <f t="shared" si="172"/>
        <v>45148</v>
      </c>
      <c r="R1907" s="24">
        <f t="shared" si="172"/>
        <v>45188</v>
      </c>
      <c r="S1907"/>
    </row>
    <row r="1908" spans="15:19" x14ac:dyDescent="0.2">
      <c r="O1908" s="18">
        <f t="shared" si="169"/>
        <v>11</v>
      </c>
      <c r="P1908" s="19">
        <f t="shared" si="168"/>
        <v>4104</v>
      </c>
      <c r="Q1908" s="24">
        <f t="shared" si="172"/>
        <v>45149</v>
      </c>
      <c r="R1908" s="24">
        <f t="shared" si="172"/>
        <v>45189</v>
      </c>
      <c r="S1908"/>
    </row>
    <row r="1909" spans="15:19" x14ac:dyDescent="0.2">
      <c r="O1909" s="18">
        <f t="shared" si="169"/>
        <v>12</v>
      </c>
      <c r="P1909" s="19">
        <f t="shared" si="168"/>
        <v>3763</v>
      </c>
      <c r="Q1909" s="24">
        <f t="shared" si="172"/>
        <v>45150</v>
      </c>
      <c r="R1909" s="24">
        <f t="shared" si="172"/>
        <v>45190</v>
      </c>
      <c r="S1909"/>
    </row>
    <row r="1910" spans="15:19" x14ac:dyDescent="0.2">
      <c r="O1910" s="18">
        <f t="shared" si="169"/>
        <v>13</v>
      </c>
      <c r="P1910" s="19">
        <f t="shared" si="168"/>
        <v>3473</v>
      </c>
      <c r="Q1910" s="24">
        <f t="shared" si="172"/>
        <v>45151</v>
      </c>
      <c r="R1910" s="24">
        <f t="shared" si="172"/>
        <v>45191</v>
      </c>
      <c r="S1910"/>
    </row>
    <row r="1911" spans="15:19" x14ac:dyDescent="0.2">
      <c r="O1911" s="18">
        <f t="shared" si="169"/>
        <v>14</v>
      </c>
      <c r="P1911" s="19">
        <f t="shared" si="168"/>
        <v>3225</v>
      </c>
      <c r="Q1911" s="24">
        <f t="shared" si="172"/>
        <v>45152</v>
      </c>
      <c r="R1911" s="24">
        <f t="shared" si="172"/>
        <v>45192</v>
      </c>
      <c r="S1911"/>
    </row>
    <row r="1912" spans="15:19" x14ac:dyDescent="0.2">
      <c r="O1912" s="18">
        <f t="shared" si="169"/>
        <v>15</v>
      </c>
      <c r="P1912" s="19">
        <f t="shared" si="168"/>
        <v>3010</v>
      </c>
      <c r="Q1912" s="24">
        <f t="shared" si="172"/>
        <v>45153</v>
      </c>
      <c r="R1912" s="24">
        <f t="shared" si="172"/>
        <v>45193</v>
      </c>
      <c r="S1912"/>
    </row>
    <row r="1913" spans="15:19" x14ac:dyDescent="0.2">
      <c r="O1913" s="18">
        <f t="shared" si="169"/>
        <v>16</v>
      </c>
      <c r="P1913" s="19">
        <f t="shared" si="168"/>
        <v>2822</v>
      </c>
      <c r="Q1913" s="24">
        <f t="shared" si="172"/>
        <v>45154</v>
      </c>
      <c r="R1913" s="24">
        <f t="shared" si="172"/>
        <v>45194</v>
      </c>
      <c r="S1913"/>
    </row>
    <row r="1914" spans="15:19" x14ac:dyDescent="0.2">
      <c r="O1914" s="18">
        <f t="shared" si="169"/>
        <v>17</v>
      </c>
      <c r="P1914" s="19">
        <f t="shared" si="168"/>
        <v>2656</v>
      </c>
      <c r="Q1914" s="24">
        <f t="shared" si="172"/>
        <v>45155</v>
      </c>
      <c r="R1914" s="24">
        <f t="shared" si="172"/>
        <v>45195</v>
      </c>
      <c r="S1914"/>
    </row>
    <row r="1915" spans="15:19" x14ac:dyDescent="0.2">
      <c r="O1915" s="18">
        <f t="shared" si="169"/>
        <v>18</v>
      </c>
      <c r="P1915" s="19">
        <f t="shared" si="168"/>
        <v>2509</v>
      </c>
      <c r="Q1915" s="24">
        <f t="shared" si="172"/>
        <v>45156</v>
      </c>
      <c r="R1915" s="24">
        <f t="shared" si="172"/>
        <v>45196</v>
      </c>
      <c r="S1915"/>
    </row>
    <row r="1916" spans="15:19" x14ac:dyDescent="0.2">
      <c r="O1916" s="18">
        <f t="shared" si="169"/>
        <v>19</v>
      </c>
      <c r="P1916" s="19">
        <f t="shared" si="168"/>
        <v>2377</v>
      </c>
      <c r="Q1916" s="24">
        <f t="shared" ref="Q1916:R1931" si="173">Q1915+1</f>
        <v>45157</v>
      </c>
      <c r="R1916" s="24">
        <f t="shared" si="173"/>
        <v>45197</v>
      </c>
      <c r="S1916"/>
    </row>
    <row r="1917" spans="15:19" x14ac:dyDescent="0.2">
      <c r="O1917" s="18">
        <f t="shared" si="169"/>
        <v>20</v>
      </c>
      <c r="P1917" s="19">
        <f t="shared" si="168"/>
        <v>2258</v>
      </c>
      <c r="Q1917" s="24">
        <f t="shared" si="173"/>
        <v>45158</v>
      </c>
      <c r="R1917" s="24">
        <f t="shared" si="173"/>
        <v>45198</v>
      </c>
      <c r="S1917"/>
    </row>
    <row r="1918" spans="15:19" x14ac:dyDescent="0.2">
      <c r="O1918" s="18">
        <f t="shared" si="169"/>
        <v>21</v>
      </c>
      <c r="P1918" s="19">
        <f t="shared" si="168"/>
        <v>2150</v>
      </c>
      <c r="Q1918" s="24">
        <f t="shared" si="173"/>
        <v>45159</v>
      </c>
      <c r="R1918" s="24">
        <f t="shared" si="173"/>
        <v>45199</v>
      </c>
      <c r="S1918"/>
    </row>
    <row r="1919" spans="15:19" x14ac:dyDescent="0.2">
      <c r="O1919" s="18">
        <f t="shared" si="169"/>
        <v>22</v>
      </c>
      <c r="P1919" s="19">
        <f t="shared" si="168"/>
        <v>2053</v>
      </c>
      <c r="Q1919" s="24">
        <f t="shared" si="173"/>
        <v>45160</v>
      </c>
      <c r="R1919" s="24">
        <f t="shared" si="173"/>
        <v>45200</v>
      </c>
      <c r="S1919"/>
    </row>
    <row r="1920" spans="15:19" x14ac:dyDescent="0.2">
      <c r="O1920" s="18">
        <f t="shared" si="169"/>
        <v>23</v>
      </c>
      <c r="P1920" s="19">
        <f t="shared" si="168"/>
        <v>1964</v>
      </c>
      <c r="Q1920" s="24">
        <f t="shared" si="173"/>
        <v>45161</v>
      </c>
      <c r="R1920" s="24">
        <f t="shared" si="173"/>
        <v>45201</v>
      </c>
      <c r="S1920"/>
    </row>
    <row r="1921" spans="15:19" x14ac:dyDescent="0.2">
      <c r="O1921" s="18">
        <f t="shared" si="169"/>
        <v>24</v>
      </c>
      <c r="P1921" s="19">
        <f t="shared" si="168"/>
        <v>1882</v>
      </c>
      <c r="Q1921" s="24">
        <f t="shared" si="173"/>
        <v>45162</v>
      </c>
      <c r="R1921" s="24">
        <f t="shared" si="173"/>
        <v>45202</v>
      </c>
      <c r="S1921"/>
    </row>
    <row r="1922" spans="15:19" x14ac:dyDescent="0.2">
      <c r="O1922" s="18">
        <f t="shared" si="169"/>
        <v>25</v>
      </c>
      <c r="P1922" s="19">
        <f t="shared" si="168"/>
        <v>1807</v>
      </c>
      <c r="Q1922" s="24">
        <f t="shared" si="173"/>
        <v>45163</v>
      </c>
      <c r="R1922" s="24">
        <f t="shared" si="173"/>
        <v>45203</v>
      </c>
      <c r="S1922"/>
    </row>
    <row r="1923" spans="15:19" x14ac:dyDescent="0.2">
      <c r="O1923" s="18">
        <f t="shared" si="169"/>
        <v>26</v>
      </c>
      <c r="P1923" s="19">
        <f t="shared" si="168"/>
        <v>1737</v>
      </c>
      <c r="Q1923" s="24">
        <f t="shared" si="173"/>
        <v>45164</v>
      </c>
      <c r="R1923" s="24">
        <f t="shared" si="173"/>
        <v>45204</v>
      </c>
      <c r="S1923"/>
    </row>
    <row r="1924" spans="15:19" x14ac:dyDescent="0.2">
      <c r="O1924" s="18">
        <f t="shared" si="169"/>
        <v>27</v>
      </c>
      <c r="P1924" s="19">
        <f t="shared" si="168"/>
        <v>1673</v>
      </c>
      <c r="Q1924" s="24">
        <f t="shared" si="173"/>
        <v>45165</v>
      </c>
      <c r="R1924" s="24">
        <f t="shared" si="173"/>
        <v>45205</v>
      </c>
      <c r="S1924"/>
    </row>
    <row r="1925" spans="15:19" x14ac:dyDescent="0.2">
      <c r="O1925" s="18">
        <f t="shared" si="169"/>
        <v>28</v>
      </c>
      <c r="P1925" s="19">
        <f t="shared" si="168"/>
        <v>1613</v>
      </c>
      <c r="Q1925" s="24">
        <f t="shared" si="173"/>
        <v>45166</v>
      </c>
      <c r="R1925" s="24">
        <f t="shared" si="173"/>
        <v>45206</v>
      </c>
      <c r="S1925"/>
    </row>
    <row r="1926" spans="15:19" x14ac:dyDescent="0.2">
      <c r="O1926" s="18">
        <f t="shared" si="169"/>
        <v>29</v>
      </c>
      <c r="P1926" s="19">
        <f t="shared" si="168"/>
        <v>1557</v>
      </c>
      <c r="Q1926" s="24">
        <f t="shared" si="173"/>
        <v>45167</v>
      </c>
      <c r="R1926" s="24">
        <f t="shared" si="173"/>
        <v>45207</v>
      </c>
      <c r="S1926"/>
    </row>
    <row r="1927" spans="15:19" x14ac:dyDescent="0.2">
      <c r="O1927" s="18">
        <f t="shared" si="169"/>
        <v>30</v>
      </c>
      <c r="P1927" s="19">
        <f t="shared" si="168"/>
        <v>1506</v>
      </c>
      <c r="Q1927" s="24">
        <f t="shared" si="173"/>
        <v>45168</v>
      </c>
      <c r="R1927" s="24">
        <f t="shared" si="173"/>
        <v>45208</v>
      </c>
      <c r="S1927"/>
    </row>
    <row r="1928" spans="15:19" x14ac:dyDescent="0.2">
      <c r="O1928" s="18">
        <f t="shared" si="169"/>
        <v>31</v>
      </c>
      <c r="P1928" s="19">
        <f t="shared" si="168"/>
        <v>1457</v>
      </c>
      <c r="Q1928" s="24">
        <f t="shared" si="173"/>
        <v>45169</v>
      </c>
      <c r="R1928" s="24">
        <f t="shared" si="173"/>
        <v>45209</v>
      </c>
      <c r="S1928"/>
    </row>
    <row r="1929" spans="15:19" x14ac:dyDescent="0.2">
      <c r="O1929" s="18">
        <f t="shared" si="169"/>
        <v>1</v>
      </c>
      <c r="P1929" s="19">
        <f t="shared" ref="P1929:P1992" si="174">ROUND(Q1929/O1929,0)</f>
        <v>45170</v>
      </c>
      <c r="Q1929" s="24">
        <f t="shared" si="173"/>
        <v>45170</v>
      </c>
      <c r="R1929" s="24">
        <f t="shared" si="173"/>
        <v>45210</v>
      </c>
      <c r="S1929"/>
    </row>
    <row r="1930" spans="15:19" x14ac:dyDescent="0.2">
      <c r="O1930" s="18">
        <f t="shared" ref="O1930:O1993" si="175">DAY(Q1930)</f>
        <v>2</v>
      </c>
      <c r="P1930" s="19">
        <f t="shared" si="174"/>
        <v>22586</v>
      </c>
      <c r="Q1930" s="24">
        <f t="shared" si="173"/>
        <v>45171</v>
      </c>
      <c r="R1930" s="24">
        <f t="shared" si="173"/>
        <v>45211</v>
      </c>
      <c r="S1930"/>
    </row>
    <row r="1931" spans="15:19" x14ac:dyDescent="0.2">
      <c r="O1931" s="18">
        <f t="shared" si="175"/>
        <v>3</v>
      </c>
      <c r="P1931" s="19">
        <f t="shared" si="174"/>
        <v>15057</v>
      </c>
      <c r="Q1931" s="24">
        <f t="shared" si="173"/>
        <v>45172</v>
      </c>
      <c r="R1931" s="24">
        <f t="shared" si="173"/>
        <v>45212</v>
      </c>
      <c r="S1931"/>
    </row>
    <row r="1932" spans="15:19" x14ac:dyDescent="0.2">
      <c r="O1932" s="18">
        <f t="shared" si="175"/>
        <v>4</v>
      </c>
      <c r="P1932" s="19">
        <f t="shared" si="174"/>
        <v>11293</v>
      </c>
      <c r="Q1932" s="24">
        <f t="shared" ref="Q1932:R1947" si="176">Q1931+1</f>
        <v>45173</v>
      </c>
      <c r="R1932" s="24">
        <f t="shared" si="176"/>
        <v>45213</v>
      </c>
      <c r="S1932"/>
    </row>
    <row r="1933" spans="15:19" x14ac:dyDescent="0.2">
      <c r="O1933" s="18">
        <f t="shared" si="175"/>
        <v>5</v>
      </c>
      <c r="P1933" s="19">
        <f t="shared" si="174"/>
        <v>9035</v>
      </c>
      <c r="Q1933" s="24">
        <f t="shared" si="176"/>
        <v>45174</v>
      </c>
      <c r="R1933" s="24">
        <f t="shared" si="176"/>
        <v>45214</v>
      </c>
      <c r="S1933"/>
    </row>
    <row r="1934" spans="15:19" x14ac:dyDescent="0.2">
      <c r="O1934" s="18">
        <f t="shared" si="175"/>
        <v>6</v>
      </c>
      <c r="P1934" s="19">
        <f t="shared" si="174"/>
        <v>7529</v>
      </c>
      <c r="Q1934" s="24">
        <f t="shared" si="176"/>
        <v>45175</v>
      </c>
      <c r="R1934" s="24">
        <f t="shared" si="176"/>
        <v>45215</v>
      </c>
      <c r="S1934"/>
    </row>
    <row r="1935" spans="15:19" x14ac:dyDescent="0.2">
      <c r="O1935" s="18">
        <f t="shared" si="175"/>
        <v>7</v>
      </c>
      <c r="P1935" s="19">
        <f t="shared" si="174"/>
        <v>6454</v>
      </c>
      <c r="Q1935" s="24">
        <f t="shared" si="176"/>
        <v>45176</v>
      </c>
      <c r="R1935" s="24">
        <f t="shared" si="176"/>
        <v>45216</v>
      </c>
      <c r="S1935"/>
    </row>
    <row r="1936" spans="15:19" x14ac:dyDescent="0.2">
      <c r="O1936" s="18">
        <f t="shared" si="175"/>
        <v>8</v>
      </c>
      <c r="P1936" s="19">
        <f t="shared" si="174"/>
        <v>5647</v>
      </c>
      <c r="Q1936" s="24">
        <f t="shared" si="176"/>
        <v>45177</v>
      </c>
      <c r="R1936" s="24">
        <f t="shared" si="176"/>
        <v>45217</v>
      </c>
      <c r="S1936"/>
    </row>
    <row r="1937" spans="15:19" x14ac:dyDescent="0.2">
      <c r="O1937" s="18">
        <f t="shared" si="175"/>
        <v>9</v>
      </c>
      <c r="P1937" s="19">
        <f t="shared" si="174"/>
        <v>5020</v>
      </c>
      <c r="Q1937" s="24">
        <f t="shared" si="176"/>
        <v>45178</v>
      </c>
      <c r="R1937" s="24">
        <f t="shared" si="176"/>
        <v>45218</v>
      </c>
      <c r="S1937"/>
    </row>
    <row r="1938" spans="15:19" x14ac:dyDescent="0.2">
      <c r="O1938" s="18">
        <f t="shared" si="175"/>
        <v>10</v>
      </c>
      <c r="P1938" s="19">
        <f t="shared" si="174"/>
        <v>4518</v>
      </c>
      <c r="Q1938" s="24">
        <f t="shared" si="176"/>
        <v>45179</v>
      </c>
      <c r="R1938" s="24">
        <f t="shared" si="176"/>
        <v>45219</v>
      </c>
      <c r="S1938"/>
    </row>
    <row r="1939" spans="15:19" x14ac:dyDescent="0.2">
      <c r="O1939" s="18">
        <f t="shared" si="175"/>
        <v>11</v>
      </c>
      <c r="P1939" s="19">
        <f t="shared" si="174"/>
        <v>4107</v>
      </c>
      <c r="Q1939" s="24">
        <f t="shared" si="176"/>
        <v>45180</v>
      </c>
      <c r="R1939" s="24">
        <f t="shared" si="176"/>
        <v>45220</v>
      </c>
      <c r="S1939"/>
    </row>
    <row r="1940" spans="15:19" x14ac:dyDescent="0.2">
      <c r="O1940" s="18">
        <f t="shared" si="175"/>
        <v>12</v>
      </c>
      <c r="P1940" s="19">
        <f t="shared" si="174"/>
        <v>3765</v>
      </c>
      <c r="Q1940" s="24">
        <f t="shared" si="176"/>
        <v>45181</v>
      </c>
      <c r="R1940" s="24">
        <f t="shared" si="176"/>
        <v>45221</v>
      </c>
      <c r="S1940"/>
    </row>
    <row r="1941" spans="15:19" x14ac:dyDescent="0.2">
      <c r="O1941" s="18">
        <f t="shared" si="175"/>
        <v>13</v>
      </c>
      <c r="P1941" s="19">
        <f t="shared" si="174"/>
        <v>3476</v>
      </c>
      <c r="Q1941" s="24">
        <f t="shared" si="176"/>
        <v>45182</v>
      </c>
      <c r="R1941" s="24">
        <f t="shared" si="176"/>
        <v>45222</v>
      </c>
      <c r="S1941"/>
    </row>
    <row r="1942" spans="15:19" x14ac:dyDescent="0.2">
      <c r="O1942" s="18">
        <f t="shared" si="175"/>
        <v>14</v>
      </c>
      <c r="P1942" s="19">
        <f t="shared" si="174"/>
        <v>3227</v>
      </c>
      <c r="Q1942" s="24">
        <f t="shared" si="176"/>
        <v>45183</v>
      </c>
      <c r="R1942" s="24">
        <f t="shared" si="176"/>
        <v>45223</v>
      </c>
      <c r="S1942"/>
    </row>
    <row r="1943" spans="15:19" x14ac:dyDescent="0.2">
      <c r="O1943" s="18">
        <f t="shared" si="175"/>
        <v>15</v>
      </c>
      <c r="P1943" s="19">
        <f t="shared" si="174"/>
        <v>3012</v>
      </c>
      <c r="Q1943" s="24">
        <f t="shared" si="176"/>
        <v>45184</v>
      </c>
      <c r="R1943" s="24">
        <f t="shared" si="176"/>
        <v>45224</v>
      </c>
      <c r="S1943"/>
    </row>
    <row r="1944" spans="15:19" x14ac:dyDescent="0.2">
      <c r="O1944" s="18">
        <f t="shared" si="175"/>
        <v>16</v>
      </c>
      <c r="P1944" s="19">
        <f t="shared" si="174"/>
        <v>2824</v>
      </c>
      <c r="Q1944" s="24">
        <f t="shared" si="176"/>
        <v>45185</v>
      </c>
      <c r="R1944" s="24">
        <f t="shared" si="176"/>
        <v>45225</v>
      </c>
      <c r="S1944"/>
    </row>
    <row r="1945" spans="15:19" x14ac:dyDescent="0.2">
      <c r="O1945" s="18">
        <f t="shared" si="175"/>
        <v>17</v>
      </c>
      <c r="P1945" s="19">
        <f t="shared" si="174"/>
        <v>2658</v>
      </c>
      <c r="Q1945" s="24">
        <f t="shared" si="176"/>
        <v>45186</v>
      </c>
      <c r="R1945" s="24">
        <f t="shared" si="176"/>
        <v>45226</v>
      </c>
      <c r="S1945"/>
    </row>
    <row r="1946" spans="15:19" x14ac:dyDescent="0.2">
      <c r="O1946" s="18">
        <f t="shared" si="175"/>
        <v>18</v>
      </c>
      <c r="P1946" s="19">
        <f t="shared" si="174"/>
        <v>2510</v>
      </c>
      <c r="Q1946" s="24">
        <f t="shared" si="176"/>
        <v>45187</v>
      </c>
      <c r="R1946" s="24">
        <f t="shared" si="176"/>
        <v>45227</v>
      </c>
      <c r="S1946"/>
    </row>
    <row r="1947" spans="15:19" x14ac:dyDescent="0.2">
      <c r="O1947" s="18">
        <f t="shared" si="175"/>
        <v>19</v>
      </c>
      <c r="P1947" s="19">
        <f t="shared" si="174"/>
        <v>2378</v>
      </c>
      <c r="Q1947" s="24">
        <f t="shared" si="176"/>
        <v>45188</v>
      </c>
      <c r="R1947" s="24">
        <f t="shared" si="176"/>
        <v>45228</v>
      </c>
      <c r="S1947"/>
    </row>
    <row r="1948" spans="15:19" x14ac:dyDescent="0.2">
      <c r="O1948" s="18">
        <f t="shared" si="175"/>
        <v>20</v>
      </c>
      <c r="P1948" s="19">
        <f t="shared" si="174"/>
        <v>2259</v>
      </c>
      <c r="Q1948" s="24">
        <f t="shared" ref="Q1948:R1963" si="177">Q1947+1</f>
        <v>45189</v>
      </c>
      <c r="R1948" s="24">
        <f t="shared" si="177"/>
        <v>45229</v>
      </c>
      <c r="S1948"/>
    </row>
    <row r="1949" spans="15:19" x14ac:dyDescent="0.2">
      <c r="O1949" s="18">
        <f t="shared" si="175"/>
        <v>21</v>
      </c>
      <c r="P1949" s="19">
        <f t="shared" si="174"/>
        <v>2152</v>
      </c>
      <c r="Q1949" s="24">
        <f t="shared" si="177"/>
        <v>45190</v>
      </c>
      <c r="R1949" s="24">
        <f t="shared" si="177"/>
        <v>45230</v>
      </c>
      <c r="S1949"/>
    </row>
    <row r="1950" spans="15:19" x14ac:dyDescent="0.2">
      <c r="O1950" s="18">
        <f t="shared" si="175"/>
        <v>22</v>
      </c>
      <c r="P1950" s="19">
        <f t="shared" si="174"/>
        <v>2054</v>
      </c>
      <c r="Q1950" s="24">
        <f t="shared" si="177"/>
        <v>45191</v>
      </c>
      <c r="R1950" s="24">
        <f t="shared" si="177"/>
        <v>45231</v>
      </c>
      <c r="S1950"/>
    </row>
    <row r="1951" spans="15:19" x14ac:dyDescent="0.2">
      <c r="O1951" s="18">
        <f t="shared" si="175"/>
        <v>23</v>
      </c>
      <c r="P1951" s="19">
        <f t="shared" si="174"/>
        <v>1965</v>
      </c>
      <c r="Q1951" s="24">
        <f t="shared" si="177"/>
        <v>45192</v>
      </c>
      <c r="R1951" s="24">
        <f t="shared" si="177"/>
        <v>45232</v>
      </c>
      <c r="S1951"/>
    </row>
    <row r="1952" spans="15:19" x14ac:dyDescent="0.2">
      <c r="O1952" s="18">
        <f t="shared" si="175"/>
        <v>24</v>
      </c>
      <c r="P1952" s="19">
        <f t="shared" si="174"/>
        <v>1883</v>
      </c>
      <c r="Q1952" s="24">
        <f t="shared" si="177"/>
        <v>45193</v>
      </c>
      <c r="R1952" s="24">
        <f t="shared" si="177"/>
        <v>45233</v>
      </c>
      <c r="S1952"/>
    </row>
    <row r="1953" spans="15:19" x14ac:dyDescent="0.2">
      <c r="O1953" s="18">
        <f t="shared" si="175"/>
        <v>25</v>
      </c>
      <c r="P1953" s="19">
        <f t="shared" si="174"/>
        <v>1808</v>
      </c>
      <c r="Q1953" s="24">
        <f t="shared" si="177"/>
        <v>45194</v>
      </c>
      <c r="R1953" s="24">
        <f t="shared" si="177"/>
        <v>45234</v>
      </c>
      <c r="S1953"/>
    </row>
    <row r="1954" spans="15:19" x14ac:dyDescent="0.2">
      <c r="O1954" s="18">
        <f t="shared" si="175"/>
        <v>26</v>
      </c>
      <c r="P1954" s="19">
        <f t="shared" si="174"/>
        <v>1738</v>
      </c>
      <c r="Q1954" s="24">
        <f t="shared" si="177"/>
        <v>45195</v>
      </c>
      <c r="R1954" s="24">
        <f t="shared" si="177"/>
        <v>45235</v>
      </c>
      <c r="S1954"/>
    </row>
    <row r="1955" spans="15:19" x14ac:dyDescent="0.2">
      <c r="O1955" s="18">
        <f t="shared" si="175"/>
        <v>27</v>
      </c>
      <c r="P1955" s="19">
        <f t="shared" si="174"/>
        <v>1674</v>
      </c>
      <c r="Q1955" s="24">
        <f t="shared" si="177"/>
        <v>45196</v>
      </c>
      <c r="R1955" s="24">
        <f t="shared" si="177"/>
        <v>45236</v>
      </c>
      <c r="S1955"/>
    </row>
    <row r="1956" spans="15:19" x14ac:dyDescent="0.2">
      <c r="O1956" s="18">
        <f t="shared" si="175"/>
        <v>28</v>
      </c>
      <c r="P1956" s="19">
        <f t="shared" si="174"/>
        <v>1614</v>
      </c>
      <c r="Q1956" s="24">
        <f t="shared" si="177"/>
        <v>45197</v>
      </c>
      <c r="R1956" s="24">
        <f t="shared" si="177"/>
        <v>45237</v>
      </c>
      <c r="S1956"/>
    </row>
    <row r="1957" spans="15:19" x14ac:dyDescent="0.2">
      <c r="O1957" s="18">
        <f t="shared" si="175"/>
        <v>29</v>
      </c>
      <c r="P1957" s="19">
        <f t="shared" si="174"/>
        <v>1559</v>
      </c>
      <c r="Q1957" s="24">
        <f t="shared" si="177"/>
        <v>45198</v>
      </c>
      <c r="R1957" s="24">
        <f t="shared" si="177"/>
        <v>45238</v>
      </c>
      <c r="S1957"/>
    </row>
    <row r="1958" spans="15:19" x14ac:dyDescent="0.2">
      <c r="O1958" s="18">
        <f t="shared" si="175"/>
        <v>30</v>
      </c>
      <c r="P1958" s="19">
        <f t="shared" si="174"/>
        <v>1507</v>
      </c>
      <c r="Q1958" s="24">
        <f t="shared" si="177"/>
        <v>45199</v>
      </c>
      <c r="R1958" s="24">
        <f t="shared" si="177"/>
        <v>45239</v>
      </c>
      <c r="S1958"/>
    </row>
    <row r="1959" spans="15:19" x14ac:dyDescent="0.2">
      <c r="O1959" s="18">
        <f t="shared" si="175"/>
        <v>1</v>
      </c>
      <c r="P1959" s="19">
        <f t="shared" si="174"/>
        <v>45200</v>
      </c>
      <c r="Q1959" s="24">
        <f t="shared" si="177"/>
        <v>45200</v>
      </c>
      <c r="R1959" s="24">
        <f t="shared" si="177"/>
        <v>45240</v>
      </c>
      <c r="S1959"/>
    </row>
    <row r="1960" spans="15:19" x14ac:dyDescent="0.2">
      <c r="O1960" s="18">
        <f t="shared" si="175"/>
        <v>2</v>
      </c>
      <c r="P1960" s="19">
        <f t="shared" si="174"/>
        <v>22601</v>
      </c>
      <c r="Q1960" s="24">
        <f t="shared" si="177"/>
        <v>45201</v>
      </c>
      <c r="R1960" s="24">
        <f t="shared" si="177"/>
        <v>45241</v>
      </c>
      <c r="S1960"/>
    </row>
    <row r="1961" spans="15:19" x14ac:dyDescent="0.2">
      <c r="O1961" s="18">
        <f t="shared" si="175"/>
        <v>3</v>
      </c>
      <c r="P1961" s="19">
        <f t="shared" si="174"/>
        <v>15067</v>
      </c>
      <c r="Q1961" s="24">
        <f t="shared" si="177"/>
        <v>45202</v>
      </c>
      <c r="R1961" s="24">
        <f t="shared" si="177"/>
        <v>45242</v>
      </c>
      <c r="S1961"/>
    </row>
    <row r="1962" spans="15:19" x14ac:dyDescent="0.2">
      <c r="O1962" s="18">
        <f t="shared" si="175"/>
        <v>4</v>
      </c>
      <c r="P1962" s="19">
        <f t="shared" si="174"/>
        <v>11301</v>
      </c>
      <c r="Q1962" s="24">
        <f t="shared" si="177"/>
        <v>45203</v>
      </c>
      <c r="R1962" s="24">
        <f t="shared" si="177"/>
        <v>45243</v>
      </c>
      <c r="S1962"/>
    </row>
    <row r="1963" spans="15:19" x14ac:dyDescent="0.2">
      <c r="O1963" s="18">
        <f t="shared" si="175"/>
        <v>5</v>
      </c>
      <c r="P1963" s="19">
        <f t="shared" si="174"/>
        <v>9041</v>
      </c>
      <c r="Q1963" s="24">
        <f t="shared" si="177"/>
        <v>45204</v>
      </c>
      <c r="R1963" s="24">
        <f t="shared" si="177"/>
        <v>45244</v>
      </c>
      <c r="S1963"/>
    </row>
    <row r="1964" spans="15:19" x14ac:dyDescent="0.2">
      <c r="O1964" s="18">
        <f t="shared" si="175"/>
        <v>6</v>
      </c>
      <c r="P1964" s="19">
        <f t="shared" si="174"/>
        <v>7534</v>
      </c>
      <c r="Q1964" s="24">
        <f t="shared" ref="Q1964:R1979" si="178">Q1963+1</f>
        <v>45205</v>
      </c>
      <c r="R1964" s="24">
        <f t="shared" si="178"/>
        <v>45245</v>
      </c>
      <c r="S1964"/>
    </row>
    <row r="1965" spans="15:19" x14ac:dyDescent="0.2">
      <c r="O1965" s="18">
        <f t="shared" si="175"/>
        <v>7</v>
      </c>
      <c r="P1965" s="19">
        <f t="shared" si="174"/>
        <v>6458</v>
      </c>
      <c r="Q1965" s="24">
        <f t="shared" si="178"/>
        <v>45206</v>
      </c>
      <c r="R1965" s="24">
        <f t="shared" si="178"/>
        <v>45246</v>
      </c>
      <c r="S1965"/>
    </row>
    <row r="1966" spans="15:19" x14ac:dyDescent="0.2">
      <c r="O1966" s="18">
        <f t="shared" si="175"/>
        <v>8</v>
      </c>
      <c r="P1966" s="19">
        <f t="shared" si="174"/>
        <v>5651</v>
      </c>
      <c r="Q1966" s="24">
        <f t="shared" si="178"/>
        <v>45207</v>
      </c>
      <c r="R1966" s="24">
        <f t="shared" si="178"/>
        <v>45247</v>
      </c>
      <c r="S1966"/>
    </row>
    <row r="1967" spans="15:19" x14ac:dyDescent="0.2">
      <c r="O1967" s="18">
        <f t="shared" si="175"/>
        <v>9</v>
      </c>
      <c r="P1967" s="19">
        <f t="shared" si="174"/>
        <v>5023</v>
      </c>
      <c r="Q1967" s="24">
        <f t="shared" si="178"/>
        <v>45208</v>
      </c>
      <c r="R1967" s="24">
        <f t="shared" si="178"/>
        <v>45248</v>
      </c>
      <c r="S1967"/>
    </row>
    <row r="1968" spans="15:19" x14ac:dyDescent="0.2">
      <c r="O1968" s="18">
        <f t="shared" si="175"/>
        <v>10</v>
      </c>
      <c r="P1968" s="19">
        <f t="shared" si="174"/>
        <v>4521</v>
      </c>
      <c r="Q1968" s="24">
        <f t="shared" si="178"/>
        <v>45209</v>
      </c>
      <c r="R1968" s="24">
        <f t="shared" si="178"/>
        <v>45249</v>
      </c>
      <c r="S1968"/>
    </row>
    <row r="1969" spans="15:19" x14ac:dyDescent="0.2">
      <c r="O1969" s="18">
        <f t="shared" si="175"/>
        <v>11</v>
      </c>
      <c r="P1969" s="19">
        <f t="shared" si="174"/>
        <v>4110</v>
      </c>
      <c r="Q1969" s="24">
        <f t="shared" si="178"/>
        <v>45210</v>
      </c>
      <c r="R1969" s="24">
        <f t="shared" si="178"/>
        <v>45250</v>
      </c>
      <c r="S1969"/>
    </row>
    <row r="1970" spans="15:19" x14ac:dyDescent="0.2">
      <c r="O1970" s="18">
        <f t="shared" si="175"/>
        <v>12</v>
      </c>
      <c r="P1970" s="19">
        <f t="shared" si="174"/>
        <v>3768</v>
      </c>
      <c r="Q1970" s="24">
        <f t="shared" si="178"/>
        <v>45211</v>
      </c>
      <c r="R1970" s="24">
        <f t="shared" si="178"/>
        <v>45251</v>
      </c>
      <c r="S1970"/>
    </row>
    <row r="1971" spans="15:19" x14ac:dyDescent="0.2">
      <c r="O1971" s="18">
        <f t="shared" si="175"/>
        <v>13</v>
      </c>
      <c r="P1971" s="19">
        <f t="shared" si="174"/>
        <v>3478</v>
      </c>
      <c r="Q1971" s="24">
        <f t="shared" si="178"/>
        <v>45212</v>
      </c>
      <c r="R1971" s="24">
        <f t="shared" si="178"/>
        <v>45252</v>
      </c>
      <c r="S1971"/>
    </row>
    <row r="1972" spans="15:19" x14ac:dyDescent="0.2">
      <c r="O1972" s="18">
        <f t="shared" si="175"/>
        <v>14</v>
      </c>
      <c r="P1972" s="19">
        <f t="shared" si="174"/>
        <v>3230</v>
      </c>
      <c r="Q1972" s="24">
        <f t="shared" si="178"/>
        <v>45213</v>
      </c>
      <c r="R1972" s="24">
        <f t="shared" si="178"/>
        <v>45253</v>
      </c>
      <c r="S1972"/>
    </row>
    <row r="1973" spans="15:19" x14ac:dyDescent="0.2">
      <c r="O1973" s="18">
        <f t="shared" si="175"/>
        <v>15</v>
      </c>
      <c r="P1973" s="19">
        <f t="shared" si="174"/>
        <v>3014</v>
      </c>
      <c r="Q1973" s="24">
        <f t="shared" si="178"/>
        <v>45214</v>
      </c>
      <c r="R1973" s="24">
        <f t="shared" si="178"/>
        <v>45254</v>
      </c>
      <c r="S1973"/>
    </row>
    <row r="1974" spans="15:19" x14ac:dyDescent="0.2">
      <c r="O1974" s="18">
        <f t="shared" si="175"/>
        <v>16</v>
      </c>
      <c r="P1974" s="19">
        <f t="shared" si="174"/>
        <v>2826</v>
      </c>
      <c r="Q1974" s="24">
        <f t="shared" si="178"/>
        <v>45215</v>
      </c>
      <c r="R1974" s="24">
        <f t="shared" si="178"/>
        <v>45255</v>
      </c>
      <c r="S1974"/>
    </row>
    <row r="1975" spans="15:19" x14ac:dyDescent="0.2">
      <c r="O1975" s="18">
        <f t="shared" si="175"/>
        <v>17</v>
      </c>
      <c r="P1975" s="19">
        <f t="shared" si="174"/>
        <v>2660</v>
      </c>
      <c r="Q1975" s="24">
        <f t="shared" si="178"/>
        <v>45216</v>
      </c>
      <c r="R1975" s="24">
        <f t="shared" si="178"/>
        <v>45256</v>
      </c>
      <c r="S1975"/>
    </row>
    <row r="1976" spans="15:19" x14ac:dyDescent="0.2">
      <c r="O1976" s="18">
        <f t="shared" si="175"/>
        <v>18</v>
      </c>
      <c r="P1976" s="19">
        <f t="shared" si="174"/>
        <v>2512</v>
      </c>
      <c r="Q1976" s="24">
        <f t="shared" si="178"/>
        <v>45217</v>
      </c>
      <c r="R1976" s="24">
        <f t="shared" si="178"/>
        <v>45257</v>
      </c>
      <c r="S1976"/>
    </row>
    <row r="1977" spans="15:19" x14ac:dyDescent="0.2">
      <c r="O1977" s="18">
        <f t="shared" si="175"/>
        <v>19</v>
      </c>
      <c r="P1977" s="19">
        <f t="shared" si="174"/>
        <v>2380</v>
      </c>
      <c r="Q1977" s="24">
        <f t="shared" si="178"/>
        <v>45218</v>
      </c>
      <c r="R1977" s="24">
        <f t="shared" si="178"/>
        <v>45258</v>
      </c>
      <c r="S1977"/>
    </row>
    <row r="1978" spans="15:19" x14ac:dyDescent="0.2">
      <c r="O1978" s="18">
        <f t="shared" si="175"/>
        <v>20</v>
      </c>
      <c r="P1978" s="19">
        <f t="shared" si="174"/>
        <v>2261</v>
      </c>
      <c r="Q1978" s="24">
        <f t="shared" si="178"/>
        <v>45219</v>
      </c>
      <c r="R1978" s="24">
        <f t="shared" si="178"/>
        <v>45259</v>
      </c>
      <c r="S1978"/>
    </row>
    <row r="1979" spans="15:19" x14ac:dyDescent="0.2">
      <c r="O1979" s="18">
        <f t="shared" si="175"/>
        <v>21</v>
      </c>
      <c r="P1979" s="19">
        <f t="shared" si="174"/>
        <v>2153</v>
      </c>
      <c r="Q1979" s="24">
        <f t="shared" si="178"/>
        <v>45220</v>
      </c>
      <c r="R1979" s="24">
        <f t="shared" si="178"/>
        <v>45260</v>
      </c>
      <c r="S1979"/>
    </row>
    <row r="1980" spans="15:19" x14ac:dyDescent="0.2">
      <c r="O1980" s="18">
        <f t="shared" si="175"/>
        <v>22</v>
      </c>
      <c r="P1980" s="19">
        <f t="shared" si="174"/>
        <v>2056</v>
      </c>
      <c r="Q1980" s="24">
        <f t="shared" ref="Q1980:R1995" si="179">Q1979+1</f>
        <v>45221</v>
      </c>
      <c r="R1980" s="24">
        <f t="shared" si="179"/>
        <v>45261</v>
      </c>
      <c r="S1980"/>
    </row>
    <row r="1981" spans="15:19" x14ac:dyDescent="0.2">
      <c r="O1981" s="18">
        <f t="shared" si="175"/>
        <v>23</v>
      </c>
      <c r="P1981" s="19">
        <f t="shared" si="174"/>
        <v>1966</v>
      </c>
      <c r="Q1981" s="24">
        <f t="shared" si="179"/>
        <v>45222</v>
      </c>
      <c r="R1981" s="24">
        <f t="shared" si="179"/>
        <v>45262</v>
      </c>
      <c r="S1981"/>
    </row>
    <row r="1982" spans="15:19" x14ac:dyDescent="0.2">
      <c r="O1982" s="18">
        <f t="shared" si="175"/>
        <v>24</v>
      </c>
      <c r="P1982" s="19">
        <f t="shared" si="174"/>
        <v>1884</v>
      </c>
      <c r="Q1982" s="24">
        <f t="shared" si="179"/>
        <v>45223</v>
      </c>
      <c r="R1982" s="24">
        <f t="shared" si="179"/>
        <v>45263</v>
      </c>
      <c r="S1982"/>
    </row>
    <row r="1983" spans="15:19" x14ac:dyDescent="0.2">
      <c r="O1983" s="18">
        <f t="shared" si="175"/>
        <v>25</v>
      </c>
      <c r="P1983" s="19">
        <f t="shared" si="174"/>
        <v>1809</v>
      </c>
      <c r="Q1983" s="24">
        <f t="shared" si="179"/>
        <v>45224</v>
      </c>
      <c r="R1983" s="24">
        <f t="shared" si="179"/>
        <v>45264</v>
      </c>
      <c r="S1983"/>
    </row>
    <row r="1984" spans="15:19" x14ac:dyDescent="0.2">
      <c r="O1984" s="18">
        <f t="shared" si="175"/>
        <v>26</v>
      </c>
      <c r="P1984" s="19">
        <f t="shared" si="174"/>
        <v>1739</v>
      </c>
      <c r="Q1984" s="24">
        <f t="shared" si="179"/>
        <v>45225</v>
      </c>
      <c r="R1984" s="24">
        <f t="shared" si="179"/>
        <v>45265</v>
      </c>
      <c r="S1984"/>
    </row>
    <row r="1985" spans="15:19" x14ac:dyDescent="0.2">
      <c r="O1985" s="18">
        <f t="shared" si="175"/>
        <v>27</v>
      </c>
      <c r="P1985" s="19">
        <f t="shared" si="174"/>
        <v>1675</v>
      </c>
      <c r="Q1985" s="24">
        <f t="shared" si="179"/>
        <v>45226</v>
      </c>
      <c r="R1985" s="24">
        <f t="shared" si="179"/>
        <v>45266</v>
      </c>
      <c r="S1985"/>
    </row>
    <row r="1986" spans="15:19" x14ac:dyDescent="0.2">
      <c r="O1986" s="18">
        <f t="shared" si="175"/>
        <v>28</v>
      </c>
      <c r="P1986" s="19">
        <f t="shared" si="174"/>
        <v>1615</v>
      </c>
      <c r="Q1986" s="24">
        <f t="shared" si="179"/>
        <v>45227</v>
      </c>
      <c r="R1986" s="24">
        <f t="shared" si="179"/>
        <v>45267</v>
      </c>
      <c r="S1986"/>
    </row>
    <row r="1987" spans="15:19" x14ac:dyDescent="0.2">
      <c r="O1987" s="18">
        <f t="shared" si="175"/>
        <v>29</v>
      </c>
      <c r="P1987" s="19">
        <f t="shared" si="174"/>
        <v>1560</v>
      </c>
      <c r="Q1987" s="24">
        <f t="shared" si="179"/>
        <v>45228</v>
      </c>
      <c r="R1987" s="24">
        <f t="shared" si="179"/>
        <v>45268</v>
      </c>
      <c r="S1987"/>
    </row>
    <row r="1988" spans="15:19" x14ac:dyDescent="0.2">
      <c r="O1988" s="18">
        <f t="shared" si="175"/>
        <v>30</v>
      </c>
      <c r="P1988" s="19">
        <f t="shared" si="174"/>
        <v>1508</v>
      </c>
      <c r="Q1988" s="24">
        <f t="shared" si="179"/>
        <v>45229</v>
      </c>
      <c r="R1988" s="24">
        <f t="shared" si="179"/>
        <v>45269</v>
      </c>
      <c r="S1988"/>
    </row>
    <row r="1989" spans="15:19" x14ac:dyDescent="0.2">
      <c r="O1989" s="18">
        <f t="shared" si="175"/>
        <v>31</v>
      </c>
      <c r="P1989" s="19">
        <f t="shared" si="174"/>
        <v>1459</v>
      </c>
      <c r="Q1989" s="24">
        <f t="shared" si="179"/>
        <v>45230</v>
      </c>
      <c r="R1989" s="24">
        <f t="shared" si="179"/>
        <v>45270</v>
      </c>
      <c r="S1989"/>
    </row>
    <row r="1990" spans="15:19" x14ac:dyDescent="0.2">
      <c r="O1990" s="18">
        <f t="shared" si="175"/>
        <v>1</v>
      </c>
      <c r="P1990" s="19">
        <f t="shared" si="174"/>
        <v>45231</v>
      </c>
      <c r="Q1990" s="24">
        <f t="shared" si="179"/>
        <v>45231</v>
      </c>
      <c r="R1990" s="24">
        <f t="shared" si="179"/>
        <v>45271</v>
      </c>
      <c r="S1990"/>
    </row>
    <row r="1991" spans="15:19" x14ac:dyDescent="0.2">
      <c r="O1991" s="18">
        <f t="shared" si="175"/>
        <v>2</v>
      </c>
      <c r="P1991" s="19">
        <f t="shared" si="174"/>
        <v>22616</v>
      </c>
      <c r="Q1991" s="24">
        <f t="shared" si="179"/>
        <v>45232</v>
      </c>
      <c r="R1991" s="24">
        <f t="shared" si="179"/>
        <v>45272</v>
      </c>
      <c r="S1991"/>
    </row>
    <row r="1992" spans="15:19" x14ac:dyDescent="0.2">
      <c r="O1992" s="18">
        <f t="shared" si="175"/>
        <v>3</v>
      </c>
      <c r="P1992" s="19">
        <f t="shared" si="174"/>
        <v>15078</v>
      </c>
      <c r="Q1992" s="24">
        <f t="shared" si="179"/>
        <v>45233</v>
      </c>
      <c r="R1992" s="24">
        <f t="shared" si="179"/>
        <v>45273</v>
      </c>
      <c r="S1992"/>
    </row>
    <row r="1993" spans="15:19" x14ac:dyDescent="0.2">
      <c r="O1993" s="18">
        <f t="shared" si="175"/>
        <v>4</v>
      </c>
      <c r="P1993" s="19">
        <f t="shared" ref="P1993:P2020" si="180">ROUND(Q1993/O1993,0)</f>
        <v>11309</v>
      </c>
      <c r="Q1993" s="24">
        <f t="shared" si="179"/>
        <v>45234</v>
      </c>
      <c r="R1993" s="24">
        <f t="shared" si="179"/>
        <v>45274</v>
      </c>
      <c r="S1993"/>
    </row>
    <row r="1994" spans="15:19" x14ac:dyDescent="0.2">
      <c r="O1994" s="18">
        <f t="shared" ref="O1994:O2020" si="181">DAY(Q1994)</f>
        <v>5</v>
      </c>
      <c r="P1994" s="19">
        <f t="shared" si="180"/>
        <v>9047</v>
      </c>
      <c r="Q1994" s="24">
        <f t="shared" si="179"/>
        <v>45235</v>
      </c>
      <c r="R1994" s="24">
        <f t="shared" si="179"/>
        <v>45275</v>
      </c>
      <c r="S1994"/>
    </row>
    <row r="1995" spans="15:19" x14ac:dyDescent="0.2">
      <c r="O1995" s="18">
        <f t="shared" si="181"/>
        <v>6</v>
      </c>
      <c r="P1995" s="19">
        <f t="shared" si="180"/>
        <v>7539</v>
      </c>
      <c r="Q1995" s="24">
        <f t="shared" si="179"/>
        <v>45236</v>
      </c>
      <c r="R1995" s="24">
        <f t="shared" si="179"/>
        <v>45276</v>
      </c>
      <c r="S1995"/>
    </row>
    <row r="1996" spans="15:19" x14ac:dyDescent="0.2">
      <c r="O1996" s="18">
        <f t="shared" si="181"/>
        <v>7</v>
      </c>
      <c r="P1996" s="19">
        <f t="shared" si="180"/>
        <v>6462</v>
      </c>
      <c r="Q1996" s="24">
        <f t="shared" ref="Q1996:R2011" si="182">Q1995+1</f>
        <v>45237</v>
      </c>
      <c r="R1996" s="24">
        <f t="shared" si="182"/>
        <v>45277</v>
      </c>
      <c r="S1996"/>
    </row>
    <row r="1997" spans="15:19" x14ac:dyDescent="0.2">
      <c r="O1997" s="18">
        <f t="shared" si="181"/>
        <v>8</v>
      </c>
      <c r="P1997" s="19">
        <f t="shared" si="180"/>
        <v>5655</v>
      </c>
      <c r="Q1997" s="24">
        <f t="shared" si="182"/>
        <v>45238</v>
      </c>
      <c r="R1997" s="24">
        <f t="shared" si="182"/>
        <v>45278</v>
      </c>
      <c r="S1997"/>
    </row>
    <row r="1998" spans="15:19" x14ac:dyDescent="0.2">
      <c r="O1998" s="18">
        <f t="shared" si="181"/>
        <v>9</v>
      </c>
      <c r="P1998" s="19">
        <f t="shared" si="180"/>
        <v>5027</v>
      </c>
      <c r="Q1998" s="24">
        <f t="shared" si="182"/>
        <v>45239</v>
      </c>
      <c r="R1998" s="24">
        <f t="shared" si="182"/>
        <v>45279</v>
      </c>
      <c r="S1998"/>
    </row>
    <row r="1999" spans="15:19" x14ac:dyDescent="0.2">
      <c r="O1999" s="18">
        <f t="shared" si="181"/>
        <v>10</v>
      </c>
      <c r="P1999" s="19">
        <f t="shared" si="180"/>
        <v>4524</v>
      </c>
      <c r="Q1999" s="24">
        <f t="shared" si="182"/>
        <v>45240</v>
      </c>
      <c r="R1999" s="24">
        <f t="shared" si="182"/>
        <v>45280</v>
      </c>
      <c r="S1999"/>
    </row>
    <row r="2000" spans="15:19" x14ac:dyDescent="0.2">
      <c r="O2000" s="18">
        <f t="shared" si="181"/>
        <v>11</v>
      </c>
      <c r="P2000" s="19">
        <f t="shared" si="180"/>
        <v>4113</v>
      </c>
      <c r="Q2000" s="24">
        <f t="shared" si="182"/>
        <v>45241</v>
      </c>
      <c r="R2000" s="24">
        <f t="shared" si="182"/>
        <v>45281</v>
      </c>
      <c r="S2000"/>
    </row>
    <row r="2001" spans="15:19" x14ac:dyDescent="0.2">
      <c r="O2001" s="18">
        <f t="shared" si="181"/>
        <v>12</v>
      </c>
      <c r="P2001" s="19">
        <f t="shared" si="180"/>
        <v>3770</v>
      </c>
      <c r="Q2001" s="24">
        <f t="shared" si="182"/>
        <v>45242</v>
      </c>
      <c r="R2001" s="24">
        <f t="shared" si="182"/>
        <v>45282</v>
      </c>
      <c r="S2001"/>
    </row>
    <row r="2002" spans="15:19" x14ac:dyDescent="0.2">
      <c r="O2002" s="18">
        <f t="shared" si="181"/>
        <v>13</v>
      </c>
      <c r="P2002" s="19">
        <f t="shared" si="180"/>
        <v>3480</v>
      </c>
      <c r="Q2002" s="24">
        <f t="shared" si="182"/>
        <v>45243</v>
      </c>
      <c r="R2002" s="24">
        <f t="shared" si="182"/>
        <v>45283</v>
      </c>
      <c r="S2002"/>
    </row>
    <row r="2003" spans="15:19" x14ac:dyDescent="0.2">
      <c r="O2003" s="18">
        <f t="shared" si="181"/>
        <v>14</v>
      </c>
      <c r="P2003" s="19">
        <f t="shared" si="180"/>
        <v>3232</v>
      </c>
      <c r="Q2003" s="24">
        <f t="shared" si="182"/>
        <v>45244</v>
      </c>
      <c r="R2003" s="24">
        <f t="shared" si="182"/>
        <v>45284</v>
      </c>
      <c r="S2003"/>
    </row>
    <row r="2004" spans="15:19" x14ac:dyDescent="0.2">
      <c r="O2004" s="18">
        <f t="shared" si="181"/>
        <v>15</v>
      </c>
      <c r="P2004" s="19">
        <f t="shared" si="180"/>
        <v>3016</v>
      </c>
      <c r="Q2004" s="24">
        <f t="shared" si="182"/>
        <v>45245</v>
      </c>
      <c r="R2004" s="24">
        <f t="shared" si="182"/>
        <v>45285</v>
      </c>
      <c r="S2004"/>
    </row>
    <row r="2005" spans="15:19" x14ac:dyDescent="0.2">
      <c r="O2005" s="18">
        <f t="shared" si="181"/>
        <v>16</v>
      </c>
      <c r="P2005" s="19">
        <f t="shared" si="180"/>
        <v>2828</v>
      </c>
      <c r="Q2005" s="24">
        <f t="shared" si="182"/>
        <v>45246</v>
      </c>
      <c r="R2005" s="24">
        <f t="shared" si="182"/>
        <v>45286</v>
      </c>
      <c r="S2005"/>
    </row>
    <row r="2006" spans="15:19" x14ac:dyDescent="0.2">
      <c r="O2006" s="18">
        <f t="shared" si="181"/>
        <v>17</v>
      </c>
      <c r="P2006" s="19">
        <f t="shared" si="180"/>
        <v>2662</v>
      </c>
      <c r="Q2006" s="24">
        <f t="shared" si="182"/>
        <v>45247</v>
      </c>
      <c r="R2006" s="24">
        <f t="shared" si="182"/>
        <v>45287</v>
      </c>
      <c r="S2006"/>
    </row>
    <row r="2007" spans="15:19" x14ac:dyDescent="0.2">
      <c r="O2007" s="18">
        <f t="shared" si="181"/>
        <v>18</v>
      </c>
      <c r="P2007" s="19">
        <f t="shared" si="180"/>
        <v>2514</v>
      </c>
      <c r="Q2007" s="24">
        <f t="shared" si="182"/>
        <v>45248</v>
      </c>
      <c r="R2007" s="24">
        <f t="shared" si="182"/>
        <v>45288</v>
      </c>
      <c r="S2007"/>
    </row>
    <row r="2008" spans="15:19" x14ac:dyDescent="0.2">
      <c r="O2008" s="18">
        <f t="shared" si="181"/>
        <v>19</v>
      </c>
      <c r="P2008" s="19">
        <f t="shared" si="180"/>
        <v>2382</v>
      </c>
      <c r="Q2008" s="24">
        <f t="shared" si="182"/>
        <v>45249</v>
      </c>
      <c r="R2008" s="24">
        <f t="shared" si="182"/>
        <v>45289</v>
      </c>
      <c r="S2008"/>
    </row>
    <row r="2009" spans="15:19" x14ac:dyDescent="0.2">
      <c r="O2009" s="18">
        <f t="shared" si="181"/>
        <v>20</v>
      </c>
      <c r="P2009" s="19">
        <f t="shared" si="180"/>
        <v>2263</v>
      </c>
      <c r="Q2009" s="24">
        <f t="shared" si="182"/>
        <v>45250</v>
      </c>
      <c r="R2009" s="24">
        <f t="shared" si="182"/>
        <v>45290</v>
      </c>
      <c r="S2009"/>
    </row>
    <row r="2010" spans="15:19" x14ac:dyDescent="0.2">
      <c r="O2010" s="18">
        <f t="shared" si="181"/>
        <v>21</v>
      </c>
      <c r="P2010" s="19">
        <f t="shared" si="180"/>
        <v>2155</v>
      </c>
      <c r="Q2010" s="24">
        <f t="shared" si="182"/>
        <v>45251</v>
      </c>
      <c r="R2010" s="24">
        <f t="shared" si="182"/>
        <v>45291</v>
      </c>
      <c r="S2010"/>
    </row>
    <row r="2011" spans="15:19" x14ac:dyDescent="0.2">
      <c r="O2011" s="18">
        <f t="shared" si="181"/>
        <v>22</v>
      </c>
      <c r="P2011" s="19">
        <f t="shared" si="180"/>
        <v>2057</v>
      </c>
      <c r="Q2011" s="24">
        <f t="shared" si="182"/>
        <v>45252</v>
      </c>
      <c r="R2011" s="24">
        <f t="shared" si="182"/>
        <v>45292</v>
      </c>
      <c r="S2011"/>
    </row>
    <row r="2012" spans="15:19" x14ac:dyDescent="0.2">
      <c r="O2012" s="18">
        <f t="shared" si="181"/>
        <v>23</v>
      </c>
      <c r="P2012" s="19">
        <f t="shared" si="180"/>
        <v>1968</v>
      </c>
      <c r="Q2012" s="24">
        <f t="shared" ref="Q2012:R2020" si="183">Q2011+1</f>
        <v>45253</v>
      </c>
      <c r="R2012" s="24">
        <f t="shared" si="183"/>
        <v>45293</v>
      </c>
      <c r="S2012"/>
    </row>
    <row r="2013" spans="15:19" x14ac:dyDescent="0.2">
      <c r="O2013" s="18">
        <f t="shared" si="181"/>
        <v>24</v>
      </c>
      <c r="P2013" s="19">
        <f t="shared" si="180"/>
        <v>1886</v>
      </c>
      <c r="Q2013" s="24">
        <f t="shared" si="183"/>
        <v>45254</v>
      </c>
      <c r="R2013" s="24">
        <f t="shared" si="183"/>
        <v>45294</v>
      </c>
      <c r="S2013"/>
    </row>
    <row r="2014" spans="15:19" x14ac:dyDescent="0.2">
      <c r="O2014" s="18">
        <f t="shared" si="181"/>
        <v>25</v>
      </c>
      <c r="P2014" s="19">
        <f t="shared" si="180"/>
        <v>1810</v>
      </c>
      <c r="Q2014" s="24">
        <f t="shared" si="183"/>
        <v>45255</v>
      </c>
      <c r="R2014" s="24">
        <f t="shared" si="183"/>
        <v>45295</v>
      </c>
      <c r="S2014"/>
    </row>
    <row r="2015" spans="15:19" x14ac:dyDescent="0.2">
      <c r="O2015" s="18">
        <f t="shared" si="181"/>
        <v>26</v>
      </c>
      <c r="P2015" s="19">
        <f t="shared" si="180"/>
        <v>1741</v>
      </c>
      <c r="Q2015" s="24">
        <f t="shared" si="183"/>
        <v>45256</v>
      </c>
      <c r="R2015" s="24">
        <f t="shared" si="183"/>
        <v>45296</v>
      </c>
      <c r="S2015"/>
    </row>
    <row r="2016" spans="15:19" x14ac:dyDescent="0.2">
      <c r="O2016" s="18">
        <f t="shared" si="181"/>
        <v>27</v>
      </c>
      <c r="P2016" s="19">
        <f t="shared" si="180"/>
        <v>1676</v>
      </c>
      <c r="Q2016" s="24">
        <f t="shared" si="183"/>
        <v>45257</v>
      </c>
      <c r="R2016" s="24">
        <f t="shared" si="183"/>
        <v>45297</v>
      </c>
      <c r="S2016"/>
    </row>
    <row r="2017" spans="15:19" x14ac:dyDescent="0.2">
      <c r="O2017" s="18">
        <f t="shared" si="181"/>
        <v>28</v>
      </c>
      <c r="P2017" s="19">
        <f t="shared" si="180"/>
        <v>1616</v>
      </c>
      <c r="Q2017" s="24">
        <f t="shared" si="183"/>
        <v>45258</v>
      </c>
      <c r="R2017" s="24">
        <f t="shared" si="183"/>
        <v>45298</v>
      </c>
      <c r="S2017"/>
    </row>
    <row r="2018" spans="15:19" x14ac:dyDescent="0.2">
      <c r="O2018" s="18">
        <f t="shared" si="181"/>
        <v>29</v>
      </c>
      <c r="P2018" s="19">
        <f t="shared" si="180"/>
        <v>1561</v>
      </c>
      <c r="Q2018" s="24">
        <f t="shared" si="183"/>
        <v>45259</v>
      </c>
      <c r="R2018" s="24">
        <f t="shared" si="183"/>
        <v>45299</v>
      </c>
      <c r="S2018"/>
    </row>
    <row r="2019" spans="15:19" x14ac:dyDescent="0.2">
      <c r="O2019" s="18">
        <f t="shared" si="181"/>
        <v>30</v>
      </c>
      <c r="P2019" s="19">
        <f t="shared" si="180"/>
        <v>1509</v>
      </c>
      <c r="Q2019" s="24">
        <f t="shared" si="183"/>
        <v>45260</v>
      </c>
      <c r="R2019" s="24">
        <f t="shared" si="183"/>
        <v>45300</v>
      </c>
      <c r="S2019"/>
    </row>
    <row r="2020" spans="15:19" x14ac:dyDescent="0.2">
      <c r="O2020" s="26">
        <f t="shared" si="181"/>
        <v>1</v>
      </c>
      <c r="P2020" s="26">
        <f t="shared" si="180"/>
        <v>45261</v>
      </c>
      <c r="Q2020" s="27">
        <f t="shared" si="183"/>
        <v>45261</v>
      </c>
      <c r="R2020" s="24">
        <f t="shared" si="183"/>
        <v>45301</v>
      </c>
      <c r="S2020"/>
    </row>
    <row r="2021" spans="15:19" x14ac:dyDescent="0.2">
      <c r="O2021" s="28"/>
      <c r="P2021" s="28"/>
      <c r="Q2021" s="28"/>
      <c r="R2021" s="28"/>
      <c r="S2021"/>
    </row>
    <row r="2022" spans="15:19" x14ac:dyDescent="0.2">
      <c r="O2022" s="28"/>
      <c r="P2022" s="28"/>
      <c r="Q2022" s="28"/>
      <c r="R2022" s="28"/>
      <c r="S2022"/>
    </row>
    <row r="2023" spans="15:19" x14ac:dyDescent="0.2">
      <c r="O2023" s="28"/>
      <c r="P2023" s="28"/>
      <c r="Q2023" s="28"/>
      <c r="R2023" s="28"/>
      <c r="S2023"/>
    </row>
    <row r="2024" spans="15:19" x14ac:dyDescent="0.2">
      <c r="O2024" s="28"/>
      <c r="S2024"/>
    </row>
    <row r="2025" spans="15:19" x14ac:dyDescent="0.2">
      <c r="O2025" s="28"/>
      <c r="S2025"/>
    </row>
    <row r="2026" spans="15:19" x14ac:dyDescent="0.2">
      <c r="O2026" s="28"/>
      <c r="S2026"/>
    </row>
    <row r="2027" spans="15:19" x14ac:dyDescent="0.2">
      <c r="O2027" s="28"/>
      <c r="S2027"/>
    </row>
    <row r="2028" spans="15:19" x14ac:dyDescent="0.2">
      <c r="O2028" s="28"/>
      <c r="Q2028" s="28"/>
      <c r="S2028"/>
    </row>
    <row r="2029" spans="15:19" x14ac:dyDescent="0.2">
      <c r="O2029" s="28"/>
      <c r="S2029"/>
    </row>
    <row r="2030" spans="15:19" x14ac:dyDescent="0.2">
      <c r="O2030" s="28"/>
      <c r="S2030"/>
    </row>
    <row r="2031" spans="15:19" x14ac:dyDescent="0.2">
      <c r="O2031" s="28"/>
      <c r="S2031"/>
    </row>
    <row r="2032" spans="15:19" x14ac:dyDescent="0.2">
      <c r="O2032" s="28"/>
      <c r="S2032"/>
    </row>
    <row r="2033" spans="15:19" x14ac:dyDescent="0.2">
      <c r="O2033" s="28"/>
      <c r="S2033"/>
    </row>
  </sheetData>
  <sheetProtection password="CF35" sheet="1" objects="1" scenarios="1" selectLockedCells="1"/>
  <mergeCells count="13">
    <mergeCell ref="B2:C2"/>
    <mergeCell ref="F9:M10"/>
    <mergeCell ref="F11:M14"/>
    <mergeCell ref="F15:M16"/>
    <mergeCell ref="Q6:R6"/>
    <mergeCell ref="B7:C7"/>
    <mergeCell ref="B9:C9"/>
    <mergeCell ref="B10:C10"/>
    <mergeCell ref="B11:C11"/>
    <mergeCell ref="B12:C12"/>
    <mergeCell ref="B13:C13"/>
    <mergeCell ref="B14:C14"/>
    <mergeCell ref="B15:C16"/>
  </mergeCells>
  <conditionalFormatting sqref="C5">
    <cfRule type="cellIs" dxfId="68" priority="4" operator="equal">
      <formula>$P$6</formula>
    </cfRule>
  </conditionalFormatting>
  <conditionalFormatting sqref="B5">
    <cfRule type="expression" dxfId="67" priority="3">
      <formula>OR(TODAY()&lt;$Q$5,TODAY()&gt;$R$5)</formula>
    </cfRule>
  </conditionalFormatting>
  <hyperlinks>
    <hyperlink ref="B11" r:id="rId1"/>
    <hyperlink ref="B12" r:id="rId2"/>
    <hyperlink ref="B13" r:id="rId3"/>
    <hyperlink ref="B14" r:id="rId4" display="Hier geht's zu unserer Facebook-Seite"/>
    <hyperlink ref="B14:C14" r:id="rId5" display="Hier geht's zu den besten Youtube-Videos"/>
    <hyperlink ref="F11:M14" r:id="rId6" display="Aktions-Angebot"/>
  </hyperlinks>
  <pageMargins left="0.7" right="0.7" top="0.78740157499999996" bottom="0.78740157499999996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91"/>
  <sheetViews>
    <sheetView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E11" sqref="E11"/>
    </sheetView>
  </sheetViews>
  <sheetFormatPr baseColWidth="10" defaultRowHeight="14.25" x14ac:dyDescent="0.2"/>
  <cols>
    <col min="1" max="1" width="2.125" style="158" customWidth="1"/>
    <col min="2" max="2" width="16.625" style="125" customWidth="1"/>
    <col min="3" max="3" width="5.625" style="125" customWidth="1"/>
    <col min="4" max="5" width="9.625" style="60" customWidth="1"/>
    <col min="6" max="9" width="8.625" style="60" customWidth="1"/>
    <col min="10" max="12" width="9.625" style="60" customWidth="1"/>
    <col min="13" max="13" width="9.875" style="60" customWidth="1"/>
    <col min="14" max="15" width="9.625" style="60" customWidth="1"/>
    <col min="16" max="16" width="9.625" style="158" customWidth="1"/>
    <col min="17" max="18" width="9.625" style="60" customWidth="1"/>
    <col min="19" max="19" width="9.375" style="60" bestFit="1" customWidth="1"/>
    <col min="20" max="20" width="2.125" style="158" customWidth="1"/>
    <col min="21" max="21" width="9.625" style="87" customWidth="1"/>
    <col min="22" max="27" width="11.625" style="87" hidden="1" customWidth="1"/>
    <col min="28" max="28" width="9.625" style="158" hidden="1" customWidth="1"/>
    <col min="29" max="29" width="2.125" style="158" customWidth="1"/>
    <col min="30" max="30" width="2.625" style="82" customWidth="1"/>
    <col min="31" max="38" width="19" style="87" customWidth="1"/>
    <col min="39" max="39" width="24.875" style="87" customWidth="1"/>
    <col min="40" max="43" width="14.375" style="87" customWidth="1"/>
    <col min="44" max="16384" width="11" style="87"/>
  </cols>
  <sheetData>
    <row r="1" spans="1:51" s="54" customFormat="1" ht="15" customHeight="1" x14ac:dyDescent="0.2">
      <c r="A1" s="123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3"/>
      <c r="U1" s="124"/>
      <c r="V1" s="68"/>
      <c r="W1" s="68"/>
      <c r="X1" s="68"/>
      <c r="Y1" s="68"/>
      <c r="Z1" s="68"/>
      <c r="AA1" s="68"/>
      <c r="AB1" s="123"/>
      <c r="AC1" s="123"/>
    </row>
    <row r="2" spans="1:51" s="60" customFormat="1" ht="57" customHeight="1" x14ac:dyDescent="0.25">
      <c r="A2" s="123"/>
      <c r="B2" s="438" t="s">
        <v>41</v>
      </c>
      <c r="C2" s="438"/>
      <c r="D2" s="438"/>
      <c r="E2" s="438"/>
      <c r="F2" s="438"/>
      <c r="G2" s="438"/>
      <c r="Q2" s="170"/>
      <c r="T2" s="123"/>
      <c r="U2" s="124"/>
      <c r="V2" s="68"/>
      <c r="W2" s="68"/>
      <c r="X2" s="68"/>
      <c r="Y2" s="68"/>
      <c r="Z2" s="68"/>
      <c r="AA2" s="68"/>
      <c r="AB2" s="123"/>
      <c r="AC2" s="123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</row>
    <row r="3" spans="1:51" s="54" customFormat="1" ht="30.75" customHeight="1" x14ac:dyDescent="0.2">
      <c r="A3" s="123"/>
      <c r="B3" s="91" t="s">
        <v>44</v>
      </c>
      <c r="C3" s="91"/>
      <c r="D3" s="91"/>
      <c r="E3" s="91"/>
      <c r="I3" s="171"/>
      <c r="J3" s="172"/>
      <c r="K3" s="127" t="s">
        <v>214</v>
      </c>
      <c r="L3" s="92"/>
      <c r="M3" s="127" t="s">
        <v>68</v>
      </c>
      <c r="T3" s="123"/>
      <c r="V3" s="95">
        <f>U3+1</f>
        <v>1</v>
      </c>
      <c r="W3" s="95">
        <f t="shared" ref="W3:AA3" si="0">V3+1</f>
        <v>2</v>
      </c>
      <c r="X3" s="95">
        <f t="shared" si="0"/>
        <v>3</v>
      </c>
      <c r="Y3" s="95">
        <f t="shared" si="0"/>
        <v>4</v>
      </c>
      <c r="Z3" s="95">
        <f t="shared" si="0"/>
        <v>5</v>
      </c>
      <c r="AA3" s="95">
        <f t="shared" si="0"/>
        <v>6</v>
      </c>
      <c r="AB3" s="123"/>
      <c r="AC3" s="123"/>
    </row>
    <row r="4" spans="1:51" s="54" customFormat="1" ht="30" customHeight="1" x14ac:dyDescent="0.2">
      <c r="A4" s="123"/>
      <c r="B4" s="49" t="s">
        <v>47</v>
      </c>
      <c r="C4" s="385" t="s">
        <v>259</v>
      </c>
      <c r="D4" s="49" t="s">
        <v>55</v>
      </c>
      <c r="E4" s="48" t="s">
        <v>26</v>
      </c>
      <c r="F4" s="49" t="s">
        <v>46</v>
      </c>
      <c r="G4" s="49" t="s">
        <v>27</v>
      </c>
      <c r="H4" s="49" t="s">
        <v>72</v>
      </c>
      <c r="I4" s="49" t="s">
        <v>49</v>
      </c>
      <c r="J4" s="49" t="s">
        <v>50</v>
      </c>
      <c r="K4" s="173" t="s">
        <v>53</v>
      </c>
      <c r="L4" s="173" t="s">
        <v>54</v>
      </c>
      <c r="M4" s="174" t="s">
        <v>48</v>
      </c>
      <c r="N4" s="65" t="s">
        <v>59</v>
      </c>
      <c r="O4" s="65" t="s">
        <v>65</v>
      </c>
      <c r="P4" s="49" t="s">
        <v>43</v>
      </c>
      <c r="Q4" s="175" t="s">
        <v>37</v>
      </c>
      <c r="R4" s="65" t="s">
        <v>29</v>
      </c>
      <c r="S4" s="65" t="s">
        <v>51</v>
      </c>
      <c r="T4" s="123"/>
      <c r="U4" s="176" t="s">
        <v>52</v>
      </c>
      <c r="V4" s="64" t="s">
        <v>85</v>
      </c>
      <c r="W4" s="64" t="s">
        <v>86</v>
      </c>
      <c r="X4" s="64" t="s">
        <v>87</v>
      </c>
      <c r="Y4" s="64" t="s">
        <v>88</v>
      </c>
      <c r="Z4" s="64" t="s">
        <v>89</v>
      </c>
      <c r="AA4" s="64" t="s">
        <v>90</v>
      </c>
      <c r="AB4" s="140" t="s">
        <v>91</v>
      </c>
      <c r="AC4" s="123"/>
    </row>
    <row r="5" spans="1:51" s="54" customFormat="1" ht="30" customHeight="1" x14ac:dyDescent="0.2">
      <c r="A5" s="99"/>
      <c r="B5" s="199" t="s">
        <v>152</v>
      </c>
      <c r="C5" s="199">
        <v>175</v>
      </c>
      <c r="D5" s="35">
        <v>43728</v>
      </c>
      <c r="E5" s="36">
        <v>100000</v>
      </c>
      <c r="F5" s="210">
        <v>20</v>
      </c>
      <c r="G5" s="201">
        <f>IFERROR(E5*0.2*10/F5,"-")</f>
        <v>10000</v>
      </c>
      <c r="H5" s="202">
        <f>IFERROR((E5+G5)/2*H$16/100,"-")</f>
        <v>550</v>
      </c>
      <c r="I5" s="202">
        <v>500</v>
      </c>
      <c r="J5" s="177">
        <f>IFERROR(((E5-G5)/F5+H5+I5),"-")</f>
        <v>5550</v>
      </c>
      <c r="K5" s="197">
        <v>50</v>
      </c>
      <c r="L5" s="198">
        <v>350</v>
      </c>
      <c r="M5" s="178">
        <f>'3. Einsatz'!S73</f>
        <v>55.5</v>
      </c>
      <c r="N5" s="179">
        <f>SUM(K5:M5)</f>
        <v>455.5</v>
      </c>
      <c r="O5" s="180">
        <f t="shared" ref="O5:O14" si="1">N5*O$16</f>
        <v>7971.25</v>
      </c>
      <c r="P5" s="40">
        <v>12</v>
      </c>
      <c r="Q5" s="180">
        <f t="shared" ref="Q5:Q14" si="2">IFERROR(N5*P5*$Q$16,"-")</f>
        <v>5192.7</v>
      </c>
      <c r="R5" s="202">
        <f t="shared" ref="R5:R14" si="3">IFERROR(E5*R$16/100,"-")</f>
        <v>2000</v>
      </c>
      <c r="S5" s="41">
        <f>IFERROR((J5+O5+Q5+R5),"-")</f>
        <v>20713.95</v>
      </c>
      <c r="T5" s="123"/>
      <c r="U5" s="181">
        <f>IFERROR(S5/N5,0)</f>
        <v>45.475192096597148</v>
      </c>
      <c r="V5" s="182">
        <f>IF(E5&gt;0,$O$16,0)</f>
        <v>17.5</v>
      </c>
      <c r="W5" s="182">
        <v>0</v>
      </c>
      <c r="X5" s="182">
        <f>IFERROR((I5+R5)/N5,"-")</f>
        <v>5.48847420417124</v>
      </c>
      <c r="Y5" s="182">
        <f>IFERROR(Q5/N5,"-")</f>
        <v>11.4</v>
      </c>
      <c r="Z5" s="182">
        <f>IFERROR((E5-G5)/F5/N5,"-")</f>
        <v>9.8792535675082327</v>
      </c>
      <c r="AA5" s="182">
        <f>IFERROR(H5/N5,"-")</f>
        <v>1.2074643249176729</v>
      </c>
      <c r="AB5" s="140">
        <f>SUM(V5:AA5)</f>
        <v>45.475192096597148</v>
      </c>
      <c r="AC5" s="123"/>
    </row>
    <row r="6" spans="1:51" s="54" customFormat="1" ht="30" customHeight="1" x14ac:dyDescent="0.2">
      <c r="A6" s="99"/>
      <c r="B6" s="199" t="s">
        <v>153</v>
      </c>
      <c r="C6" s="199">
        <v>115</v>
      </c>
      <c r="D6" s="35">
        <v>42088</v>
      </c>
      <c r="E6" s="36">
        <v>65000</v>
      </c>
      <c r="F6" s="204">
        <v>20</v>
      </c>
      <c r="G6" s="201">
        <f t="shared" ref="G6:G14" si="4">IFERROR(E6*0.2*10/F6,"-")</f>
        <v>6500</v>
      </c>
      <c r="H6" s="202">
        <f>IFERROR((E6+G6)/2*H$16/100,"-")</f>
        <v>357.5</v>
      </c>
      <c r="I6" s="202">
        <v>500</v>
      </c>
      <c r="J6" s="177">
        <f t="shared" ref="J6:J14" si="5">IFERROR(((E6-G6)/F6+H6+I6),"-")</f>
        <v>3782.5</v>
      </c>
      <c r="K6" s="197">
        <v>400</v>
      </c>
      <c r="L6" s="197">
        <v>25</v>
      </c>
      <c r="M6" s="178">
        <f>'3. Einsatz'!S74</f>
        <v>0</v>
      </c>
      <c r="N6" s="179">
        <f t="shared" ref="N6:N14" si="6">SUM(K6:M6)</f>
        <v>425</v>
      </c>
      <c r="O6" s="180">
        <f t="shared" si="1"/>
        <v>7437.5</v>
      </c>
      <c r="P6" s="40">
        <v>10</v>
      </c>
      <c r="Q6" s="180">
        <f t="shared" si="2"/>
        <v>4037.5</v>
      </c>
      <c r="R6" s="202">
        <f t="shared" si="3"/>
        <v>1300</v>
      </c>
      <c r="S6" s="41">
        <f t="shared" ref="S6:S14" si="7">IFERROR((J6+O6+Q6+R6),"-")</f>
        <v>16557.5</v>
      </c>
      <c r="T6" s="123"/>
      <c r="U6" s="181">
        <f t="shared" ref="U6:U14" si="8">IFERROR(S6/N6,0)</f>
        <v>38.958823529411767</v>
      </c>
      <c r="V6" s="182">
        <f t="shared" ref="V6:V14" si="9">IF(E6&gt;0,$O$16,0)</f>
        <v>17.5</v>
      </c>
      <c r="W6" s="182">
        <v>0</v>
      </c>
      <c r="X6" s="182">
        <f t="shared" ref="X6:X14" si="10">IFERROR((I6+R6)/N6,"-")</f>
        <v>4.2352941176470589</v>
      </c>
      <c r="Y6" s="182">
        <f t="shared" ref="Y6:Y14" si="11">IFERROR(Q6/N6,"-")</f>
        <v>9.5</v>
      </c>
      <c r="Z6" s="182">
        <f t="shared" ref="Z6:Z14" si="12">IFERROR((E6-G6)/F6/N6,"-")</f>
        <v>6.882352941176471</v>
      </c>
      <c r="AA6" s="182">
        <f t="shared" ref="AA6:AA14" si="13">IFERROR(H6/N6,"-")</f>
        <v>0.8411764705882353</v>
      </c>
      <c r="AB6" s="140">
        <f>SUM(V6:AA6)</f>
        <v>38.958823529411767</v>
      </c>
      <c r="AC6" s="123"/>
    </row>
    <row r="7" spans="1:51" s="54" customFormat="1" ht="30" customHeight="1" x14ac:dyDescent="0.2">
      <c r="A7" s="99"/>
      <c r="B7" s="212" t="s">
        <v>28</v>
      </c>
      <c r="C7" s="199"/>
      <c r="D7" s="213"/>
      <c r="E7" s="214"/>
      <c r="F7" s="211"/>
      <c r="G7" s="201" t="str">
        <f t="shared" ref="G7" si="14">IFERROR(E7*0.2*10/F7,"-")</f>
        <v>-</v>
      </c>
      <c r="H7" s="202" t="str">
        <f t="shared" ref="H7" si="15">IFERROR((E7+G7)/2*H$16/100,"-")</f>
        <v>-</v>
      </c>
      <c r="I7" s="202"/>
      <c r="J7" s="177" t="str">
        <f t="shared" si="5"/>
        <v>-</v>
      </c>
      <c r="K7" s="197"/>
      <c r="L7" s="197"/>
      <c r="M7" s="178">
        <f>'3. Einsatz'!S75</f>
        <v>0</v>
      </c>
      <c r="N7" s="179">
        <f t="shared" si="6"/>
        <v>0</v>
      </c>
      <c r="O7" s="180">
        <f t="shared" si="1"/>
        <v>0</v>
      </c>
      <c r="P7" s="40"/>
      <c r="Q7" s="180">
        <f t="shared" si="2"/>
        <v>0</v>
      </c>
      <c r="R7" s="202">
        <f t="shared" si="3"/>
        <v>0</v>
      </c>
      <c r="S7" s="41" t="str">
        <f t="shared" si="7"/>
        <v>-</v>
      </c>
      <c r="T7" s="123"/>
      <c r="U7" s="181">
        <f t="shared" si="8"/>
        <v>0</v>
      </c>
      <c r="V7" s="182">
        <f t="shared" si="9"/>
        <v>0</v>
      </c>
      <c r="W7" s="182">
        <v>0</v>
      </c>
      <c r="X7" s="182" t="str">
        <f t="shared" si="10"/>
        <v>-</v>
      </c>
      <c r="Y7" s="182" t="str">
        <f t="shared" si="11"/>
        <v>-</v>
      </c>
      <c r="Z7" s="182" t="str">
        <f t="shared" si="12"/>
        <v>-</v>
      </c>
      <c r="AA7" s="182" t="str">
        <f t="shared" si="13"/>
        <v>-</v>
      </c>
      <c r="AB7" s="140">
        <f t="shared" ref="AB7:AB14" si="16">SUM(V7:AA7)</f>
        <v>0</v>
      </c>
      <c r="AC7" s="123"/>
    </row>
    <row r="8" spans="1:51" s="54" customFormat="1" ht="30" customHeight="1" x14ac:dyDescent="0.2">
      <c r="A8" s="99"/>
      <c r="B8" s="212" t="s">
        <v>28</v>
      </c>
      <c r="C8" s="199"/>
      <c r="D8" s="213"/>
      <c r="E8" s="214"/>
      <c r="F8" s="211"/>
      <c r="G8" s="201" t="str">
        <f t="shared" si="4"/>
        <v>-</v>
      </c>
      <c r="H8" s="202" t="str">
        <f t="shared" ref="H8:H14" si="17">IFERROR((E8+G8)/2*H$16/100,"-")</f>
        <v>-</v>
      </c>
      <c r="I8" s="202"/>
      <c r="J8" s="177" t="str">
        <f t="shared" si="5"/>
        <v>-</v>
      </c>
      <c r="K8" s="197"/>
      <c r="L8" s="197"/>
      <c r="M8" s="178">
        <f>'3. Einsatz'!S76</f>
        <v>0</v>
      </c>
      <c r="N8" s="179">
        <f t="shared" si="6"/>
        <v>0</v>
      </c>
      <c r="O8" s="180">
        <f t="shared" si="1"/>
        <v>0</v>
      </c>
      <c r="P8" s="40"/>
      <c r="Q8" s="180">
        <f t="shared" si="2"/>
        <v>0</v>
      </c>
      <c r="R8" s="202">
        <f t="shared" si="3"/>
        <v>0</v>
      </c>
      <c r="S8" s="41" t="str">
        <f t="shared" si="7"/>
        <v>-</v>
      </c>
      <c r="T8" s="123"/>
      <c r="U8" s="181">
        <f t="shared" si="8"/>
        <v>0</v>
      </c>
      <c r="V8" s="182">
        <f t="shared" si="9"/>
        <v>0</v>
      </c>
      <c r="W8" s="182">
        <v>0</v>
      </c>
      <c r="X8" s="182" t="str">
        <f t="shared" si="10"/>
        <v>-</v>
      </c>
      <c r="Y8" s="182" t="str">
        <f t="shared" si="11"/>
        <v>-</v>
      </c>
      <c r="Z8" s="182" t="str">
        <f t="shared" si="12"/>
        <v>-</v>
      </c>
      <c r="AA8" s="182" t="str">
        <f t="shared" si="13"/>
        <v>-</v>
      </c>
      <c r="AB8" s="140">
        <f t="shared" si="16"/>
        <v>0</v>
      </c>
      <c r="AC8" s="123"/>
    </row>
    <row r="9" spans="1:51" s="54" customFormat="1" ht="30" customHeight="1" x14ac:dyDescent="0.2">
      <c r="A9" s="99"/>
      <c r="B9" s="212" t="s">
        <v>28</v>
      </c>
      <c r="C9" s="199"/>
      <c r="D9" s="213"/>
      <c r="E9" s="214"/>
      <c r="F9" s="211"/>
      <c r="G9" s="201" t="str">
        <f t="shared" si="4"/>
        <v>-</v>
      </c>
      <c r="H9" s="202" t="str">
        <f t="shared" si="17"/>
        <v>-</v>
      </c>
      <c r="I9" s="202"/>
      <c r="J9" s="177" t="str">
        <f t="shared" si="5"/>
        <v>-</v>
      </c>
      <c r="K9" s="197"/>
      <c r="L9" s="197"/>
      <c r="M9" s="178">
        <f>'3. Einsatz'!S77</f>
        <v>0</v>
      </c>
      <c r="N9" s="179">
        <f t="shared" si="6"/>
        <v>0</v>
      </c>
      <c r="O9" s="180">
        <f t="shared" si="1"/>
        <v>0</v>
      </c>
      <c r="P9" s="40"/>
      <c r="Q9" s="180">
        <f t="shared" si="2"/>
        <v>0</v>
      </c>
      <c r="R9" s="202">
        <f t="shared" si="3"/>
        <v>0</v>
      </c>
      <c r="S9" s="41" t="str">
        <f t="shared" si="7"/>
        <v>-</v>
      </c>
      <c r="T9" s="123"/>
      <c r="U9" s="181">
        <f t="shared" si="8"/>
        <v>0</v>
      </c>
      <c r="V9" s="182">
        <f t="shared" si="9"/>
        <v>0</v>
      </c>
      <c r="W9" s="182">
        <v>0</v>
      </c>
      <c r="X9" s="182" t="str">
        <f t="shared" si="10"/>
        <v>-</v>
      </c>
      <c r="Y9" s="182" t="str">
        <f t="shared" si="11"/>
        <v>-</v>
      </c>
      <c r="Z9" s="182" t="str">
        <f t="shared" si="12"/>
        <v>-</v>
      </c>
      <c r="AA9" s="182" t="str">
        <f t="shared" si="13"/>
        <v>-</v>
      </c>
      <c r="AB9" s="140">
        <f t="shared" si="16"/>
        <v>0</v>
      </c>
      <c r="AC9" s="123"/>
    </row>
    <row r="10" spans="1:51" s="54" customFormat="1" ht="30" customHeight="1" x14ac:dyDescent="0.2">
      <c r="A10" s="99"/>
      <c r="B10" s="212" t="s">
        <v>28</v>
      </c>
      <c r="C10" s="199"/>
      <c r="D10" s="213"/>
      <c r="E10" s="214"/>
      <c r="F10" s="211"/>
      <c r="G10" s="201" t="str">
        <f t="shared" si="4"/>
        <v>-</v>
      </c>
      <c r="H10" s="202" t="str">
        <f t="shared" si="17"/>
        <v>-</v>
      </c>
      <c r="I10" s="202"/>
      <c r="J10" s="177" t="str">
        <f t="shared" si="5"/>
        <v>-</v>
      </c>
      <c r="K10" s="197"/>
      <c r="L10" s="197"/>
      <c r="M10" s="178">
        <f>'3. Einsatz'!S78</f>
        <v>0</v>
      </c>
      <c r="N10" s="179">
        <f t="shared" si="6"/>
        <v>0</v>
      </c>
      <c r="O10" s="180">
        <f t="shared" si="1"/>
        <v>0</v>
      </c>
      <c r="P10" s="40"/>
      <c r="Q10" s="180">
        <f t="shared" si="2"/>
        <v>0</v>
      </c>
      <c r="R10" s="202">
        <f t="shared" si="3"/>
        <v>0</v>
      </c>
      <c r="S10" s="41" t="str">
        <f t="shared" si="7"/>
        <v>-</v>
      </c>
      <c r="T10" s="123"/>
      <c r="U10" s="181">
        <f t="shared" si="8"/>
        <v>0</v>
      </c>
      <c r="V10" s="182">
        <f t="shared" si="9"/>
        <v>0</v>
      </c>
      <c r="W10" s="182">
        <v>0</v>
      </c>
      <c r="X10" s="182" t="str">
        <f t="shared" si="10"/>
        <v>-</v>
      </c>
      <c r="Y10" s="182" t="str">
        <f t="shared" si="11"/>
        <v>-</v>
      </c>
      <c r="Z10" s="182" t="str">
        <f t="shared" si="12"/>
        <v>-</v>
      </c>
      <c r="AA10" s="182" t="str">
        <f t="shared" si="13"/>
        <v>-</v>
      </c>
      <c r="AB10" s="140">
        <f t="shared" si="16"/>
        <v>0</v>
      </c>
      <c r="AC10" s="123"/>
    </row>
    <row r="11" spans="1:51" s="54" customFormat="1" ht="30" customHeight="1" x14ac:dyDescent="0.2">
      <c r="A11" s="99"/>
      <c r="B11" s="212" t="s">
        <v>28</v>
      </c>
      <c r="C11" s="199"/>
      <c r="D11" s="213"/>
      <c r="E11" s="214"/>
      <c r="F11" s="211"/>
      <c r="G11" s="201" t="str">
        <f t="shared" si="4"/>
        <v>-</v>
      </c>
      <c r="H11" s="202" t="str">
        <f t="shared" si="17"/>
        <v>-</v>
      </c>
      <c r="I11" s="202"/>
      <c r="J11" s="177" t="str">
        <f t="shared" si="5"/>
        <v>-</v>
      </c>
      <c r="K11" s="197"/>
      <c r="L11" s="197"/>
      <c r="M11" s="178">
        <f>'3. Einsatz'!S77</f>
        <v>0</v>
      </c>
      <c r="N11" s="179">
        <f t="shared" si="6"/>
        <v>0</v>
      </c>
      <c r="O11" s="180">
        <f t="shared" si="1"/>
        <v>0</v>
      </c>
      <c r="P11" s="40"/>
      <c r="Q11" s="180">
        <f t="shared" si="2"/>
        <v>0</v>
      </c>
      <c r="R11" s="202">
        <f t="shared" si="3"/>
        <v>0</v>
      </c>
      <c r="S11" s="348" t="str">
        <f t="shared" si="7"/>
        <v>-</v>
      </c>
      <c r="T11" s="123"/>
      <c r="U11" s="181">
        <f t="shared" si="8"/>
        <v>0</v>
      </c>
      <c r="V11" s="182">
        <f t="shared" si="9"/>
        <v>0</v>
      </c>
      <c r="W11" s="182">
        <v>0</v>
      </c>
      <c r="X11" s="182" t="str">
        <f t="shared" si="10"/>
        <v>-</v>
      </c>
      <c r="Y11" s="182" t="str">
        <f t="shared" si="11"/>
        <v>-</v>
      </c>
      <c r="Z11" s="182" t="str">
        <f t="shared" si="12"/>
        <v>-</v>
      </c>
      <c r="AA11" s="182" t="str">
        <f t="shared" si="13"/>
        <v>-</v>
      </c>
      <c r="AB11" s="140">
        <f t="shared" si="16"/>
        <v>0</v>
      </c>
      <c r="AC11" s="123"/>
    </row>
    <row r="12" spans="1:51" s="54" customFormat="1" ht="30" customHeight="1" x14ac:dyDescent="0.2">
      <c r="A12" s="99"/>
      <c r="B12" s="212" t="s">
        <v>28</v>
      </c>
      <c r="C12" s="199"/>
      <c r="D12" s="213"/>
      <c r="E12" s="214"/>
      <c r="F12" s="211"/>
      <c r="G12" s="201" t="str">
        <f t="shared" ref="G12" si="18">IFERROR(E12*0.2*10/F12,"-")</f>
        <v>-</v>
      </c>
      <c r="H12" s="202" t="str">
        <f t="shared" si="17"/>
        <v>-</v>
      </c>
      <c r="I12" s="202"/>
      <c r="J12" s="177" t="str">
        <f t="shared" ref="J12" si="19">IFERROR(((E12-G12)/F12+H12+I12),"-")</f>
        <v>-</v>
      </c>
      <c r="K12" s="197"/>
      <c r="L12" s="197"/>
      <c r="M12" s="178">
        <f>'3. Einsatz'!S78</f>
        <v>0</v>
      </c>
      <c r="N12" s="179">
        <f t="shared" ref="N12" si="20">SUM(K12:M12)</f>
        <v>0</v>
      </c>
      <c r="O12" s="180">
        <f t="shared" si="1"/>
        <v>0</v>
      </c>
      <c r="P12" s="40"/>
      <c r="Q12" s="180">
        <f t="shared" si="2"/>
        <v>0</v>
      </c>
      <c r="R12" s="202">
        <f t="shared" si="3"/>
        <v>0</v>
      </c>
      <c r="S12" s="348" t="str">
        <f t="shared" ref="S12" si="21">IFERROR((J12+O12+Q12+R12),"-")</f>
        <v>-</v>
      </c>
      <c r="T12" s="123"/>
      <c r="U12" s="181">
        <f t="shared" ref="U12" si="22">IFERROR(S12/N12,0)</f>
        <v>0</v>
      </c>
      <c r="V12" s="182">
        <f t="shared" si="9"/>
        <v>0</v>
      </c>
      <c r="W12" s="182">
        <v>0</v>
      </c>
      <c r="X12" s="182" t="str">
        <f t="shared" ref="X12" si="23">IFERROR((I12+R12)/N12,"-")</f>
        <v>-</v>
      </c>
      <c r="Y12" s="182" t="str">
        <f t="shared" ref="Y12" si="24">IFERROR(Q12/N12,"-")</f>
        <v>-</v>
      </c>
      <c r="Z12" s="182" t="str">
        <f t="shared" ref="Z12" si="25">IFERROR((E12-G12)/F12/N12,"-")</f>
        <v>-</v>
      </c>
      <c r="AA12" s="182" t="str">
        <f t="shared" ref="AA12" si="26">IFERROR(H12/N12,"-")</f>
        <v>-</v>
      </c>
      <c r="AB12" s="140">
        <f t="shared" ref="AB12" si="27">SUM(V12:AA12)</f>
        <v>0</v>
      </c>
      <c r="AC12" s="123"/>
    </row>
    <row r="13" spans="1:51" s="54" customFormat="1" ht="30" customHeight="1" x14ac:dyDescent="0.2">
      <c r="A13" s="99"/>
      <c r="B13" s="212" t="s">
        <v>28</v>
      </c>
      <c r="C13" s="199"/>
      <c r="D13" s="213"/>
      <c r="E13" s="214"/>
      <c r="F13" s="211"/>
      <c r="G13" s="201" t="str">
        <f t="shared" si="4"/>
        <v>-</v>
      </c>
      <c r="H13" s="202" t="str">
        <f t="shared" si="17"/>
        <v>-</v>
      </c>
      <c r="I13" s="202"/>
      <c r="J13" s="177" t="str">
        <f t="shared" si="5"/>
        <v>-</v>
      </c>
      <c r="K13" s="197"/>
      <c r="L13" s="197"/>
      <c r="M13" s="178">
        <f>'3. Einsatz'!S79</f>
        <v>0</v>
      </c>
      <c r="N13" s="179">
        <f t="shared" si="6"/>
        <v>0</v>
      </c>
      <c r="O13" s="180">
        <f t="shared" si="1"/>
        <v>0</v>
      </c>
      <c r="P13" s="40"/>
      <c r="Q13" s="180">
        <f t="shared" si="2"/>
        <v>0</v>
      </c>
      <c r="R13" s="202">
        <f t="shared" si="3"/>
        <v>0</v>
      </c>
      <c r="S13" s="41" t="str">
        <f t="shared" si="7"/>
        <v>-</v>
      </c>
      <c r="T13" s="123"/>
      <c r="U13" s="181">
        <f t="shared" si="8"/>
        <v>0</v>
      </c>
      <c r="V13" s="182">
        <f t="shared" si="9"/>
        <v>0</v>
      </c>
      <c r="W13" s="182">
        <v>0</v>
      </c>
      <c r="X13" s="182" t="str">
        <f t="shared" si="10"/>
        <v>-</v>
      </c>
      <c r="Y13" s="182" t="str">
        <f t="shared" si="11"/>
        <v>-</v>
      </c>
      <c r="Z13" s="182" t="str">
        <f t="shared" si="12"/>
        <v>-</v>
      </c>
      <c r="AA13" s="182" t="str">
        <f t="shared" si="13"/>
        <v>-</v>
      </c>
      <c r="AB13" s="140">
        <f t="shared" si="16"/>
        <v>0</v>
      </c>
      <c r="AC13" s="123"/>
    </row>
    <row r="14" spans="1:51" s="54" customFormat="1" ht="30" customHeight="1" x14ac:dyDescent="0.2">
      <c r="A14" s="99"/>
      <c r="B14" s="212" t="s">
        <v>28</v>
      </c>
      <c r="C14" s="199"/>
      <c r="D14" s="213"/>
      <c r="E14" s="214"/>
      <c r="F14" s="215"/>
      <c r="G14" s="201" t="str">
        <f t="shared" si="4"/>
        <v>-</v>
      </c>
      <c r="H14" s="202" t="str">
        <f t="shared" si="17"/>
        <v>-</v>
      </c>
      <c r="I14" s="202"/>
      <c r="J14" s="177" t="str">
        <f t="shared" si="5"/>
        <v>-</v>
      </c>
      <c r="K14" s="197"/>
      <c r="L14" s="197"/>
      <c r="M14" s="178">
        <f>'3. Einsatz'!S80</f>
        <v>0</v>
      </c>
      <c r="N14" s="179">
        <f t="shared" si="6"/>
        <v>0</v>
      </c>
      <c r="O14" s="180">
        <f t="shared" si="1"/>
        <v>0</v>
      </c>
      <c r="P14" s="40"/>
      <c r="Q14" s="180">
        <f t="shared" si="2"/>
        <v>0</v>
      </c>
      <c r="R14" s="202">
        <f t="shared" si="3"/>
        <v>0</v>
      </c>
      <c r="S14" s="41" t="str">
        <f t="shared" si="7"/>
        <v>-</v>
      </c>
      <c r="T14" s="123"/>
      <c r="U14" s="181">
        <f t="shared" si="8"/>
        <v>0</v>
      </c>
      <c r="V14" s="182">
        <f t="shared" si="9"/>
        <v>0</v>
      </c>
      <c r="W14" s="182">
        <v>0</v>
      </c>
      <c r="X14" s="182" t="str">
        <f t="shared" si="10"/>
        <v>-</v>
      </c>
      <c r="Y14" s="182" t="str">
        <f t="shared" si="11"/>
        <v>-</v>
      </c>
      <c r="Z14" s="182" t="str">
        <f t="shared" si="12"/>
        <v>-</v>
      </c>
      <c r="AA14" s="182" t="str">
        <f t="shared" si="13"/>
        <v>-</v>
      </c>
      <c r="AB14" s="140">
        <f t="shared" si="16"/>
        <v>0</v>
      </c>
      <c r="AC14" s="123"/>
    </row>
    <row r="15" spans="1:51" s="54" customFormat="1" ht="30" customHeight="1" x14ac:dyDescent="0.2">
      <c r="A15" s="99"/>
      <c r="B15" s="183"/>
      <c r="C15" s="387"/>
      <c r="D15" s="184" t="s">
        <v>34</v>
      </c>
      <c r="E15" s="348">
        <f t="shared" ref="E15" si="28">SUM(E5:E14)</f>
        <v>165000</v>
      </c>
      <c r="F15" s="348"/>
      <c r="G15" s="41">
        <f>SUM(G5:G14)</f>
        <v>16500</v>
      </c>
      <c r="H15" s="41">
        <f t="shared" ref="H15:I15" si="29">SUM(H5:H14)</f>
        <v>907.5</v>
      </c>
      <c r="I15" s="41">
        <f t="shared" si="29"/>
        <v>1000</v>
      </c>
      <c r="J15" s="41">
        <f>SUM(J5:J14)</f>
        <v>9332.5</v>
      </c>
      <c r="K15" s="185">
        <f t="shared" ref="K15:L15" si="30">SUM(K5:K14)</f>
        <v>450</v>
      </c>
      <c r="L15" s="186">
        <f t="shared" si="30"/>
        <v>375</v>
      </c>
      <c r="M15" s="185">
        <f>SUM(M5:M14)</f>
        <v>55.5</v>
      </c>
      <c r="N15" s="187">
        <f>SUM(N5:N14)</f>
        <v>880.5</v>
      </c>
      <c r="O15" s="103">
        <f>SUM(O5:O14)</f>
        <v>15408.75</v>
      </c>
      <c r="P15" s="188">
        <f>SUMPRODUCT(P5:P14,N5:N14)</f>
        <v>9716</v>
      </c>
      <c r="Q15" s="189">
        <f>SUM(Q5:Q14)</f>
        <v>9230.2000000000007</v>
      </c>
      <c r="R15" s="103">
        <f>SUM(R5:R14)</f>
        <v>3300</v>
      </c>
      <c r="S15" s="41">
        <f>SUM(S5:S14)</f>
        <v>37271.449999999997</v>
      </c>
      <c r="T15" s="128"/>
      <c r="U15" s="181"/>
      <c r="V15" s="181"/>
      <c r="W15" s="181"/>
      <c r="X15" s="181"/>
      <c r="Y15" s="181"/>
      <c r="Z15" s="181"/>
      <c r="AA15" s="181"/>
      <c r="AB15" s="190"/>
      <c r="AC15" s="123"/>
    </row>
    <row r="16" spans="1:51" s="54" customFormat="1" ht="30" customHeight="1" x14ac:dyDescent="0.2">
      <c r="A16" s="128"/>
      <c r="B16" s="191"/>
      <c r="C16" s="191"/>
      <c r="D16" s="191"/>
      <c r="E16" s="191"/>
      <c r="F16" s="191"/>
      <c r="G16" s="150" t="s">
        <v>64</v>
      </c>
      <c r="H16" s="169">
        <v>1</v>
      </c>
      <c r="I16" s="191"/>
      <c r="J16" s="191"/>
      <c r="K16" s="127"/>
      <c r="L16" s="181"/>
      <c r="M16" s="181"/>
      <c r="N16" s="192" t="s">
        <v>66</v>
      </c>
      <c r="O16" s="38">
        <v>17.5</v>
      </c>
      <c r="P16" s="193" t="s">
        <v>67</v>
      </c>
      <c r="Q16" s="320">
        <v>0.95</v>
      </c>
      <c r="R16" s="169">
        <v>2</v>
      </c>
      <c r="T16" s="128"/>
      <c r="AB16" s="123"/>
      <c r="AC16" s="123"/>
      <c r="AD16" s="128"/>
      <c r="AE16" s="128"/>
      <c r="AF16" s="128"/>
      <c r="AG16" s="128"/>
    </row>
    <row r="17" spans="1:58" s="60" customFormat="1" ht="15.75" customHeight="1" x14ac:dyDescent="0.2">
      <c r="A17" s="123"/>
      <c r="B17" s="55"/>
      <c r="C17" s="55"/>
      <c r="D17" s="151"/>
      <c r="E17" s="194"/>
      <c r="F17" s="195"/>
      <c r="G17" s="196"/>
      <c r="H17" s="196"/>
      <c r="I17" s="196"/>
      <c r="J17" s="195"/>
      <c r="K17" s="151"/>
      <c r="L17" s="151"/>
      <c r="M17" s="151"/>
      <c r="N17" s="151"/>
      <c r="O17" s="151"/>
      <c r="P17" s="150"/>
      <c r="Q17" s="150"/>
      <c r="R17" s="151"/>
      <c r="S17" s="151"/>
      <c r="T17" s="123"/>
      <c r="U17" s="54"/>
      <c r="V17" s="54"/>
      <c r="W17" s="54"/>
      <c r="X17" s="54"/>
      <c r="Y17" s="54"/>
      <c r="Z17" s="54"/>
      <c r="AA17" s="54"/>
      <c r="AB17" s="123"/>
      <c r="AC17" s="123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</row>
    <row r="18" spans="1:58" s="110" customFormat="1" ht="15" customHeight="1" x14ac:dyDescent="0.2">
      <c r="A18" s="52"/>
      <c r="B18" s="109" t="s">
        <v>0</v>
      </c>
      <c r="C18" s="109"/>
      <c r="T18" s="52"/>
      <c r="U18" s="54"/>
      <c r="V18" s="54"/>
      <c r="W18" s="54"/>
      <c r="X18" s="54"/>
      <c r="Y18" s="54"/>
      <c r="Z18" s="54"/>
      <c r="AA18" s="54"/>
      <c r="AB18" s="52"/>
      <c r="AC18" s="52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</row>
    <row r="19" spans="1:58" s="108" customFormat="1" ht="15" customHeight="1" x14ac:dyDescent="0.2">
      <c r="A19" s="84"/>
      <c r="B19" s="111" t="s">
        <v>1</v>
      </c>
      <c r="C19" s="111"/>
      <c r="D19" s="112"/>
      <c r="E19" s="111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84"/>
      <c r="U19" s="54"/>
      <c r="V19" s="54"/>
      <c r="W19" s="54"/>
      <c r="X19" s="54"/>
      <c r="Y19" s="54"/>
      <c r="Z19" s="54"/>
      <c r="AA19" s="54"/>
      <c r="AB19" s="84"/>
      <c r="AC19" s="8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</row>
    <row r="20" spans="1:58" s="106" customFormat="1" ht="15" x14ac:dyDescent="0.2">
      <c r="U20" s="54"/>
      <c r="V20" s="54"/>
      <c r="W20" s="54"/>
      <c r="X20" s="54"/>
      <c r="Y20" s="54"/>
      <c r="Z20" s="54"/>
      <c r="AA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</row>
    <row r="21" spans="1:58" s="60" customFormat="1" ht="30" customHeight="1" x14ac:dyDescent="0.2">
      <c r="A21" s="152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152"/>
      <c r="Q21" s="54"/>
      <c r="R21" s="54"/>
      <c r="S21" s="54"/>
      <c r="T21" s="152"/>
      <c r="U21" s="54"/>
      <c r="V21" s="54"/>
      <c r="W21" s="54"/>
      <c r="X21" s="54"/>
      <c r="Y21" s="54"/>
      <c r="Z21" s="54"/>
      <c r="AA21" s="54"/>
      <c r="AB21" s="152"/>
      <c r="AC21" s="152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</row>
    <row r="22" spans="1:58" s="106" customFormat="1" ht="15" x14ac:dyDescent="0.2">
      <c r="U22" s="54"/>
      <c r="V22" s="54"/>
      <c r="W22" s="54"/>
      <c r="X22" s="54"/>
      <c r="Y22" s="54"/>
      <c r="Z22" s="54"/>
      <c r="AA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</row>
    <row r="23" spans="1:58" s="60" customFormat="1" ht="30" customHeight="1" x14ac:dyDescent="0.2">
      <c r="A23" s="152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152"/>
      <c r="Q23" s="54"/>
      <c r="R23" s="54"/>
      <c r="S23" s="54"/>
      <c r="T23" s="152"/>
      <c r="U23" s="54"/>
      <c r="V23" s="54"/>
      <c r="W23" s="54"/>
      <c r="X23" s="54"/>
      <c r="Y23" s="54"/>
      <c r="Z23" s="54"/>
      <c r="AA23" s="54"/>
      <c r="AB23" s="152"/>
      <c r="AC23" s="152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</row>
    <row r="24" spans="1:58" s="60" customFormat="1" ht="15.75" customHeight="1" x14ac:dyDescent="0.2">
      <c r="A24" s="123"/>
      <c r="B24" s="154"/>
      <c r="C24" s="154"/>
      <c r="D24" s="151"/>
      <c r="E24" s="155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23"/>
      <c r="Q24" s="151"/>
      <c r="R24" s="151"/>
      <c r="S24" s="151"/>
      <c r="T24" s="123"/>
      <c r="U24" s="54"/>
      <c r="V24" s="54"/>
      <c r="W24" s="54"/>
      <c r="X24" s="54"/>
      <c r="Y24" s="54"/>
      <c r="Z24" s="54"/>
      <c r="AA24" s="54"/>
      <c r="AB24" s="123"/>
      <c r="AC24" s="123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</row>
    <row r="25" spans="1:58" s="60" customFormat="1" ht="15.75" customHeight="1" x14ac:dyDescent="0.2">
      <c r="A25" s="123"/>
      <c r="B25" s="154"/>
      <c r="C25" s="154"/>
      <c r="D25" s="151"/>
      <c r="E25" s="155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23"/>
      <c r="Q25" s="151"/>
      <c r="R25" s="151"/>
      <c r="S25" s="151"/>
      <c r="T25" s="123"/>
      <c r="U25" s="54"/>
      <c r="V25" s="54"/>
      <c r="W25" s="54"/>
      <c r="X25" s="54"/>
      <c r="Y25" s="54"/>
      <c r="Z25" s="54"/>
      <c r="AA25" s="54"/>
      <c r="AB25" s="123"/>
      <c r="AC25" s="123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</row>
    <row r="26" spans="1:58" s="60" customFormat="1" ht="15.75" customHeight="1" x14ac:dyDescent="0.2">
      <c r="A26" s="123"/>
      <c r="B26" s="154"/>
      <c r="C26" s="154"/>
      <c r="D26" s="151"/>
      <c r="E26" s="155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23"/>
      <c r="Q26" s="151"/>
      <c r="R26" s="151"/>
      <c r="S26" s="151"/>
      <c r="T26" s="123"/>
      <c r="U26" s="54"/>
      <c r="V26" s="54"/>
      <c r="W26" s="54"/>
      <c r="X26" s="54"/>
      <c r="Y26" s="54"/>
      <c r="Z26" s="54"/>
      <c r="AA26" s="54"/>
      <c r="AB26" s="123"/>
      <c r="AC26" s="123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</row>
    <row r="27" spans="1:58" s="60" customFormat="1" ht="15.75" customHeight="1" x14ac:dyDescent="0.2">
      <c r="A27" s="123"/>
      <c r="B27" s="154"/>
      <c r="C27" s="154"/>
      <c r="D27" s="151"/>
      <c r="E27" s="155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23"/>
      <c r="Q27" s="151"/>
      <c r="R27" s="151"/>
      <c r="S27" s="151"/>
      <c r="T27" s="123"/>
      <c r="U27" s="54"/>
      <c r="V27" s="54"/>
      <c r="W27" s="54"/>
      <c r="X27" s="54"/>
      <c r="Y27" s="54"/>
      <c r="Z27" s="54"/>
      <c r="AA27" s="54"/>
      <c r="AB27" s="123"/>
      <c r="AC27" s="123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</row>
    <row r="28" spans="1:58" s="60" customFormat="1" ht="15.75" customHeight="1" x14ac:dyDescent="0.2">
      <c r="A28" s="123"/>
      <c r="B28" s="154"/>
      <c r="C28" s="154"/>
      <c r="D28" s="151"/>
      <c r="E28" s="155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23"/>
      <c r="Q28" s="151"/>
      <c r="R28" s="151"/>
      <c r="S28" s="151"/>
      <c r="T28" s="123"/>
      <c r="U28" s="54"/>
      <c r="V28" s="54"/>
      <c r="W28" s="54"/>
      <c r="X28" s="54"/>
      <c r="Y28" s="54"/>
      <c r="Z28" s="54"/>
      <c r="AA28" s="54"/>
      <c r="AB28" s="123"/>
      <c r="AC28" s="123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</row>
    <row r="29" spans="1:58" s="60" customFormat="1" ht="15.75" customHeight="1" x14ac:dyDescent="0.2">
      <c r="A29" s="123"/>
      <c r="B29" s="154"/>
      <c r="C29" s="154"/>
      <c r="D29" s="151"/>
      <c r="E29" s="155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23"/>
      <c r="Q29" s="151"/>
      <c r="R29" s="151"/>
      <c r="S29" s="151"/>
      <c r="T29" s="123"/>
      <c r="U29" s="54"/>
      <c r="V29" s="54"/>
      <c r="W29" s="54"/>
      <c r="X29" s="54"/>
      <c r="Y29" s="54"/>
      <c r="Z29" s="54"/>
      <c r="AA29" s="54"/>
      <c r="AB29" s="123"/>
      <c r="AC29" s="123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</row>
    <row r="30" spans="1:58" s="60" customFormat="1" ht="15.75" customHeight="1" x14ac:dyDescent="0.2">
      <c r="A30" s="123"/>
      <c r="B30" s="154"/>
      <c r="C30" s="154"/>
      <c r="D30" s="151"/>
      <c r="E30" s="155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23"/>
      <c r="Q30" s="151"/>
      <c r="R30" s="151"/>
      <c r="S30" s="151"/>
      <c r="T30" s="123"/>
      <c r="U30" s="54"/>
      <c r="V30" s="54"/>
      <c r="W30" s="54"/>
      <c r="X30" s="54"/>
      <c r="Y30" s="54"/>
      <c r="Z30" s="54"/>
      <c r="AA30" s="54"/>
      <c r="AB30" s="123"/>
      <c r="AC30" s="123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</row>
    <row r="31" spans="1:58" s="60" customFormat="1" ht="15.75" customHeight="1" x14ac:dyDescent="0.2">
      <c r="A31" s="123"/>
      <c r="B31" s="154"/>
      <c r="C31" s="154"/>
      <c r="D31" s="151"/>
      <c r="E31" s="155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23"/>
      <c r="Q31" s="151"/>
      <c r="R31" s="151"/>
      <c r="S31" s="151"/>
      <c r="T31" s="123"/>
      <c r="U31" s="54"/>
      <c r="V31" s="54"/>
      <c r="W31" s="54"/>
      <c r="X31" s="54"/>
      <c r="Y31" s="54"/>
      <c r="Z31" s="54"/>
      <c r="AA31" s="54"/>
      <c r="AB31" s="123"/>
      <c r="AC31" s="123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</row>
    <row r="32" spans="1:58" s="60" customFormat="1" ht="15.75" customHeight="1" x14ac:dyDescent="0.2">
      <c r="A32" s="123"/>
      <c r="B32" s="154"/>
      <c r="C32" s="154"/>
      <c r="D32" s="151"/>
      <c r="E32" s="155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23"/>
      <c r="Q32" s="151"/>
      <c r="R32" s="151"/>
      <c r="S32" s="151"/>
      <c r="T32" s="123"/>
      <c r="U32" s="54"/>
      <c r="V32" s="54"/>
      <c r="W32" s="54"/>
      <c r="X32" s="54"/>
      <c r="Y32" s="54"/>
      <c r="Z32" s="54"/>
      <c r="AA32" s="54"/>
      <c r="AB32" s="123"/>
      <c r="AC32" s="123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</row>
    <row r="33" spans="1:58" s="60" customFormat="1" ht="15.75" customHeight="1" x14ac:dyDescent="0.2">
      <c r="A33" s="123"/>
      <c r="B33" s="154"/>
      <c r="C33" s="154"/>
      <c r="D33" s="151"/>
      <c r="E33" s="155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23"/>
      <c r="Q33" s="151"/>
      <c r="R33" s="151"/>
      <c r="S33" s="151"/>
      <c r="T33" s="123"/>
      <c r="U33" s="54"/>
      <c r="V33" s="54"/>
      <c r="W33" s="54"/>
      <c r="X33" s="54"/>
      <c r="Y33" s="54"/>
      <c r="Z33" s="54"/>
      <c r="AA33" s="54"/>
      <c r="AB33" s="123"/>
      <c r="AC33" s="123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</row>
    <row r="34" spans="1:58" s="60" customFormat="1" ht="15.75" customHeight="1" x14ac:dyDescent="0.2">
      <c r="A34" s="123"/>
      <c r="B34" s="154"/>
      <c r="C34" s="154"/>
      <c r="D34" s="151"/>
      <c r="E34" s="155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23"/>
      <c r="Q34" s="151"/>
      <c r="R34" s="151"/>
      <c r="S34" s="151"/>
      <c r="T34" s="123"/>
      <c r="U34" s="54"/>
      <c r="V34" s="54"/>
      <c r="W34" s="54"/>
      <c r="X34" s="54"/>
      <c r="Y34" s="54"/>
      <c r="Z34" s="54"/>
      <c r="AA34" s="54"/>
      <c r="AB34" s="123"/>
      <c r="AC34" s="123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</row>
    <row r="35" spans="1:58" s="60" customFormat="1" ht="15.75" customHeight="1" x14ac:dyDescent="0.2">
      <c r="A35" s="123"/>
      <c r="B35" s="154"/>
      <c r="C35" s="154"/>
      <c r="D35" s="151"/>
      <c r="E35" s="155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23"/>
      <c r="Q35" s="151"/>
      <c r="R35" s="151"/>
      <c r="S35" s="151"/>
      <c r="T35" s="123"/>
      <c r="U35" s="54"/>
      <c r="V35" s="54"/>
      <c r="W35" s="54"/>
      <c r="X35" s="54"/>
      <c r="Y35" s="54"/>
      <c r="Z35" s="54"/>
      <c r="AA35" s="54"/>
      <c r="AB35" s="123"/>
      <c r="AC35" s="123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</row>
    <row r="36" spans="1:58" s="60" customFormat="1" ht="15.75" customHeight="1" x14ac:dyDescent="0.2">
      <c r="A36" s="123"/>
      <c r="B36" s="154"/>
      <c r="C36" s="154"/>
      <c r="D36" s="151"/>
      <c r="E36" s="155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23"/>
      <c r="Q36" s="151"/>
      <c r="R36" s="151"/>
      <c r="S36" s="151"/>
      <c r="T36" s="123"/>
      <c r="U36" s="54"/>
      <c r="V36" s="54"/>
      <c r="W36" s="54"/>
      <c r="X36" s="54"/>
      <c r="Y36" s="54"/>
      <c r="Z36" s="54"/>
      <c r="AA36" s="54"/>
      <c r="AB36" s="123"/>
      <c r="AC36" s="123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</row>
    <row r="37" spans="1:58" s="60" customFormat="1" ht="15.75" customHeight="1" x14ac:dyDescent="0.2">
      <c r="A37" s="123"/>
      <c r="B37" s="154"/>
      <c r="C37" s="154"/>
      <c r="D37" s="151"/>
      <c r="E37" s="155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23"/>
      <c r="Q37" s="151"/>
      <c r="R37" s="151"/>
      <c r="S37" s="151"/>
      <c r="T37" s="123"/>
      <c r="U37" s="54"/>
      <c r="V37" s="54"/>
      <c r="W37" s="54"/>
      <c r="X37" s="54"/>
      <c r="Y37" s="54"/>
      <c r="Z37" s="54"/>
      <c r="AA37" s="54"/>
      <c r="AB37" s="123"/>
      <c r="AC37" s="123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</row>
    <row r="38" spans="1:58" s="60" customFormat="1" ht="15.75" customHeight="1" x14ac:dyDescent="0.2">
      <c r="A38" s="123"/>
      <c r="B38" s="154"/>
      <c r="C38" s="154"/>
      <c r="D38" s="151"/>
      <c r="E38" s="155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23"/>
      <c r="Q38" s="151"/>
      <c r="R38" s="151"/>
      <c r="S38" s="151"/>
      <c r="T38" s="123"/>
      <c r="U38" s="54"/>
      <c r="V38" s="54"/>
      <c r="W38" s="54"/>
      <c r="X38" s="54"/>
      <c r="Y38" s="54"/>
      <c r="Z38" s="54"/>
      <c r="AA38" s="54"/>
      <c r="AB38" s="123"/>
      <c r="AC38" s="123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</row>
    <row r="39" spans="1:58" s="60" customFormat="1" ht="15.75" customHeight="1" x14ac:dyDescent="0.2">
      <c r="A39" s="123"/>
      <c r="B39" s="154"/>
      <c r="C39" s="154"/>
      <c r="D39" s="151"/>
      <c r="E39" s="155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23"/>
      <c r="Q39" s="151"/>
      <c r="R39" s="151"/>
      <c r="S39" s="151"/>
      <c r="T39" s="123"/>
      <c r="U39" s="54"/>
      <c r="V39" s="54"/>
      <c r="W39" s="54"/>
      <c r="X39" s="54"/>
      <c r="Y39" s="54"/>
      <c r="Z39" s="54"/>
      <c r="AA39" s="54"/>
      <c r="AB39" s="123"/>
      <c r="AC39" s="123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</row>
    <row r="40" spans="1:58" s="60" customFormat="1" ht="15.75" customHeight="1" x14ac:dyDescent="0.2">
      <c r="A40" s="123"/>
      <c r="B40" s="154"/>
      <c r="C40" s="154"/>
      <c r="D40" s="151"/>
      <c r="E40" s="155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23"/>
      <c r="Q40" s="151"/>
      <c r="R40" s="151"/>
      <c r="S40" s="151"/>
      <c r="T40" s="123"/>
      <c r="U40" s="54"/>
      <c r="V40" s="54"/>
      <c r="W40" s="54"/>
      <c r="X40" s="54"/>
      <c r="Y40" s="54"/>
      <c r="Z40" s="54"/>
      <c r="AA40" s="54"/>
      <c r="AB40" s="123"/>
      <c r="AC40" s="123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</row>
    <row r="41" spans="1:58" s="60" customFormat="1" ht="15.75" customHeight="1" x14ac:dyDescent="0.2">
      <c r="A41" s="123"/>
      <c r="B41" s="154"/>
      <c r="C41" s="154"/>
      <c r="D41" s="151"/>
      <c r="E41" s="155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23"/>
      <c r="Q41" s="151"/>
      <c r="R41" s="151"/>
      <c r="S41" s="151"/>
      <c r="T41" s="123"/>
      <c r="U41" s="54"/>
      <c r="V41" s="54"/>
      <c r="W41" s="54"/>
      <c r="X41" s="54"/>
      <c r="Y41" s="54"/>
      <c r="Z41" s="54"/>
      <c r="AA41" s="54"/>
      <c r="AB41" s="123"/>
      <c r="AC41" s="123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</row>
    <row r="42" spans="1:58" s="60" customFormat="1" ht="15.75" customHeight="1" x14ac:dyDescent="0.2">
      <c r="A42" s="123"/>
      <c r="B42" s="154"/>
      <c r="C42" s="154"/>
      <c r="D42" s="151"/>
      <c r="E42" s="155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23"/>
      <c r="Q42" s="151"/>
      <c r="R42" s="151"/>
      <c r="S42" s="151"/>
      <c r="T42" s="123"/>
      <c r="U42" s="54"/>
      <c r="V42" s="54"/>
      <c r="W42" s="54"/>
      <c r="X42" s="54"/>
      <c r="Y42" s="54"/>
      <c r="Z42" s="54"/>
      <c r="AA42" s="54"/>
      <c r="AB42" s="123"/>
      <c r="AC42" s="123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</row>
    <row r="43" spans="1:58" s="60" customFormat="1" ht="15.75" customHeight="1" x14ac:dyDescent="0.2">
      <c r="A43" s="123"/>
      <c r="B43" s="154"/>
      <c r="C43" s="154"/>
      <c r="D43" s="151"/>
      <c r="E43" s="155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23"/>
      <c r="Q43" s="151"/>
      <c r="R43" s="151"/>
      <c r="S43" s="151"/>
      <c r="T43" s="123"/>
      <c r="U43" s="54"/>
      <c r="V43" s="54"/>
      <c r="W43" s="54"/>
      <c r="X43" s="54"/>
      <c r="Y43" s="54"/>
      <c r="Z43" s="54"/>
      <c r="AA43" s="54"/>
      <c r="AB43" s="123"/>
      <c r="AC43" s="123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</row>
    <row r="44" spans="1:58" s="60" customFormat="1" ht="15.75" customHeight="1" x14ac:dyDescent="0.2">
      <c r="A44" s="123"/>
      <c r="B44" s="154"/>
      <c r="C44" s="154"/>
      <c r="D44" s="151"/>
      <c r="E44" s="155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23"/>
      <c r="Q44" s="151"/>
      <c r="R44" s="151"/>
      <c r="S44" s="151"/>
      <c r="T44" s="123"/>
      <c r="U44" s="54"/>
      <c r="V44" s="54"/>
      <c r="W44" s="54"/>
      <c r="X44" s="54"/>
      <c r="Y44" s="54"/>
      <c r="Z44" s="54"/>
      <c r="AA44" s="54"/>
      <c r="AB44" s="123"/>
      <c r="AC44" s="123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</row>
    <row r="45" spans="1:58" s="60" customFormat="1" ht="15" customHeight="1" x14ac:dyDescent="0.2">
      <c r="A45" s="123"/>
      <c r="B45" s="156"/>
      <c r="C45" s="156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23"/>
      <c r="Q45" s="157"/>
      <c r="R45" s="157"/>
      <c r="S45" s="157"/>
      <c r="T45" s="123"/>
      <c r="U45" s="54"/>
      <c r="V45" s="54"/>
      <c r="W45" s="54"/>
      <c r="X45" s="54"/>
      <c r="Y45" s="54"/>
      <c r="Z45" s="54"/>
      <c r="AA45" s="54"/>
      <c r="AB45" s="123"/>
      <c r="AC45" s="123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</row>
    <row r="46" spans="1:58" s="60" customFormat="1" ht="33" customHeight="1" x14ac:dyDescent="0.2">
      <c r="A46" s="123"/>
      <c r="B46" s="156"/>
      <c r="C46" s="156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23"/>
      <c r="Q46" s="157"/>
      <c r="R46" s="157"/>
      <c r="S46" s="157"/>
      <c r="T46" s="123"/>
      <c r="U46" s="54"/>
      <c r="V46" s="54"/>
      <c r="W46" s="54"/>
      <c r="X46" s="54"/>
      <c r="Y46" s="54"/>
      <c r="Z46" s="54"/>
      <c r="AA46" s="54"/>
      <c r="AB46" s="123"/>
      <c r="AC46" s="123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</row>
    <row r="47" spans="1:58" s="60" customFormat="1" ht="33" customHeight="1" x14ac:dyDescent="0.2">
      <c r="A47" s="123"/>
      <c r="B47" s="156"/>
      <c r="C47" s="156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23"/>
      <c r="Q47" s="157"/>
      <c r="R47" s="157"/>
      <c r="S47" s="157"/>
      <c r="T47" s="123"/>
      <c r="U47" s="54"/>
      <c r="V47" s="54"/>
      <c r="W47" s="54"/>
      <c r="X47" s="54"/>
      <c r="Y47" s="54"/>
      <c r="Z47" s="54"/>
      <c r="AA47" s="54"/>
      <c r="AB47" s="123"/>
      <c r="AC47" s="123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</row>
    <row r="48" spans="1:58" s="60" customFormat="1" ht="33" customHeight="1" x14ac:dyDescent="0.2">
      <c r="A48" s="123"/>
      <c r="B48" s="156"/>
      <c r="C48" s="156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23"/>
      <c r="Q48" s="157"/>
      <c r="R48" s="157"/>
      <c r="S48" s="157"/>
      <c r="T48" s="123"/>
      <c r="U48" s="54"/>
      <c r="V48" s="54"/>
      <c r="W48" s="54"/>
      <c r="X48" s="54"/>
      <c r="Y48" s="54"/>
      <c r="Z48" s="54"/>
      <c r="AA48" s="54"/>
      <c r="AB48" s="123"/>
      <c r="AC48" s="123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</row>
    <row r="49" spans="1:58" s="60" customFormat="1" ht="33" customHeight="1" x14ac:dyDescent="0.2">
      <c r="A49" s="123"/>
      <c r="B49" s="156"/>
      <c r="C49" s="156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23"/>
      <c r="Q49" s="157"/>
      <c r="R49" s="157"/>
      <c r="S49" s="157"/>
      <c r="T49" s="123"/>
      <c r="U49" s="54"/>
      <c r="V49" s="54"/>
      <c r="W49" s="54"/>
      <c r="X49" s="54"/>
      <c r="Y49" s="54"/>
      <c r="Z49" s="54"/>
      <c r="AA49" s="54"/>
      <c r="AB49" s="123"/>
      <c r="AC49" s="123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</row>
    <row r="50" spans="1:58" s="60" customFormat="1" ht="33" customHeight="1" x14ac:dyDescent="0.2">
      <c r="A50" s="123"/>
      <c r="B50" s="156"/>
      <c r="C50" s="156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23"/>
      <c r="Q50" s="157"/>
      <c r="R50" s="157"/>
      <c r="S50" s="157"/>
      <c r="T50" s="123"/>
      <c r="U50" s="54"/>
      <c r="V50" s="54"/>
      <c r="W50" s="54"/>
      <c r="X50" s="54"/>
      <c r="Y50" s="54"/>
      <c r="Z50" s="54"/>
      <c r="AA50" s="54"/>
      <c r="AB50" s="123"/>
      <c r="AC50" s="123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</row>
    <row r="51" spans="1:58" s="60" customFormat="1" ht="15" customHeight="1" x14ac:dyDescent="0.2">
      <c r="A51" s="123"/>
      <c r="B51" s="156"/>
      <c r="C51" s="156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23"/>
      <c r="Q51" s="157"/>
      <c r="R51" s="157"/>
      <c r="S51" s="157"/>
      <c r="T51" s="123"/>
      <c r="U51" s="54"/>
      <c r="V51" s="54"/>
      <c r="W51" s="54"/>
      <c r="X51" s="54"/>
      <c r="Y51" s="54"/>
      <c r="Z51" s="54"/>
      <c r="AA51" s="54"/>
      <c r="AB51" s="123"/>
      <c r="AC51" s="123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</row>
    <row r="52" spans="1:58" s="116" customFormat="1" ht="33" customHeight="1" x14ac:dyDescent="0.2">
      <c r="A52" s="123"/>
      <c r="B52" s="156"/>
      <c r="C52" s="156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23"/>
      <c r="Q52" s="157"/>
      <c r="R52" s="157"/>
      <c r="S52" s="157"/>
      <c r="T52" s="123"/>
      <c r="U52" s="54"/>
      <c r="V52" s="54"/>
      <c r="W52" s="54"/>
      <c r="X52" s="54"/>
      <c r="Y52" s="54"/>
      <c r="Z52" s="54"/>
      <c r="AA52" s="54"/>
      <c r="AB52" s="123"/>
      <c r="AC52" s="123"/>
      <c r="AD52" s="115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</row>
    <row r="53" spans="1:58" s="116" customFormat="1" ht="33" customHeight="1" x14ac:dyDescent="0.2">
      <c r="A53" s="123"/>
      <c r="B53" s="156"/>
      <c r="C53" s="156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23"/>
      <c r="Q53" s="157"/>
      <c r="R53" s="157"/>
      <c r="S53" s="157"/>
      <c r="T53" s="123"/>
      <c r="U53" s="54"/>
      <c r="V53" s="54"/>
      <c r="W53" s="54"/>
      <c r="X53" s="54"/>
      <c r="Y53" s="54"/>
      <c r="Z53" s="54"/>
      <c r="AA53" s="54"/>
      <c r="AB53" s="123"/>
      <c r="AC53" s="123"/>
      <c r="AD53" s="115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</row>
    <row r="54" spans="1:58" s="116" customFormat="1" ht="33" customHeight="1" x14ac:dyDescent="0.2">
      <c r="A54" s="123"/>
      <c r="B54" s="156"/>
      <c r="C54" s="156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23"/>
      <c r="Q54" s="157"/>
      <c r="R54" s="157"/>
      <c r="S54" s="157"/>
      <c r="T54" s="123"/>
      <c r="U54" s="54"/>
      <c r="V54" s="54"/>
      <c r="W54" s="54"/>
      <c r="X54" s="54"/>
      <c r="Y54" s="54"/>
      <c r="Z54" s="54"/>
      <c r="AA54" s="54"/>
      <c r="AB54" s="123"/>
      <c r="AC54" s="123"/>
      <c r="AD54" s="115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</row>
    <row r="55" spans="1:58" s="116" customFormat="1" ht="33" customHeight="1" x14ac:dyDescent="0.2">
      <c r="A55" s="123"/>
      <c r="B55" s="156"/>
      <c r="C55" s="156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23"/>
      <c r="Q55" s="157"/>
      <c r="R55" s="157"/>
      <c r="S55" s="157"/>
      <c r="T55" s="123"/>
      <c r="U55" s="54"/>
      <c r="V55" s="54"/>
      <c r="W55" s="54"/>
      <c r="X55" s="54"/>
      <c r="Y55" s="54"/>
      <c r="Z55" s="54"/>
      <c r="AA55" s="54"/>
      <c r="AB55" s="123"/>
      <c r="AC55" s="123"/>
      <c r="AD55" s="115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</row>
    <row r="56" spans="1:58" s="116" customFormat="1" ht="33" customHeight="1" x14ac:dyDescent="0.2">
      <c r="A56" s="123"/>
      <c r="B56" s="156"/>
      <c r="C56" s="156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23"/>
      <c r="Q56" s="157"/>
      <c r="R56" s="157"/>
      <c r="S56" s="157"/>
      <c r="T56" s="123"/>
      <c r="U56" s="54"/>
      <c r="V56" s="54"/>
      <c r="W56" s="54"/>
      <c r="X56" s="54"/>
      <c r="Y56" s="54"/>
      <c r="Z56" s="54"/>
      <c r="AA56" s="54"/>
      <c r="AB56" s="123"/>
      <c r="AC56" s="123"/>
      <c r="AD56" s="115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</row>
    <row r="57" spans="1:58" s="60" customFormat="1" ht="33" customHeight="1" x14ac:dyDescent="0.2">
      <c r="A57" s="123"/>
      <c r="B57" s="156"/>
      <c r="C57" s="156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23"/>
      <c r="Q57" s="157"/>
      <c r="R57" s="157"/>
      <c r="S57" s="157"/>
      <c r="T57" s="123"/>
      <c r="U57" s="54"/>
      <c r="V57" s="54"/>
      <c r="W57" s="54"/>
      <c r="X57" s="54"/>
      <c r="Y57" s="54"/>
      <c r="Z57" s="54"/>
      <c r="AA57" s="54"/>
      <c r="AB57" s="123"/>
      <c r="AC57" s="123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</row>
    <row r="58" spans="1:58" s="116" customFormat="1" ht="33" customHeight="1" x14ac:dyDescent="0.2">
      <c r="A58" s="123"/>
      <c r="B58" s="156"/>
      <c r="C58" s="156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23"/>
      <c r="Q58" s="157"/>
      <c r="R58" s="157"/>
      <c r="S58" s="157"/>
      <c r="T58" s="123"/>
      <c r="U58" s="54"/>
      <c r="V58" s="54"/>
      <c r="W58" s="54"/>
      <c r="X58" s="54"/>
      <c r="Y58" s="54"/>
      <c r="Z58" s="54"/>
      <c r="AA58" s="54"/>
      <c r="AB58" s="123"/>
      <c r="AC58" s="123"/>
      <c r="AD58" s="115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</row>
    <row r="59" spans="1:58" s="82" customFormat="1" ht="33" customHeight="1" x14ac:dyDescent="0.2">
      <c r="A59" s="158"/>
      <c r="B59" s="153"/>
      <c r="C59" s="153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158"/>
      <c r="Q59" s="54"/>
      <c r="R59" s="54"/>
      <c r="S59" s="54"/>
      <c r="T59" s="158"/>
      <c r="U59" s="54"/>
      <c r="V59" s="54"/>
      <c r="W59" s="54"/>
      <c r="X59" s="54"/>
      <c r="Y59" s="54"/>
      <c r="Z59" s="54"/>
      <c r="AA59" s="54"/>
      <c r="AB59" s="158"/>
      <c r="AC59" s="158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</row>
    <row r="60" spans="1:58" s="82" customFormat="1" ht="33" customHeight="1" x14ac:dyDescent="0.2">
      <c r="A60" s="158"/>
      <c r="B60" s="153"/>
      <c r="C60" s="1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158"/>
      <c r="Q60" s="54"/>
      <c r="R60" s="54"/>
      <c r="S60" s="54"/>
      <c r="T60" s="158"/>
      <c r="AB60" s="158"/>
      <c r="AC60" s="158"/>
    </row>
    <row r="61" spans="1:58" s="82" customFormat="1" ht="33" customHeight="1" x14ac:dyDescent="0.2">
      <c r="A61" s="158"/>
      <c r="B61" s="153"/>
      <c r="C61" s="1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158"/>
      <c r="Q61" s="54"/>
      <c r="R61" s="54"/>
      <c r="S61" s="54"/>
      <c r="T61" s="158"/>
      <c r="AB61" s="158"/>
      <c r="AC61" s="158"/>
    </row>
    <row r="62" spans="1:58" s="82" customFormat="1" ht="33" customHeight="1" x14ac:dyDescent="0.2">
      <c r="A62" s="158"/>
      <c r="B62" s="153"/>
      <c r="C62" s="153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158"/>
      <c r="Q62" s="54"/>
      <c r="R62" s="54"/>
      <c r="S62" s="54"/>
      <c r="T62" s="158"/>
      <c r="AB62" s="158"/>
      <c r="AC62" s="158"/>
    </row>
    <row r="63" spans="1:58" s="82" customFormat="1" ht="33" customHeight="1" x14ac:dyDescent="0.2">
      <c r="A63" s="158"/>
      <c r="B63" s="159"/>
      <c r="C63" s="159"/>
      <c r="P63" s="158"/>
      <c r="T63" s="158"/>
      <c r="AB63" s="158"/>
      <c r="AC63" s="158"/>
    </row>
    <row r="64" spans="1:58" s="82" customFormat="1" ht="33" customHeight="1" x14ac:dyDescent="0.2">
      <c r="A64" s="158"/>
      <c r="B64" s="159"/>
      <c r="C64" s="159"/>
      <c r="P64" s="158"/>
      <c r="T64" s="158"/>
      <c r="AB64" s="158"/>
      <c r="AC64" s="158"/>
    </row>
    <row r="65" spans="1:29" s="82" customFormat="1" ht="33" customHeight="1" x14ac:dyDescent="0.2">
      <c r="A65" s="158"/>
      <c r="B65" s="159"/>
      <c r="C65" s="159"/>
      <c r="P65" s="158"/>
      <c r="T65" s="158"/>
      <c r="AB65" s="158"/>
      <c r="AC65" s="158"/>
    </row>
    <row r="66" spans="1:29" s="82" customFormat="1" ht="33" customHeight="1" x14ac:dyDescent="0.2">
      <c r="A66" s="158"/>
      <c r="B66" s="159"/>
      <c r="C66" s="159"/>
      <c r="P66" s="158"/>
      <c r="T66" s="158"/>
      <c r="AB66" s="158"/>
      <c r="AC66" s="158"/>
    </row>
    <row r="67" spans="1:29" s="82" customFormat="1" ht="33" customHeight="1" x14ac:dyDescent="0.2">
      <c r="A67" s="158"/>
      <c r="B67" s="159"/>
      <c r="C67" s="159"/>
      <c r="P67" s="158"/>
      <c r="T67" s="158"/>
      <c r="AB67" s="158"/>
      <c r="AC67" s="158"/>
    </row>
    <row r="68" spans="1:29" s="82" customFormat="1" ht="33" customHeight="1" x14ac:dyDescent="0.2">
      <c r="A68" s="158"/>
      <c r="B68" s="159"/>
      <c r="C68" s="159"/>
      <c r="P68" s="158"/>
      <c r="T68" s="158"/>
      <c r="AB68" s="158"/>
      <c r="AC68" s="158"/>
    </row>
    <row r="69" spans="1:29" s="82" customFormat="1" ht="33" customHeight="1" x14ac:dyDescent="0.2">
      <c r="A69" s="158"/>
      <c r="B69" s="159"/>
      <c r="C69" s="159"/>
      <c r="P69" s="158"/>
      <c r="T69" s="158"/>
      <c r="AB69" s="158"/>
      <c r="AC69" s="158"/>
    </row>
    <row r="70" spans="1:29" s="82" customFormat="1" ht="33" customHeight="1" x14ac:dyDescent="0.2">
      <c r="A70" s="158"/>
      <c r="B70" s="159"/>
      <c r="C70" s="159"/>
      <c r="P70" s="158"/>
      <c r="T70" s="158"/>
      <c r="AB70" s="158"/>
      <c r="AC70" s="158"/>
    </row>
    <row r="71" spans="1:29" s="82" customFormat="1" ht="33" customHeight="1" x14ac:dyDescent="0.2">
      <c r="A71" s="158"/>
      <c r="B71" s="159"/>
      <c r="C71" s="159"/>
      <c r="P71" s="158"/>
      <c r="T71" s="158"/>
      <c r="AB71" s="158"/>
      <c r="AC71" s="158"/>
    </row>
    <row r="72" spans="1:29" s="82" customFormat="1" ht="25.5" customHeight="1" x14ac:dyDescent="0.2">
      <c r="A72" s="158"/>
      <c r="B72" s="159"/>
      <c r="C72" s="159"/>
      <c r="P72" s="158"/>
      <c r="T72" s="158"/>
      <c r="AB72" s="158"/>
      <c r="AC72" s="158"/>
    </row>
    <row r="73" spans="1:29" s="82" customFormat="1" x14ac:dyDescent="0.2">
      <c r="A73" s="158"/>
      <c r="B73" s="153"/>
      <c r="C73" s="153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158"/>
      <c r="Q73" s="54"/>
      <c r="R73" s="54"/>
      <c r="S73" s="54"/>
      <c r="T73" s="158"/>
      <c r="AB73" s="158"/>
      <c r="AC73" s="158"/>
    </row>
    <row r="74" spans="1:29" s="82" customFormat="1" x14ac:dyDescent="0.2">
      <c r="A74" s="158"/>
      <c r="B74" s="153"/>
      <c r="C74" s="153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158"/>
      <c r="Q74" s="54"/>
      <c r="R74" s="54"/>
      <c r="S74" s="54"/>
      <c r="T74" s="158"/>
      <c r="AB74" s="158"/>
      <c r="AC74" s="158"/>
    </row>
    <row r="75" spans="1:29" s="82" customFormat="1" x14ac:dyDescent="0.2">
      <c r="A75" s="158"/>
      <c r="B75" s="153"/>
      <c r="C75" s="153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158"/>
      <c r="Q75" s="54"/>
      <c r="R75" s="54"/>
      <c r="S75" s="54"/>
      <c r="T75" s="158"/>
      <c r="AB75" s="158"/>
      <c r="AC75" s="158"/>
    </row>
    <row r="76" spans="1:29" s="82" customFormat="1" x14ac:dyDescent="0.2">
      <c r="A76" s="158"/>
      <c r="B76" s="153"/>
      <c r="C76" s="153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158"/>
      <c r="Q76" s="54"/>
      <c r="R76" s="54"/>
      <c r="S76" s="54"/>
      <c r="T76" s="158"/>
      <c r="AB76" s="158"/>
      <c r="AC76" s="158"/>
    </row>
    <row r="77" spans="1:29" s="82" customFormat="1" x14ac:dyDescent="0.2">
      <c r="A77" s="158"/>
      <c r="B77" s="153"/>
      <c r="C77" s="153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158"/>
      <c r="Q77" s="54"/>
      <c r="R77" s="54"/>
      <c r="S77" s="54"/>
      <c r="T77" s="158"/>
      <c r="AB77" s="158"/>
      <c r="AC77" s="158"/>
    </row>
    <row r="78" spans="1:29" s="82" customFormat="1" x14ac:dyDescent="0.2">
      <c r="A78" s="158"/>
      <c r="B78" s="153"/>
      <c r="C78" s="153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158"/>
      <c r="Q78" s="54"/>
      <c r="R78" s="54"/>
      <c r="S78" s="54"/>
      <c r="T78" s="158"/>
      <c r="AB78" s="158"/>
      <c r="AC78" s="158"/>
    </row>
    <row r="79" spans="1:29" s="82" customFormat="1" x14ac:dyDescent="0.2">
      <c r="A79" s="158"/>
      <c r="B79" s="153"/>
      <c r="C79" s="153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158"/>
      <c r="Q79" s="54"/>
      <c r="R79" s="54"/>
      <c r="S79" s="54"/>
      <c r="T79" s="158"/>
      <c r="AB79" s="158"/>
      <c r="AC79" s="158"/>
    </row>
    <row r="80" spans="1:29" s="82" customFormat="1" x14ac:dyDescent="0.2">
      <c r="A80" s="158"/>
      <c r="B80" s="153"/>
      <c r="C80" s="153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158"/>
      <c r="Q80" s="54"/>
      <c r="R80" s="54"/>
      <c r="S80" s="54"/>
      <c r="T80" s="158"/>
      <c r="AB80" s="158"/>
      <c r="AC80" s="158"/>
    </row>
    <row r="81" spans="1:30" s="82" customFormat="1" x14ac:dyDescent="0.2">
      <c r="A81" s="158"/>
      <c r="B81" s="153"/>
      <c r="C81" s="1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158"/>
      <c r="Q81" s="54"/>
      <c r="R81" s="54"/>
      <c r="S81" s="54"/>
      <c r="T81" s="158"/>
      <c r="AB81" s="158"/>
      <c r="AC81" s="158"/>
    </row>
    <row r="82" spans="1:30" s="82" customFormat="1" x14ac:dyDescent="0.2">
      <c r="A82" s="158"/>
      <c r="B82" s="153"/>
      <c r="C82" s="153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158"/>
      <c r="Q82" s="54"/>
      <c r="R82" s="54"/>
      <c r="S82" s="54"/>
      <c r="T82" s="158"/>
      <c r="AB82" s="158"/>
      <c r="AC82" s="158"/>
    </row>
    <row r="83" spans="1:30" s="82" customFormat="1" x14ac:dyDescent="0.2">
      <c r="A83" s="158"/>
      <c r="B83" s="160"/>
      <c r="C83" s="160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158"/>
      <c r="Q83" s="54"/>
      <c r="R83" s="54"/>
      <c r="S83" s="54"/>
      <c r="T83" s="158"/>
      <c r="AB83" s="158"/>
      <c r="AC83" s="158"/>
    </row>
    <row r="84" spans="1:30" s="82" customFormat="1" x14ac:dyDescent="0.2">
      <c r="A84" s="158"/>
      <c r="B84" s="156"/>
      <c r="C84" s="156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58"/>
      <c r="Q84" s="115"/>
      <c r="R84" s="115"/>
      <c r="S84" s="115"/>
      <c r="T84" s="158"/>
      <c r="AB84" s="158"/>
      <c r="AC84" s="158"/>
    </row>
    <row r="85" spans="1:30" s="82" customFormat="1" x14ac:dyDescent="0.2">
      <c r="A85" s="158"/>
      <c r="B85" s="161"/>
      <c r="C85" s="161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58"/>
      <c r="Q85" s="162"/>
      <c r="R85" s="162"/>
      <c r="S85" s="162"/>
      <c r="T85" s="158"/>
      <c r="AB85" s="158"/>
      <c r="AC85" s="158"/>
    </row>
    <row r="86" spans="1:30" s="82" customFormat="1" x14ac:dyDescent="0.2">
      <c r="A86" s="158"/>
      <c r="B86" s="161"/>
      <c r="C86" s="161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58"/>
      <c r="Q86" s="162"/>
      <c r="R86" s="162"/>
      <c r="S86" s="162"/>
      <c r="T86" s="158"/>
      <c r="AB86" s="158"/>
      <c r="AC86" s="158"/>
    </row>
    <row r="87" spans="1:30" s="82" customFormat="1" x14ac:dyDescent="0.2">
      <c r="A87" s="158"/>
      <c r="B87" s="161"/>
      <c r="C87" s="161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58"/>
      <c r="Q87" s="162"/>
      <c r="R87" s="162"/>
      <c r="S87" s="162"/>
      <c r="T87" s="158"/>
      <c r="AB87" s="158"/>
      <c r="AC87" s="158"/>
    </row>
    <row r="88" spans="1:30" s="82" customFormat="1" x14ac:dyDescent="0.2">
      <c r="A88" s="158"/>
      <c r="B88" s="161"/>
      <c r="C88" s="161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58"/>
      <c r="Q88" s="162"/>
      <c r="R88" s="162"/>
      <c r="S88" s="162"/>
      <c r="T88" s="158"/>
      <c r="AB88" s="158"/>
      <c r="AC88" s="158"/>
    </row>
    <row r="89" spans="1:30" s="82" customFormat="1" x14ac:dyDescent="0.2">
      <c r="A89" s="158"/>
      <c r="B89" s="154"/>
      <c r="C89" s="154"/>
      <c r="D89" s="151"/>
      <c r="E89" s="155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8"/>
      <c r="Q89" s="151"/>
      <c r="R89" s="151"/>
      <c r="S89" s="151"/>
      <c r="T89" s="158"/>
      <c r="AB89" s="158"/>
      <c r="AC89" s="158"/>
    </row>
    <row r="90" spans="1:30" x14ac:dyDescent="0.2">
      <c r="A90" s="87"/>
      <c r="B90" s="163"/>
      <c r="C90" s="163"/>
      <c r="D90" s="164"/>
      <c r="E90" s="165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87"/>
      <c r="Q90" s="164"/>
      <c r="R90" s="164"/>
      <c r="S90" s="164"/>
      <c r="T90" s="87"/>
      <c r="AB90" s="87"/>
      <c r="AC90" s="87"/>
      <c r="AD90" s="87"/>
    </row>
    <row r="91" spans="1:30" x14ac:dyDescent="0.2">
      <c r="A91" s="87"/>
      <c r="B91" s="166"/>
      <c r="C91" s="166"/>
      <c r="D91" s="167"/>
      <c r="E91" s="168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87"/>
      <c r="Q91" s="167"/>
      <c r="R91" s="167"/>
      <c r="S91" s="167"/>
      <c r="T91" s="87"/>
      <c r="AB91" s="87"/>
      <c r="AC91" s="87"/>
      <c r="AD91" s="87"/>
    </row>
  </sheetData>
  <sheetProtection password="CF35" sheet="1" objects="1" scenarios="1" formatCells="0" selectLockedCells="1"/>
  <mergeCells count="1">
    <mergeCell ref="B2:G2"/>
  </mergeCells>
  <conditionalFormatting sqref="Q15:S15 O15 E15:J15">
    <cfRule type="expression" dxfId="66" priority="237">
      <formula>#REF!=#REF!</formula>
    </cfRule>
  </conditionalFormatting>
  <conditionalFormatting sqref="U15:AA15">
    <cfRule type="expression" dxfId="65" priority="238">
      <formula>#REF!=#REF!</formula>
    </cfRule>
  </conditionalFormatting>
  <hyperlinks>
    <hyperlink ref="B18" r:id="rId1"/>
  </hyperlinks>
  <printOptions horizontalCentered="1"/>
  <pageMargins left="0.11811023622047245" right="0.11811023622047245" top="0.19685039370078741" bottom="0.19685039370078741" header="0.31496062992125984" footer="0.31496062992125984"/>
  <pageSetup paperSize="9" scale="82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5" id="{DFF82608-F6B7-49EA-B31D-15A19F286123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K15:N15</xm:sqref>
        </x14:conditionalFormatting>
        <x14:conditionalFormatting xmlns:xm="http://schemas.microsoft.com/office/excel/2006/main">
          <x14:cfRule type="expression" priority="7" id="{F24AD122-8AE1-4548-9081-632BA1EC934F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E7:F10 E13:F14</xm:sqref>
        </x14:conditionalFormatting>
        <x14:conditionalFormatting xmlns:xm="http://schemas.microsoft.com/office/excel/2006/main">
          <x14:cfRule type="expression" priority="3" id="{6FC228C1-5A3E-483D-84AA-39FB9CF63827}">
            <xm:f>OR(TODAY()&lt;'\Users\Rainer Möller\INFOS für Kunden\69 Landtechnik\2018.12.05 Arbeitserledigungskosten je ha einfach berechnen\[2019.03.28 Arbeitserledigungskosten je ha - Beispiel Bayern - Test 1 Monat.xlsx]FREIGABE'!#REF!,TODAY()&gt;'\Users\Rainer Möller\INFOS für Kunden\69 Landtechnik\2018.12.05 Arbeitserledigungskosten je ha einfach berechnen\[2019.03.28 Arbeitserledigungskosten je ha - Beispiel Bayern - Test 1 Monat.xlsx]FREIGABE'!#REF!)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E6:F6</xm:sqref>
        </x14:conditionalFormatting>
        <x14:conditionalFormatting xmlns:xm="http://schemas.microsoft.com/office/excel/2006/main">
          <x14:cfRule type="expression" priority="2" id="{5F36B8C9-51B2-4E9D-A435-CE48FEB68ECD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E12:F12</xm:sqref>
        </x14:conditionalFormatting>
        <x14:conditionalFormatting xmlns:xm="http://schemas.microsoft.com/office/excel/2006/main">
          <x14:cfRule type="expression" priority="1" id="{7D4BAA6A-9553-49C6-9E8A-0BD92488FD58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E11:F11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121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H6" sqref="H6"/>
    </sheetView>
  </sheetViews>
  <sheetFormatPr baseColWidth="10" defaultRowHeight="14.25" x14ac:dyDescent="0.2"/>
  <cols>
    <col min="1" max="1" width="2.125" style="158" customWidth="1"/>
    <col min="2" max="2" width="20.625" style="125" customWidth="1"/>
    <col min="3" max="9" width="9.625" style="60" customWidth="1"/>
    <col min="10" max="10" width="10.625" style="60" customWidth="1"/>
    <col min="11" max="11" width="2.125" style="158" customWidth="1"/>
    <col min="35" max="35" width="11" style="87"/>
    <col min="36" max="86" width="11" style="82"/>
    <col min="87" max="16384" width="11" style="87"/>
  </cols>
  <sheetData>
    <row r="1" spans="1:86" s="54" customFormat="1" ht="15" customHeight="1" x14ac:dyDescent="0.2">
      <c r="A1" s="123"/>
      <c r="E1" s="124"/>
      <c r="F1" s="124"/>
      <c r="G1" s="124"/>
      <c r="H1" s="124"/>
      <c r="I1" s="124"/>
      <c r="J1" s="124"/>
      <c r="K1" s="123"/>
    </row>
    <row r="2" spans="1:86" s="60" customFormat="1" ht="57" customHeight="1" x14ac:dyDescent="0.25">
      <c r="A2" s="123"/>
      <c r="B2" s="438" t="s">
        <v>42</v>
      </c>
      <c r="C2" s="438"/>
      <c r="D2" s="438"/>
      <c r="E2" s="438"/>
      <c r="K2" s="123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123"/>
      <c r="AJ2" s="123"/>
      <c r="AK2" s="123"/>
      <c r="AL2" s="123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</row>
    <row r="3" spans="1:86" s="60" customFormat="1" ht="15" customHeight="1" x14ac:dyDescent="0.2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</row>
    <row r="4" spans="1:86" s="54" customFormat="1" ht="30" customHeight="1" x14ac:dyDescent="0.2">
      <c r="A4" s="123"/>
      <c r="B4" s="91" t="s">
        <v>44</v>
      </c>
      <c r="C4" s="91"/>
      <c r="D4" s="91"/>
      <c r="K4" s="123"/>
    </row>
    <row r="5" spans="1:86" s="54" customFormat="1" ht="30" customHeight="1" x14ac:dyDescent="0.2">
      <c r="A5" s="128"/>
      <c r="B5" s="49" t="s">
        <v>30</v>
      </c>
      <c r="C5" s="49" t="s">
        <v>25</v>
      </c>
      <c r="D5" s="49" t="s">
        <v>26</v>
      </c>
      <c r="E5" s="49" t="s">
        <v>46</v>
      </c>
      <c r="F5" s="49" t="s">
        <v>27</v>
      </c>
      <c r="G5" s="49" t="s">
        <v>72</v>
      </c>
      <c r="H5" s="129" t="s">
        <v>56</v>
      </c>
      <c r="I5" s="65" t="s">
        <v>29</v>
      </c>
      <c r="J5" s="65" t="s">
        <v>57</v>
      </c>
      <c r="K5" s="128"/>
    </row>
    <row r="6" spans="1:86" s="54" customFormat="1" ht="30" customHeight="1" x14ac:dyDescent="0.2">
      <c r="A6" s="99">
        <v>1</v>
      </c>
      <c r="B6" s="199" t="s">
        <v>154</v>
      </c>
      <c r="C6" s="35">
        <v>41315</v>
      </c>
      <c r="D6" s="36">
        <v>12800</v>
      </c>
      <c r="E6" s="200">
        <v>20</v>
      </c>
      <c r="F6" s="201">
        <f>IFERROR(D6*0.2*10/E6,"-")</f>
        <v>1280</v>
      </c>
      <c r="G6" s="353">
        <f>IFERROR((D6+F6)/2*G$49/100,"0")</f>
        <v>70.400000000000006</v>
      </c>
      <c r="H6" s="136">
        <f>IFERROR(((D6-F6)/E6+G6),"0")</f>
        <v>646.4</v>
      </c>
      <c r="I6" s="203">
        <f t="shared" ref="I6:I9" si="0">IFERROR(D6*$I$49/100,"0")</f>
        <v>256</v>
      </c>
      <c r="J6" s="41">
        <f>SUM(H6:I6)</f>
        <v>902.4</v>
      </c>
      <c r="K6" s="99"/>
    </row>
    <row r="7" spans="1:86" s="54" customFormat="1" ht="30" customHeight="1" x14ac:dyDescent="0.2">
      <c r="A7" s="99">
        <v>2</v>
      </c>
      <c r="B7" s="199" t="s">
        <v>266</v>
      </c>
      <c r="C7" s="35">
        <v>40179</v>
      </c>
      <c r="D7" s="36">
        <v>15000</v>
      </c>
      <c r="E7" s="204">
        <v>15</v>
      </c>
      <c r="F7" s="201">
        <f t="shared" ref="F7:F31" si="1">IFERROR(D7*0.2*10/E7,"-")</f>
        <v>2000</v>
      </c>
      <c r="G7" s="202">
        <f t="shared" ref="G7:G35" si="2">IFERROR((D7+F7)/2*G$49/100,"0")</f>
        <v>85</v>
      </c>
      <c r="H7" s="132">
        <f t="shared" ref="H7:H35" si="3">IFERROR(((D7-F7)/E7+G7),"0")</f>
        <v>951.66666666666663</v>
      </c>
      <c r="I7" s="203">
        <f t="shared" si="0"/>
        <v>300</v>
      </c>
      <c r="J7" s="41">
        <f t="shared" ref="J7:J35" si="4">SUM(H7:I7)</f>
        <v>1251.6666666666665</v>
      </c>
      <c r="K7" s="99"/>
    </row>
    <row r="8" spans="1:86" s="54" customFormat="1" ht="30" customHeight="1" x14ac:dyDescent="0.2">
      <c r="A8" s="99">
        <v>3</v>
      </c>
      <c r="B8" s="199" t="s">
        <v>28</v>
      </c>
      <c r="C8" s="35"/>
      <c r="D8" s="36"/>
      <c r="E8" s="204"/>
      <c r="F8" s="201" t="str">
        <f t="shared" si="1"/>
        <v>-</v>
      </c>
      <c r="G8" s="202" t="str">
        <f t="shared" si="2"/>
        <v>0</v>
      </c>
      <c r="H8" s="132" t="str">
        <f t="shared" si="3"/>
        <v>0</v>
      </c>
      <c r="I8" s="203">
        <f t="shared" si="0"/>
        <v>0</v>
      </c>
      <c r="J8" s="41">
        <f t="shared" si="4"/>
        <v>0</v>
      </c>
      <c r="K8" s="99"/>
    </row>
    <row r="9" spans="1:86" s="54" customFormat="1" ht="30" customHeight="1" x14ac:dyDescent="0.2">
      <c r="A9" s="99">
        <v>4</v>
      </c>
      <c r="B9" s="199" t="s">
        <v>28</v>
      </c>
      <c r="C9" s="35"/>
      <c r="D9" s="36"/>
      <c r="E9" s="204"/>
      <c r="F9" s="201" t="str">
        <f t="shared" si="1"/>
        <v>-</v>
      </c>
      <c r="G9" s="202" t="str">
        <f t="shared" si="2"/>
        <v>0</v>
      </c>
      <c r="H9" s="132" t="str">
        <f t="shared" si="3"/>
        <v>0</v>
      </c>
      <c r="I9" s="203">
        <f t="shared" si="0"/>
        <v>0</v>
      </c>
      <c r="J9" s="41">
        <f t="shared" si="4"/>
        <v>0</v>
      </c>
      <c r="K9" s="99"/>
    </row>
    <row r="10" spans="1:86" s="54" customFormat="1" ht="30" customHeight="1" x14ac:dyDescent="0.2">
      <c r="A10" s="99">
        <v>5</v>
      </c>
      <c r="B10" s="199" t="s">
        <v>28</v>
      </c>
      <c r="C10" s="35"/>
      <c r="D10" s="36"/>
      <c r="E10" s="204"/>
      <c r="F10" s="201" t="str">
        <f t="shared" si="1"/>
        <v>-</v>
      </c>
      <c r="G10" s="202" t="str">
        <f t="shared" si="2"/>
        <v>0</v>
      </c>
      <c r="H10" s="132" t="str">
        <f t="shared" si="3"/>
        <v>0</v>
      </c>
      <c r="I10" s="203">
        <f>IFERROR(D10*$I$49/100,"0")</f>
        <v>0</v>
      </c>
      <c r="J10" s="41">
        <f t="shared" si="4"/>
        <v>0</v>
      </c>
      <c r="K10" s="99"/>
    </row>
    <row r="11" spans="1:86" s="54" customFormat="1" ht="30" customHeight="1" x14ac:dyDescent="0.2">
      <c r="A11" s="99">
        <v>6</v>
      </c>
      <c r="B11" s="199" t="s">
        <v>28</v>
      </c>
      <c r="C11" s="35"/>
      <c r="D11" s="36"/>
      <c r="E11" s="204"/>
      <c r="F11" s="201" t="str">
        <f t="shared" si="1"/>
        <v>-</v>
      </c>
      <c r="G11" s="202" t="str">
        <f t="shared" si="2"/>
        <v>0</v>
      </c>
      <c r="H11" s="132" t="str">
        <f t="shared" si="3"/>
        <v>0</v>
      </c>
      <c r="I11" s="203">
        <f t="shared" ref="I11:I35" si="5">IFERROR(D11*$I$49/100,"0")</f>
        <v>0</v>
      </c>
      <c r="J11" s="41">
        <f t="shared" si="4"/>
        <v>0</v>
      </c>
      <c r="K11" s="99"/>
    </row>
    <row r="12" spans="1:86" s="54" customFormat="1" ht="30" customHeight="1" x14ac:dyDescent="0.2">
      <c r="A12" s="99">
        <v>7</v>
      </c>
      <c r="B12" s="199" t="s">
        <v>28</v>
      </c>
      <c r="C12" s="35"/>
      <c r="D12" s="36"/>
      <c r="E12" s="204"/>
      <c r="F12" s="201" t="str">
        <f t="shared" si="1"/>
        <v>-</v>
      </c>
      <c r="G12" s="202" t="str">
        <f t="shared" si="2"/>
        <v>0</v>
      </c>
      <c r="H12" s="132" t="str">
        <f t="shared" si="3"/>
        <v>0</v>
      </c>
      <c r="I12" s="203">
        <f t="shared" si="5"/>
        <v>0</v>
      </c>
      <c r="J12" s="41">
        <f t="shared" si="4"/>
        <v>0</v>
      </c>
      <c r="K12" s="99"/>
    </row>
    <row r="13" spans="1:86" s="54" customFormat="1" ht="30" customHeight="1" x14ac:dyDescent="0.2">
      <c r="A13" s="99">
        <v>8</v>
      </c>
      <c r="B13" s="199" t="s">
        <v>28</v>
      </c>
      <c r="C13" s="35"/>
      <c r="D13" s="36"/>
      <c r="E13" s="204"/>
      <c r="F13" s="201" t="str">
        <f t="shared" si="1"/>
        <v>-</v>
      </c>
      <c r="G13" s="202" t="str">
        <f t="shared" si="2"/>
        <v>0</v>
      </c>
      <c r="H13" s="132" t="str">
        <f t="shared" si="3"/>
        <v>0</v>
      </c>
      <c r="I13" s="203">
        <f t="shared" si="5"/>
        <v>0</v>
      </c>
      <c r="J13" s="41">
        <f t="shared" si="4"/>
        <v>0</v>
      </c>
      <c r="K13" s="99"/>
    </row>
    <row r="14" spans="1:86" s="54" customFormat="1" ht="30" customHeight="1" x14ac:dyDescent="0.2">
      <c r="A14" s="99">
        <v>9</v>
      </c>
      <c r="B14" s="199" t="s">
        <v>28</v>
      </c>
      <c r="C14" s="35"/>
      <c r="D14" s="36"/>
      <c r="E14" s="204"/>
      <c r="F14" s="201" t="str">
        <f>IFERROR(D14*0.2*10/E14,"-")</f>
        <v>-</v>
      </c>
      <c r="G14" s="202" t="str">
        <f t="shared" si="2"/>
        <v>0</v>
      </c>
      <c r="H14" s="132" t="str">
        <f t="shared" si="3"/>
        <v>0</v>
      </c>
      <c r="I14" s="203">
        <f t="shared" si="5"/>
        <v>0</v>
      </c>
      <c r="J14" s="41">
        <f t="shared" si="4"/>
        <v>0</v>
      </c>
      <c r="K14" s="99"/>
    </row>
    <row r="15" spans="1:86" s="54" customFormat="1" ht="30" customHeight="1" x14ac:dyDescent="0.2">
      <c r="A15" s="99">
        <v>10</v>
      </c>
      <c r="B15" s="199" t="s">
        <v>28</v>
      </c>
      <c r="C15" s="35"/>
      <c r="D15" s="36"/>
      <c r="E15" s="204"/>
      <c r="F15" s="201" t="str">
        <f t="shared" si="1"/>
        <v>-</v>
      </c>
      <c r="G15" s="202" t="str">
        <f t="shared" si="2"/>
        <v>0</v>
      </c>
      <c r="H15" s="132" t="str">
        <f t="shared" si="3"/>
        <v>0</v>
      </c>
      <c r="I15" s="203">
        <f t="shared" si="5"/>
        <v>0</v>
      </c>
      <c r="J15" s="41">
        <f t="shared" si="4"/>
        <v>0</v>
      </c>
      <c r="K15" s="99"/>
    </row>
    <row r="16" spans="1:86" s="54" customFormat="1" ht="30" customHeight="1" x14ac:dyDescent="0.2">
      <c r="A16" s="99">
        <v>11</v>
      </c>
      <c r="B16" s="199" t="s">
        <v>28</v>
      </c>
      <c r="C16" s="35"/>
      <c r="D16" s="36"/>
      <c r="E16" s="204"/>
      <c r="F16" s="201" t="str">
        <f t="shared" si="1"/>
        <v>-</v>
      </c>
      <c r="G16" s="202" t="str">
        <f t="shared" si="2"/>
        <v>0</v>
      </c>
      <c r="H16" s="132" t="str">
        <f t="shared" si="3"/>
        <v>0</v>
      </c>
      <c r="I16" s="203">
        <f t="shared" si="5"/>
        <v>0</v>
      </c>
      <c r="J16" s="41">
        <f t="shared" si="4"/>
        <v>0</v>
      </c>
      <c r="K16" s="99"/>
    </row>
    <row r="17" spans="1:86" s="60" customFormat="1" ht="30" customHeight="1" x14ac:dyDescent="0.2">
      <c r="A17" s="99">
        <v>12</v>
      </c>
      <c r="B17" s="199" t="s">
        <v>28</v>
      </c>
      <c r="C17" s="35"/>
      <c r="D17" s="36"/>
      <c r="E17" s="204"/>
      <c r="F17" s="201" t="str">
        <f t="shared" si="1"/>
        <v>-</v>
      </c>
      <c r="G17" s="202" t="str">
        <f t="shared" si="2"/>
        <v>0</v>
      </c>
      <c r="H17" s="132" t="str">
        <f t="shared" si="3"/>
        <v>0</v>
      </c>
      <c r="I17" s="203">
        <f t="shared" si="5"/>
        <v>0</v>
      </c>
      <c r="J17" s="41">
        <f t="shared" si="4"/>
        <v>0</v>
      </c>
      <c r="K17" s="99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</row>
    <row r="18" spans="1:86" s="54" customFormat="1" ht="30" customHeight="1" x14ac:dyDescent="0.2">
      <c r="A18" s="99">
        <v>13</v>
      </c>
      <c r="B18" s="199" t="s">
        <v>28</v>
      </c>
      <c r="C18" s="35"/>
      <c r="D18" s="36"/>
      <c r="E18" s="204"/>
      <c r="F18" s="201" t="str">
        <f t="shared" si="1"/>
        <v>-</v>
      </c>
      <c r="G18" s="202" t="str">
        <f t="shared" si="2"/>
        <v>0</v>
      </c>
      <c r="H18" s="132" t="str">
        <f t="shared" si="3"/>
        <v>0</v>
      </c>
      <c r="I18" s="203">
        <f t="shared" si="5"/>
        <v>0</v>
      </c>
      <c r="J18" s="41">
        <f t="shared" si="4"/>
        <v>0</v>
      </c>
      <c r="K18" s="99"/>
    </row>
    <row r="19" spans="1:86" s="54" customFormat="1" ht="30" customHeight="1" x14ac:dyDescent="0.2">
      <c r="A19" s="99">
        <v>14</v>
      </c>
      <c r="B19" s="199" t="s">
        <v>28</v>
      </c>
      <c r="C19" s="35"/>
      <c r="D19" s="36"/>
      <c r="E19" s="204"/>
      <c r="F19" s="201" t="str">
        <f t="shared" si="1"/>
        <v>-</v>
      </c>
      <c r="G19" s="202" t="str">
        <f t="shared" si="2"/>
        <v>0</v>
      </c>
      <c r="H19" s="132" t="str">
        <f t="shared" si="3"/>
        <v>0</v>
      </c>
      <c r="I19" s="203">
        <f t="shared" si="5"/>
        <v>0</v>
      </c>
      <c r="J19" s="41">
        <f t="shared" si="4"/>
        <v>0</v>
      </c>
      <c r="K19" s="99"/>
    </row>
    <row r="20" spans="1:86" s="54" customFormat="1" ht="30" customHeight="1" x14ac:dyDescent="0.2">
      <c r="A20" s="99">
        <v>15</v>
      </c>
      <c r="B20" s="199" t="s">
        <v>28</v>
      </c>
      <c r="C20" s="35"/>
      <c r="D20" s="36"/>
      <c r="E20" s="204"/>
      <c r="F20" s="201" t="str">
        <f t="shared" si="1"/>
        <v>-</v>
      </c>
      <c r="G20" s="202" t="str">
        <f t="shared" si="2"/>
        <v>0</v>
      </c>
      <c r="H20" s="132" t="str">
        <f t="shared" si="3"/>
        <v>0</v>
      </c>
      <c r="I20" s="203">
        <f t="shared" si="5"/>
        <v>0</v>
      </c>
      <c r="J20" s="41">
        <f t="shared" si="4"/>
        <v>0</v>
      </c>
      <c r="K20" s="99"/>
    </row>
    <row r="21" spans="1:86" s="54" customFormat="1" ht="30" customHeight="1" x14ac:dyDescent="0.2">
      <c r="A21" s="99">
        <v>16</v>
      </c>
      <c r="B21" s="199" t="s">
        <v>28</v>
      </c>
      <c r="C21" s="35"/>
      <c r="D21" s="36"/>
      <c r="E21" s="204"/>
      <c r="F21" s="201" t="str">
        <f t="shared" si="1"/>
        <v>-</v>
      </c>
      <c r="G21" s="202" t="str">
        <f t="shared" si="2"/>
        <v>0</v>
      </c>
      <c r="H21" s="132" t="str">
        <f t="shared" si="3"/>
        <v>0</v>
      </c>
      <c r="I21" s="203">
        <f t="shared" si="5"/>
        <v>0</v>
      </c>
      <c r="J21" s="41">
        <f t="shared" si="4"/>
        <v>0</v>
      </c>
      <c r="K21" s="99"/>
    </row>
    <row r="22" spans="1:86" s="54" customFormat="1" ht="30" customHeight="1" x14ac:dyDescent="0.2">
      <c r="A22" s="99">
        <v>17</v>
      </c>
      <c r="B22" s="199" t="s">
        <v>28</v>
      </c>
      <c r="C22" s="35"/>
      <c r="D22" s="36"/>
      <c r="E22" s="204"/>
      <c r="F22" s="201" t="str">
        <f t="shared" si="1"/>
        <v>-</v>
      </c>
      <c r="G22" s="202" t="str">
        <f t="shared" si="2"/>
        <v>0</v>
      </c>
      <c r="H22" s="132" t="str">
        <f t="shared" si="3"/>
        <v>0</v>
      </c>
      <c r="I22" s="203">
        <f t="shared" si="5"/>
        <v>0</v>
      </c>
      <c r="J22" s="41">
        <f t="shared" si="4"/>
        <v>0</v>
      </c>
      <c r="K22" s="99"/>
    </row>
    <row r="23" spans="1:86" s="54" customFormat="1" ht="30" customHeight="1" x14ac:dyDescent="0.2">
      <c r="A23" s="99">
        <v>18</v>
      </c>
      <c r="B23" s="199" t="s">
        <v>28</v>
      </c>
      <c r="C23" s="35"/>
      <c r="D23" s="36"/>
      <c r="E23" s="204"/>
      <c r="F23" s="201" t="str">
        <f t="shared" si="1"/>
        <v>-</v>
      </c>
      <c r="G23" s="202" t="str">
        <f t="shared" si="2"/>
        <v>0</v>
      </c>
      <c r="H23" s="132" t="str">
        <f t="shared" si="3"/>
        <v>0</v>
      </c>
      <c r="I23" s="203">
        <f t="shared" si="5"/>
        <v>0</v>
      </c>
      <c r="J23" s="41">
        <f t="shared" si="4"/>
        <v>0</v>
      </c>
      <c r="K23" s="99"/>
    </row>
    <row r="24" spans="1:86" s="54" customFormat="1" ht="30" customHeight="1" x14ac:dyDescent="0.2">
      <c r="A24" s="99">
        <v>19</v>
      </c>
      <c r="B24" s="199" t="s">
        <v>28</v>
      </c>
      <c r="C24" s="35"/>
      <c r="D24" s="36"/>
      <c r="E24" s="204"/>
      <c r="F24" s="201" t="str">
        <f t="shared" ref="F24:F27" si="6">IFERROR(D24*0.2*10/E24,"-")</f>
        <v>-</v>
      </c>
      <c r="G24" s="202" t="str">
        <f t="shared" si="2"/>
        <v>0</v>
      </c>
      <c r="H24" s="132" t="str">
        <f t="shared" si="3"/>
        <v>0</v>
      </c>
      <c r="I24" s="203">
        <f t="shared" si="5"/>
        <v>0</v>
      </c>
      <c r="J24" s="348">
        <f t="shared" si="4"/>
        <v>0</v>
      </c>
      <c r="K24" s="99"/>
    </row>
    <row r="25" spans="1:86" s="54" customFormat="1" ht="30" customHeight="1" x14ac:dyDescent="0.2">
      <c r="A25" s="99">
        <v>20</v>
      </c>
      <c r="B25" s="199" t="s">
        <v>28</v>
      </c>
      <c r="C25" s="35"/>
      <c r="D25" s="36"/>
      <c r="E25" s="204"/>
      <c r="F25" s="201" t="str">
        <f t="shared" si="6"/>
        <v>-</v>
      </c>
      <c r="G25" s="202" t="str">
        <f t="shared" si="2"/>
        <v>0</v>
      </c>
      <c r="H25" s="132" t="str">
        <f t="shared" si="3"/>
        <v>0</v>
      </c>
      <c r="I25" s="203">
        <f t="shared" si="5"/>
        <v>0</v>
      </c>
      <c r="J25" s="348">
        <f t="shared" si="4"/>
        <v>0</v>
      </c>
      <c r="K25" s="99"/>
    </row>
    <row r="26" spans="1:86" s="54" customFormat="1" ht="30" customHeight="1" x14ac:dyDescent="0.2">
      <c r="A26" s="99">
        <v>21</v>
      </c>
      <c r="B26" s="199" t="s">
        <v>28</v>
      </c>
      <c r="C26" s="35"/>
      <c r="D26" s="36"/>
      <c r="E26" s="204"/>
      <c r="F26" s="201" t="str">
        <f t="shared" si="6"/>
        <v>-</v>
      </c>
      <c r="G26" s="202" t="str">
        <f t="shared" si="2"/>
        <v>0</v>
      </c>
      <c r="H26" s="132" t="str">
        <f t="shared" si="3"/>
        <v>0</v>
      </c>
      <c r="I26" s="203">
        <f t="shared" si="5"/>
        <v>0</v>
      </c>
      <c r="J26" s="348">
        <f t="shared" si="4"/>
        <v>0</v>
      </c>
      <c r="K26" s="99"/>
    </row>
    <row r="27" spans="1:86" s="54" customFormat="1" ht="30" customHeight="1" x14ac:dyDescent="0.2">
      <c r="A27" s="99">
        <v>22</v>
      </c>
      <c r="B27" s="199" t="s">
        <v>28</v>
      </c>
      <c r="C27" s="35"/>
      <c r="D27" s="36"/>
      <c r="E27" s="204"/>
      <c r="F27" s="201" t="str">
        <f t="shared" si="6"/>
        <v>-</v>
      </c>
      <c r="G27" s="202" t="str">
        <f t="shared" si="2"/>
        <v>0</v>
      </c>
      <c r="H27" s="132" t="str">
        <f t="shared" si="3"/>
        <v>0</v>
      </c>
      <c r="I27" s="203">
        <f t="shared" si="5"/>
        <v>0</v>
      </c>
      <c r="J27" s="348">
        <f t="shared" si="4"/>
        <v>0</v>
      </c>
      <c r="K27" s="99"/>
    </row>
    <row r="28" spans="1:86" s="54" customFormat="1" ht="30" customHeight="1" x14ac:dyDescent="0.2">
      <c r="A28" s="99">
        <v>23</v>
      </c>
      <c r="B28" s="199" t="s">
        <v>28</v>
      </c>
      <c r="C28" s="35"/>
      <c r="D28" s="36"/>
      <c r="E28" s="204"/>
      <c r="F28" s="201" t="str">
        <f t="shared" si="1"/>
        <v>-</v>
      </c>
      <c r="G28" s="202" t="str">
        <f t="shared" si="2"/>
        <v>0</v>
      </c>
      <c r="H28" s="132" t="str">
        <f t="shared" si="3"/>
        <v>0</v>
      </c>
      <c r="I28" s="203">
        <f t="shared" si="5"/>
        <v>0</v>
      </c>
      <c r="J28" s="41">
        <f t="shared" si="4"/>
        <v>0</v>
      </c>
      <c r="K28" s="99"/>
    </row>
    <row r="29" spans="1:86" s="54" customFormat="1" ht="30" customHeight="1" x14ac:dyDescent="0.2">
      <c r="A29" s="99">
        <v>24</v>
      </c>
      <c r="B29" s="199" t="s">
        <v>28</v>
      </c>
      <c r="C29" s="35"/>
      <c r="D29" s="36"/>
      <c r="E29" s="204"/>
      <c r="F29" s="201" t="str">
        <f t="shared" si="1"/>
        <v>-</v>
      </c>
      <c r="G29" s="202" t="str">
        <f t="shared" si="2"/>
        <v>0</v>
      </c>
      <c r="H29" s="132" t="str">
        <f t="shared" si="3"/>
        <v>0</v>
      </c>
      <c r="I29" s="203">
        <f t="shared" si="5"/>
        <v>0</v>
      </c>
      <c r="J29" s="41">
        <f t="shared" si="4"/>
        <v>0</v>
      </c>
      <c r="K29" s="99"/>
    </row>
    <row r="30" spans="1:86" s="54" customFormat="1" ht="30" customHeight="1" x14ac:dyDescent="0.2">
      <c r="A30" s="99">
        <v>25</v>
      </c>
      <c r="B30" s="199" t="s">
        <v>28</v>
      </c>
      <c r="C30" s="35"/>
      <c r="D30" s="36"/>
      <c r="E30" s="204"/>
      <c r="F30" s="201" t="str">
        <f t="shared" si="1"/>
        <v>-</v>
      </c>
      <c r="G30" s="202" t="str">
        <f t="shared" si="2"/>
        <v>0</v>
      </c>
      <c r="H30" s="132" t="str">
        <f t="shared" si="3"/>
        <v>0</v>
      </c>
      <c r="I30" s="203">
        <f t="shared" si="5"/>
        <v>0</v>
      </c>
      <c r="J30" s="41">
        <f t="shared" si="4"/>
        <v>0</v>
      </c>
      <c r="K30" s="99"/>
    </row>
    <row r="31" spans="1:86" s="54" customFormat="1" ht="30" customHeight="1" x14ac:dyDescent="0.2">
      <c r="A31" s="99">
        <v>26</v>
      </c>
      <c r="B31" s="199" t="s">
        <v>28</v>
      </c>
      <c r="C31" s="35"/>
      <c r="D31" s="36"/>
      <c r="E31" s="204"/>
      <c r="F31" s="201" t="str">
        <f t="shared" si="1"/>
        <v>-</v>
      </c>
      <c r="G31" s="202" t="str">
        <f t="shared" si="2"/>
        <v>0</v>
      </c>
      <c r="H31" s="132" t="str">
        <f t="shared" si="3"/>
        <v>0</v>
      </c>
      <c r="I31" s="203">
        <f t="shared" si="5"/>
        <v>0</v>
      </c>
      <c r="J31" s="41">
        <f t="shared" si="4"/>
        <v>0</v>
      </c>
      <c r="K31" s="99"/>
    </row>
    <row r="32" spans="1:86" s="54" customFormat="1" ht="30" customHeight="1" x14ac:dyDescent="0.2">
      <c r="A32" s="99">
        <v>27</v>
      </c>
      <c r="B32" s="199" t="s">
        <v>28</v>
      </c>
      <c r="C32" s="35"/>
      <c r="D32" s="36"/>
      <c r="E32" s="204"/>
      <c r="F32" s="201" t="str">
        <f t="shared" ref="F32:F35" si="7">IFERROR(D32*0.2*10/E32,"-")</f>
        <v>-</v>
      </c>
      <c r="G32" s="202" t="str">
        <f t="shared" si="2"/>
        <v>0</v>
      </c>
      <c r="H32" s="132" t="str">
        <f t="shared" si="3"/>
        <v>0</v>
      </c>
      <c r="I32" s="203">
        <f t="shared" si="5"/>
        <v>0</v>
      </c>
      <c r="J32" s="41">
        <f t="shared" si="4"/>
        <v>0</v>
      </c>
      <c r="K32" s="99"/>
    </row>
    <row r="33" spans="1:86" s="54" customFormat="1" ht="30" customHeight="1" x14ac:dyDescent="0.2">
      <c r="A33" s="99">
        <v>28</v>
      </c>
      <c r="B33" s="199" t="s">
        <v>28</v>
      </c>
      <c r="C33" s="35"/>
      <c r="D33" s="36"/>
      <c r="E33" s="204"/>
      <c r="F33" s="201" t="str">
        <f t="shared" si="7"/>
        <v>-</v>
      </c>
      <c r="G33" s="202" t="str">
        <f t="shared" si="2"/>
        <v>0</v>
      </c>
      <c r="H33" s="132" t="str">
        <f t="shared" si="3"/>
        <v>0</v>
      </c>
      <c r="I33" s="203">
        <f t="shared" si="5"/>
        <v>0</v>
      </c>
      <c r="J33" s="41">
        <f t="shared" si="4"/>
        <v>0</v>
      </c>
      <c r="K33" s="99"/>
    </row>
    <row r="34" spans="1:86" s="54" customFormat="1" ht="30" customHeight="1" x14ac:dyDescent="0.2">
      <c r="A34" s="99">
        <v>29</v>
      </c>
      <c r="B34" s="199" t="s">
        <v>28</v>
      </c>
      <c r="C34" s="35"/>
      <c r="D34" s="36"/>
      <c r="E34" s="204"/>
      <c r="F34" s="201" t="str">
        <f t="shared" si="7"/>
        <v>-</v>
      </c>
      <c r="G34" s="202" t="str">
        <f t="shared" si="2"/>
        <v>0</v>
      </c>
      <c r="H34" s="132" t="str">
        <f t="shared" si="3"/>
        <v>0</v>
      </c>
      <c r="I34" s="203">
        <f t="shared" si="5"/>
        <v>0</v>
      </c>
      <c r="J34" s="41">
        <f t="shared" si="4"/>
        <v>0</v>
      </c>
      <c r="K34" s="99"/>
    </row>
    <row r="35" spans="1:86" s="54" customFormat="1" ht="30" customHeight="1" x14ac:dyDescent="0.2">
      <c r="A35" s="99">
        <v>30</v>
      </c>
      <c r="B35" s="199" t="s">
        <v>28</v>
      </c>
      <c r="C35" s="35"/>
      <c r="D35" s="36"/>
      <c r="E35" s="205"/>
      <c r="F35" s="206" t="str">
        <f t="shared" si="7"/>
        <v>-</v>
      </c>
      <c r="G35" s="353" t="str">
        <f t="shared" si="2"/>
        <v>0</v>
      </c>
      <c r="H35" s="136" t="str">
        <f t="shared" si="3"/>
        <v>0</v>
      </c>
      <c r="I35" s="203">
        <f t="shared" si="5"/>
        <v>0</v>
      </c>
      <c r="J35" s="41">
        <f t="shared" si="4"/>
        <v>0</v>
      </c>
      <c r="K35" s="99"/>
    </row>
    <row r="36" spans="1:86" s="54" customFormat="1" ht="15" customHeight="1" x14ac:dyDescent="0.2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86" s="54" customFormat="1" ht="30" customHeight="1" x14ac:dyDescent="0.2">
      <c r="A37" s="128"/>
      <c r="B37" s="49" t="s">
        <v>166</v>
      </c>
      <c r="C37" s="49" t="s">
        <v>25</v>
      </c>
      <c r="D37" s="137" t="s">
        <v>217</v>
      </c>
      <c r="E37" s="49" t="s">
        <v>46</v>
      </c>
      <c r="F37" s="49" t="s">
        <v>27</v>
      </c>
      <c r="G37" s="49" t="s">
        <v>72</v>
      </c>
      <c r="H37" s="129" t="s">
        <v>56</v>
      </c>
      <c r="I37" s="65" t="s">
        <v>29</v>
      </c>
      <c r="J37" s="65" t="s">
        <v>57</v>
      </c>
      <c r="K37" s="128"/>
    </row>
    <row r="38" spans="1:86" s="54" customFormat="1" ht="30" customHeight="1" x14ac:dyDescent="0.2">
      <c r="A38" s="99">
        <v>1</v>
      </c>
      <c r="B38" s="199" t="s">
        <v>31</v>
      </c>
      <c r="C38" s="35"/>
      <c r="D38" s="36"/>
      <c r="E38" s="141">
        <v>1</v>
      </c>
      <c r="F38" s="142">
        <v>0</v>
      </c>
      <c r="G38" s="354">
        <f>IFERROR((D38+F38)/2*G$49/100,"0")</f>
        <v>0</v>
      </c>
      <c r="H38" s="136">
        <f>IFERROR(((D38-F38)/E38+G38),"0")</f>
        <v>0</v>
      </c>
      <c r="I38" s="30"/>
      <c r="J38" s="41">
        <f t="shared" ref="J38:J47" si="8">SUM(H38:I38)</f>
        <v>0</v>
      </c>
      <c r="K38" s="99"/>
    </row>
    <row r="39" spans="1:86" s="54" customFormat="1" ht="30" customHeight="1" x14ac:dyDescent="0.2">
      <c r="A39" s="99">
        <v>2</v>
      </c>
      <c r="B39" s="199" t="s">
        <v>31</v>
      </c>
      <c r="C39" s="35"/>
      <c r="D39" s="36"/>
      <c r="E39" s="141">
        <v>1</v>
      </c>
      <c r="F39" s="142">
        <v>0</v>
      </c>
      <c r="G39" s="354">
        <f t="shared" ref="G39:G47" si="9">IFERROR((D39+F39)/2*G$49/100,"0")</f>
        <v>0</v>
      </c>
      <c r="H39" s="136">
        <f t="shared" ref="H39:H47" si="10">IFERROR(((D39-F39)/E39+G39),"0")</f>
        <v>0</v>
      </c>
      <c r="I39" s="30"/>
      <c r="J39" s="41">
        <f t="shared" si="8"/>
        <v>0</v>
      </c>
      <c r="K39" s="99"/>
    </row>
    <row r="40" spans="1:86" s="54" customFormat="1" ht="30" customHeight="1" x14ac:dyDescent="0.2">
      <c r="A40" s="99">
        <v>3</v>
      </c>
      <c r="B40" s="199" t="s">
        <v>31</v>
      </c>
      <c r="C40" s="35"/>
      <c r="D40" s="36"/>
      <c r="E40" s="141">
        <v>1</v>
      </c>
      <c r="F40" s="142">
        <v>0</v>
      </c>
      <c r="G40" s="354">
        <f t="shared" si="9"/>
        <v>0</v>
      </c>
      <c r="H40" s="136">
        <f t="shared" si="10"/>
        <v>0</v>
      </c>
      <c r="I40" s="30"/>
      <c r="J40" s="209">
        <f t="shared" si="8"/>
        <v>0</v>
      </c>
      <c r="K40" s="99"/>
    </row>
    <row r="41" spans="1:86" s="54" customFormat="1" ht="30" customHeight="1" x14ac:dyDescent="0.2">
      <c r="A41" s="99">
        <v>4</v>
      </c>
      <c r="B41" s="199" t="s">
        <v>31</v>
      </c>
      <c r="C41" s="35"/>
      <c r="D41" s="36"/>
      <c r="E41" s="141">
        <v>1</v>
      </c>
      <c r="F41" s="142">
        <v>0</v>
      </c>
      <c r="G41" s="354">
        <f t="shared" si="9"/>
        <v>0</v>
      </c>
      <c r="H41" s="136">
        <f t="shared" si="10"/>
        <v>0</v>
      </c>
      <c r="I41" s="30"/>
      <c r="J41" s="348">
        <f t="shared" si="8"/>
        <v>0</v>
      </c>
      <c r="K41" s="99"/>
    </row>
    <row r="42" spans="1:86" s="54" customFormat="1" ht="30" customHeight="1" x14ac:dyDescent="0.2">
      <c r="A42" s="99">
        <v>5</v>
      </c>
      <c r="B42" s="199" t="s">
        <v>31</v>
      </c>
      <c r="C42" s="35"/>
      <c r="D42" s="36"/>
      <c r="E42" s="141">
        <v>1</v>
      </c>
      <c r="F42" s="142">
        <v>0</v>
      </c>
      <c r="G42" s="354">
        <f t="shared" si="9"/>
        <v>0</v>
      </c>
      <c r="H42" s="136">
        <f t="shared" si="10"/>
        <v>0</v>
      </c>
      <c r="I42" s="30"/>
      <c r="J42" s="348">
        <f t="shared" si="8"/>
        <v>0</v>
      </c>
      <c r="K42" s="99"/>
    </row>
    <row r="43" spans="1:86" s="54" customFormat="1" ht="30" customHeight="1" x14ac:dyDescent="0.2">
      <c r="A43" s="99">
        <v>6</v>
      </c>
      <c r="B43" s="199" t="s">
        <v>31</v>
      </c>
      <c r="C43" s="35"/>
      <c r="D43" s="36"/>
      <c r="E43" s="141">
        <v>1</v>
      </c>
      <c r="F43" s="142">
        <v>0</v>
      </c>
      <c r="G43" s="354">
        <f t="shared" si="9"/>
        <v>0</v>
      </c>
      <c r="H43" s="136">
        <f t="shared" si="10"/>
        <v>0</v>
      </c>
      <c r="I43" s="30"/>
      <c r="J43" s="209">
        <f t="shared" si="8"/>
        <v>0</v>
      </c>
      <c r="K43" s="99"/>
    </row>
    <row r="44" spans="1:86" s="54" customFormat="1" ht="30" customHeight="1" x14ac:dyDescent="0.2">
      <c r="A44" s="99">
        <v>7</v>
      </c>
      <c r="B44" s="199" t="s">
        <v>31</v>
      </c>
      <c r="C44" s="35"/>
      <c r="D44" s="36"/>
      <c r="E44" s="141">
        <v>1</v>
      </c>
      <c r="F44" s="142">
        <v>0</v>
      </c>
      <c r="G44" s="354">
        <f t="shared" si="9"/>
        <v>0</v>
      </c>
      <c r="H44" s="136">
        <f t="shared" si="10"/>
        <v>0</v>
      </c>
      <c r="I44" s="30"/>
      <c r="J44" s="209">
        <f t="shared" si="8"/>
        <v>0</v>
      </c>
      <c r="K44" s="99"/>
    </row>
    <row r="45" spans="1:86" s="54" customFormat="1" ht="30" customHeight="1" x14ac:dyDescent="0.2">
      <c r="A45" s="99">
        <v>8</v>
      </c>
      <c r="B45" s="199" t="s">
        <v>31</v>
      </c>
      <c r="C45" s="35"/>
      <c r="D45" s="36"/>
      <c r="E45" s="141">
        <v>1</v>
      </c>
      <c r="F45" s="142">
        <v>0</v>
      </c>
      <c r="G45" s="354">
        <f t="shared" si="9"/>
        <v>0</v>
      </c>
      <c r="H45" s="136">
        <f t="shared" si="10"/>
        <v>0</v>
      </c>
      <c r="I45" s="30"/>
      <c r="J45" s="209">
        <f t="shared" si="8"/>
        <v>0</v>
      </c>
      <c r="K45" s="99"/>
    </row>
    <row r="46" spans="1:86" s="54" customFormat="1" ht="30" customHeight="1" x14ac:dyDescent="0.2">
      <c r="A46" s="99">
        <v>9</v>
      </c>
      <c r="B46" s="199" t="s">
        <v>31</v>
      </c>
      <c r="C46" s="35"/>
      <c r="D46" s="36"/>
      <c r="E46" s="141">
        <v>1</v>
      </c>
      <c r="F46" s="142">
        <v>0</v>
      </c>
      <c r="G46" s="354">
        <f t="shared" si="9"/>
        <v>0</v>
      </c>
      <c r="H46" s="136">
        <f t="shared" si="10"/>
        <v>0</v>
      </c>
      <c r="I46" s="30"/>
      <c r="J46" s="41">
        <f t="shared" si="8"/>
        <v>0</v>
      </c>
      <c r="K46" s="99"/>
    </row>
    <row r="47" spans="1:86" s="54" customFormat="1" ht="30" customHeight="1" x14ac:dyDescent="0.2">
      <c r="A47" s="99">
        <v>10</v>
      </c>
      <c r="B47" s="199" t="s">
        <v>31</v>
      </c>
      <c r="C47" s="39"/>
      <c r="D47" s="203"/>
      <c r="E47" s="144">
        <v>1</v>
      </c>
      <c r="F47" s="142">
        <v>0</v>
      </c>
      <c r="G47" s="354">
        <f t="shared" si="9"/>
        <v>0</v>
      </c>
      <c r="H47" s="136">
        <f t="shared" si="10"/>
        <v>0</v>
      </c>
      <c r="I47" s="30"/>
      <c r="J47" s="41">
        <f t="shared" si="8"/>
        <v>0</v>
      </c>
      <c r="K47" s="99"/>
    </row>
    <row r="48" spans="1:86" s="60" customFormat="1" ht="30" customHeight="1" x14ac:dyDescent="0.2">
      <c r="A48" s="123"/>
      <c r="B48" s="145"/>
      <c r="C48" s="146"/>
      <c r="D48" s="105">
        <f>SUM(D6:D47)</f>
        <v>27800</v>
      </c>
      <c r="E48" s="105"/>
      <c r="F48" s="105">
        <f t="shared" ref="F48" si="11">SUM(F6:F47)</f>
        <v>3280</v>
      </c>
      <c r="G48" s="105">
        <f>SUM(G6:G47)</f>
        <v>155.4</v>
      </c>
      <c r="H48" s="105">
        <f>SUM(H6:H47)</f>
        <v>1598.0666666666666</v>
      </c>
      <c r="I48" s="105">
        <f>SUM(I6:I47)</f>
        <v>556</v>
      </c>
      <c r="J48" s="105">
        <f>SUM(J6:J47)</f>
        <v>2154.0666666666666</v>
      </c>
      <c r="K48" s="123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</row>
    <row r="49" spans="1:86" s="60" customFormat="1" ht="30" customHeight="1" x14ac:dyDescent="0.2">
      <c r="A49" s="123"/>
      <c r="B49" s="147"/>
      <c r="C49" s="148"/>
      <c r="D49" s="149"/>
      <c r="E49" s="150"/>
      <c r="F49" s="150" t="s">
        <v>64</v>
      </c>
      <c r="G49" s="169">
        <v>1</v>
      </c>
      <c r="H49" s="150" t="s">
        <v>239</v>
      </c>
      <c r="I49" s="169">
        <v>2</v>
      </c>
      <c r="J49" s="151"/>
      <c r="K49" s="123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</row>
    <row r="50" spans="1:86" s="110" customFormat="1" ht="15" customHeight="1" x14ac:dyDescent="0.2">
      <c r="A50" s="52"/>
      <c r="B50" s="109" t="s">
        <v>0</v>
      </c>
      <c r="K50" s="52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</row>
    <row r="51" spans="1:86" s="108" customFormat="1" ht="15" customHeight="1" x14ac:dyDescent="0.2">
      <c r="A51" s="84"/>
      <c r="B51" s="111" t="s">
        <v>1</v>
      </c>
      <c r="C51" s="112"/>
      <c r="D51" s="111"/>
      <c r="E51" s="112"/>
      <c r="F51" s="112"/>
      <c r="G51" s="112"/>
      <c r="H51" s="112"/>
      <c r="I51" s="112"/>
      <c r="J51" s="112"/>
      <c r="K51" s="8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</row>
    <row r="52" spans="1:86" s="106" customFormat="1" ht="15" x14ac:dyDescent="0.2"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</row>
    <row r="53" spans="1:86" s="60" customFormat="1" ht="30" customHeight="1" x14ac:dyDescent="0.2">
      <c r="A53" s="152"/>
      <c r="B53" s="54"/>
      <c r="C53" s="54"/>
      <c r="D53" s="54"/>
      <c r="E53" s="54"/>
      <c r="F53" s="54"/>
      <c r="G53" s="54"/>
      <c r="H53" s="54"/>
      <c r="I53" s="54"/>
      <c r="J53" s="54"/>
      <c r="K53" s="152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</row>
    <row r="54" spans="1:86" s="60" customFormat="1" ht="15.75" customHeight="1" x14ac:dyDescent="0.2">
      <c r="A54" s="123"/>
      <c r="B54" s="154"/>
      <c r="C54" s="151"/>
      <c r="D54" s="155"/>
      <c r="E54" s="151"/>
      <c r="F54" s="151"/>
      <c r="G54" s="151"/>
      <c r="H54" s="151"/>
      <c r="I54" s="151"/>
      <c r="J54" s="151"/>
      <c r="K54" s="123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</row>
    <row r="55" spans="1:86" s="60" customFormat="1" ht="15.75" customHeight="1" x14ac:dyDescent="0.2">
      <c r="A55" s="123"/>
      <c r="B55" s="154"/>
      <c r="C55" s="151"/>
      <c r="D55" s="155"/>
      <c r="E55" s="151"/>
      <c r="F55" s="151"/>
      <c r="G55" s="151"/>
      <c r="H55" s="151"/>
      <c r="I55" s="151"/>
      <c r="J55" s="151"/>
      <c r="K55" s="123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</row>
    <row r="56" spans="1:86" s="60" customFormat="1" ht="15.75" customHeight="1" x14ac:dyDescent="0.2">
      <c r="A56" s="123"/>
      <c r="B56" s="154"/>
      <c r="C56" s="151"/>
      <c r="D56" s="155"/>
      <c r="E56" s="151"/>
      <c r="F56" s="151"/>
      <c r="G56" s="151"/>
      <c r="H56" s="151"/>
      <c r="I56" s="151"/>
      <c r="J56" s="151"/>
      <c r="K56" s="123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</row>
    <row r="57" spans="1:86" s="60" customFormat="1" ht="15.75" customHeight="1" x14ac:dyDescent="0.2">
      <c r="A57" s="123"/>
      <c r="B57" s="154"/>
      <c r="C57" s="151"/>
      <c r="D57" s="155"/>
      <c r="E57" s="151"/>
      <c r="F57" s="151"/>
      <c r="G57" s="151"/>
      <c r="H57" s="151"/>
      <c r="I57" s="151"/>
      <c r="J57" s="151"/>
      <c r="K57" s="123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</row>
    <row r="58" spans="1:86" s="60" customFormat="1" ht="15.75" customHeight="1" x14ac:dyDescent="0.2">
      <c r="A58" s="123"/>
      <c r="B58" s="154"/>
      <c r="C58" s="151"/>
      <c r="D58" s="155"/>
      <c r="E58" s="151"/>
      <c r="F58" s="151"/>
      <c r="G58" s="151"/>
      <c r="H58" s="151"/>
      <c r="I58" s="151"/>
      <c r="J58" s="151"/>
      <c r="K58" s="123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</row>
    <row r="59" spans="1:86" s="60" customFormat="1" ht="15.75" customHeight="1" x14ac:dyDescent="0.2">
      <c r="A59" s="123"/>
      <c r="B59" s="154"/>
      <c r="C59" s="151"/>
      <c r="D59" s="155"/>
      <c r="E59" s="151"/>
      <c r="F59" s="151"/>
      <c r="G59" s="151"/>
      <c r="H59" s="151"/>
      <c r="I59" s="151"/>
      <c r="J59" s="151"/>
      <c r="K59" s="123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</row>
    <row r="60" spans="1:86" s="60" customFormat="1" ht="15.75" customHeight="1" x14ac:dyDescent="0.2">
      <c r="A60" s="123"/>
      <c r="B60" s="154"/>
      <c r="C60" s="151"/>
      <c r="D60" s="155"/>
      <c r="E60" s="151"/>
      <c r="F60" s="151"/>
      <c r="G60" s="151"/>
      <c r="H60" s="151"/>
      <c r="I60" s="151"/>
      <c r="J60" s="151"/>
      <c r="K60" s="123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</row>
    <row r="61" spans="1:86" s="60" customFormat="1" ht="15.75" customHeight="1" x14ac:dyDescent="0.2">
      <c r="A61" s="123"/>
      <c r="B61" s="154"/>
      <c r="C61" s="151"/>
      <c r="D61" s="155"/>
      <c r="E61" s="151"/>
      <c r="F61" s="151"/>
      <c r="G61" s="151"/>
      <c r="H61" s="151"/>
      <c r="I61" s="151"/>
      <c r="J61" s="151"/>
      <c r="K61" s="123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</row>
    <row r="62" spans="1:86" s="60" customFormat="1" ht="15.75" customHeight="1" x14ac:dyDescent="0.2">
      <c r="A62" s="123"/>
      <c r="B62" s="154"/>
      <c r="C62" s="151"/>
      <c r="D62" s="155"/>
      <c r="E62" s="151"/>
      <c r="F62" s="151"/>
      <c r="G62" s="151"/>
      <c r="H62" s="151"/>
      <c r="I62" s="151"/>
      <c r="J62" s="151"/>
      <c r="K62" s="123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</row>
    <row r="63" spans="1:86" s="60" customFormat="1" ht="15.75" customHeight="1" x14ac:dyDescent="0.2">
      <c r="A63" s="123"/>
      <c r="B63" s="154"/>
      <c r="C63" s="151"/>
      <c r="D63" s="155"/>
      <c r="E63" s="151"/>
      <c r="F63" s="151"/>
      <c r="G63" s="151"/>
      <c r="H63" s="151"/>
      <c r="I63" s="151"/>
      <c r="J63" s="151"/>
      <c r="K63" s="123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</row>
    <row r="64" spans="1:86" s="60" customFormat="1" ht="15.75" customHeight="1" x14ac:dyDescent="0.2">
      <c r="A64" s="123"/>
      <c r="B64" s="154"/>
      <c r="C64" s="151"/>
      <c r="D64" s="155"/>
      <c r="E64" s="151"/>
      <c r="F64" s="151"/>
      <c r="G64" s="151"/>
      <c r="H64" s="151"/>
      <c r="I64" s="151"/>
      <c r="J64" s="151"/>
      <c r="K64" s="123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</row>
    <row r="65" spans="1:86" s="60" customFormat="1" ht="15.75" customHeight="1" x14ac:dyDescent="0.2">
      <c r="A65" s="123"/>
      <c r="B65" s="154"/>
      <c r="C65" s="151"/>
      <c r="D65" s="155"/>
      <c r="E65" s="151"/>
      <c r="F65" s="151"/>
      <c r="G65" s="151"/>
      <c r="H65" s="151"/>
      <c r="I65" s="151"/>
      <c r="J65" s="151"/>
      <c r="K65" s="123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</row>
    <row r="66" spans="1:86" s="60" customFormat="1" ht="15.75" customHeight="1" x14ac:dyDescent="0.2">
      <c r="A66" s="123"/>
      <c r="B66" s="154"/>
      <c r="C66" s="151"/>
      <c r="D66" s="155"/>
      <c r="E66" s="151"/>
      <c r="F66" s="151"/>
      <c r="G66" s="151"/>
      <c r="H66" s="151"/>
      <c r="I66" s="151"/>
      <c r="J66" s="151"/>
      <c r="K66" s="123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</row>
    <row r="67" spans="1:86" s="60" customFormat="1" ht="15.75" customHeight="1" x14ac:dyDescent="0.2">
      <c r="A67" s="123"/>
      <c r="B67" s="154"/>
      <c r="C67" s="151"/>
      <c r="D67" s="155"/>
      <c r="E67" s="151"/>
      <c r="F67" s="151"/>
      <c r="G67" s="151"/>
      <c r="H67" s="151"/>
      <c r="I67" s="151"/>
      <c r="J67" s="151"/>
      <c r="K67" s="123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</row>
    <row r="68" spans="1:86" s="60" customFormat="1" ht="15.75" customHeight="1" x14ac:dyDescent="0.2">
      <c r="A68" s="123"/>
      <c r="B68" s="154"/>
      <c r="C68" s="151"/>
      <c r="D68" s="155"/>
      <c r="E68" s="151"/>
      <c r="F68" s="151"/>
      <c r="G68" s="151"/>
      <c r="H68" s="151"/>
      <c r="I68" s="151"/>
      <c r="J68" s="151"/>
      <c r="K68" s="123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</row>
    <row r="69" spans="1:86" s="60" customFormat="1" ht="15.75" customHeight="1" x14ac:dyDescent="0.2">
      <c r="A69" s="123"/>
      <c r="B69" s="154"/>
      <c r="C69" s="151"/>
      <c r="D69" s="155"/>
      <c r="E69" s="151"/>
      <c r="F69" s="151"/>
      <c r="G69" s="151"/>
      <c r="H69" s="151"/>
      <c r="I69" s="151"/>
      <c r="J69" s="151"/>
      <c r="K69" s="123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</row>
    <row r="70" spans="1:86" s="60" customFormat="1" ht="15.75" customHeight="1" x14ac:dyDescent="0.2">
      <c r="A70" s="123"/>
      <c r="B70" s="154"/>
      <c r="C70" s="151"/>
      <c r="D70" s="155"/>
      <c r="E70" s="151"/>
      <c r="F70" s="151"/>
      <c r="G70" s="151"/>
      <c r="H70" s="151"/>
      <c r="I70" s="151"/>
      <c r="J70" s="151"/>
      <c r="K70" s="123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</row>
    <row r="71" spans="1:86" s="60" customFormat="1" ht="15.75" customHeight="1" x14ac:dyDescent="0.2">
      <c r="A71" s="123"/>
      <c r="B71" s="154"/>
      <c r="C71" s="151"/>
      <c r="D71" s="155"/>
      <c r="E71" s="151"/>
      <c r="F71" s="151"/>
      <c r="G71" s="151"/>
      <c r="H71" s="151"/>
      <c r="I71" s="151"/>
      <c r="J71" s="151"/>
      <c r="K71" s="123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</row>
    <row r="72" spans="1:86" s="60" customFormat="1" ht="15.75" customHeight="1" x14ac:dyDescent="0.2">
      <c r="A72" s="123"/>
      <c r="B72" s="154"/>
      <c r="C72" s="151"/>
      <c r="D72" s="155"/>
      <c r="E72" s="151"/>
      <c r="F72" s="151"/>
      <c r="G72" s="151"/>
      <c r="H72" s="151"/>
      <c r="I72" s="151"/>
      <c r="J72" s="151"/>
      <c r="K72" s="123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</row>
    <row r="73" spans="1:86" s="60" customFormat="1" ht="15.75" customHeight="1" x14ac:dyDescent="0.2">
      <c r="A73" s="123"/>
      <c r="B73" s="154"/>
      <c r="C73" s="151"/>
      <c r="D73" s="155"/>
      <c r="E73" s="151"/>
      <c r="F73" s="151"/>
      <c r="G73" s="151"/>
      <c r="H73" s="151"/>
      <c r="I73" s="151"/>
      <c r="J73" s="151"/>
      <c r="K73" s="123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</row>
    <row r="74" spans="1:86" s="60" customFormat="1" ht="15.75" customHeight="1" x14ac:dyDescent="0.2">
      <c r="A74" s="123"/>
      <c r="B74" s="154"/>
      <c r="C74" s="151"/>
      <c r="D74" s="155"/>
      <c r="E74" s="151"/>
      <c r="F74" s="151"/>
      <c r="G74" s="151"/>
      <c r="H74" s="151"/>
      <c r="I74" s="151"/>
      <c r="J74" s="151"/>
      <c r="K74" s="123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</row>
    <row r="75" spans="1:86" s="60" customFormat="1" ht="15" customHeight="1" x14ac:dyDescent="0.2">
      <c r="A75" s="123"/>
      <c r="B75" s="156"/>
      <c r="C75" s="157"/>
      <c r="D75" s="157"/>
      <c r="E75" s="157"/>
      <c r="F75" s="157"/>
      <c r="G75" s="157"/>
      <c r="H75" s="157"/>
      <c r="I75" s="157"/>
      <c r="J75" s="157"/>
      <c r="K75" s="123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</row>
    <row r="76" spans="1:86" s="60" customFormat="1" ht="33" customHeight="1" x14ac:dyDescent="0.2">
      <c r="A76" s="123"/>
      <c r="B76" s="156"/>
      <c r="C76" s="157"/>
      <c r="D76" s="157"/>
      <c r="E76" s="157"/>
      <c r="F76" s="157"/>
      <c r="G76" s="157"/>
      <c r="H76" s="157"/>
      <c r="I76" s="157"/>
      <c r="J76" s="157"/>
      <c r="K76" s="123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</row>
    <row r="77" spans="1:86" s="60" customFormat="1" ht="33" customHeight="1" x14ac:dyDescent="0.2">
      <c r="A77" s="123"/>
      <c r="B77" s="156"/>
      <c r="C77" s="157"/>
      <c r="D77" s="157"/>
      <c r="E77" s="157"/>
      <c r="F77" s="157"/>
      <c r="G77" s="157"/>
      <c r="H77" s="157"/>
      <c r="I77" s="157"/>
      <c r="J77" s="157"/>
      <c r="K77" s="123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</row>
    <row r="78" spans="1:86" s="60" customFormat="1" ht="33" customHeight="1" x14ac:dyDescent="0.2">
      <c r="A78" s="123"/>
      <c r="B78" s="156"/>
      <c r="C78" s="157"/>
      <c r="D78" s="157"/>
      <c r="E78" s="157"/>
      <c r="F78" s="157"/>
      <c r="G78" s="157"/>
      <c r="H78" s="157"/>
      <c r="I78" s="157"/>
      <c r="J78" s="157"/>
      <c r="K78" s="123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</row>
    <row r="79" spans="1:86" s="60" customFormat="1" ht="33" customHeight="1" x14ac:dyDescent="0.2">
      <c r="A79" s="123"/>
      <c r="B79" s="156"/>
      <c r="C79" s="157"/>
      <c r="D79" s="157"/>
      <c r="E79" s="157"/>
      <c r="F79" s="157"/>
      <c r="G79" s="157"/>
      <c r="H79" s="157"/>
      <c r="I79" s="157"/>
      <c r="J79" s="157"/>
      <c r="K79" s="123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</row>
    <row r="80" spans="1:86" s="54" customFormat="1" ht="33" customHeight="1" x14ac:dyDescent="0.2">
      <c r="A80" s="123"/>
      <c r="B80" s="156"/>
      <c r="C80" s="157"/>
      <c r="D80" s="157"/>
      <c r="E80" s="157"/>
      <c r="F80" s="157"/>
      <c r="G80" s="157"/>
      <c r="H80" s="157"/>
      <c r="I80" s="157"/>
      <c r="J80" s="157"/>
      <c r="K80" s="123"/>
    </row>
    <row r="81" spans="1:43" s="54" customFormat="1" ht="15" customHeight="1" x14ac:dyDescent="0.2">
      <c r="A81" s="123"/>
      <c r="B81" s="156"/>
      <c r="C81" s="157"/>
      <c r="D81" s="157"/>
      <c r="E81" s="157"/>
      <c r="F81" s="157"/>
      <c r="G81" s="157"/>
      <c r="H81" s="157"/>
      <c r="I81" s="157"/>
      <c r="J81" s="157"/>
      <c r="K81" s="123"/>
    </row>
    <row r="82" spans="1:43" s="115" customFormat="1" ht="33" customHeight="1" x14ac:dyDescent="0.2">
      <c r="A82" s="123"/>
      <c r="B82" s="156"/>
      <c r="C82" s="157"/>
      <c r="D82" s="157"/>
      <c r="E82" s="157"/>
      <c r="F82" s="157"/>
      <c r="G82" s="157"/>
      <c r="H82" s="157"/>
      <c r="I82" s="157"/>
      <c r="J82" s="157"/>
      <c r="K82" s="123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</row>
    <row r="83" spans="1:43" s="115" customFormat="1" ht="33" customHeight="1" x14ac:dyDescent="0.2">
      <c r="A83" s="123"/>
      <c r="B83" s="156"/>
      <c r="C83" s="157"/>
      <c r="D83" s="157"/>
      <c r="E83" s="157"/>
      <c r="F83" s="157"/>
      <c r="G83" s="157"/>
      <c r="H83" s="157"/>
      <c r="I83" s="157"/>
      <c r="J83" s="157"/>
      <c r="K83" s="123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</row>
    <row r="84" spans="1:43" s="115" customFormat="1" ht="33" customHeight="1" x14ac:dyDescent="0.2">
      <c r="A84" s="123"/>
      <c r="B84" s="156"/>
      <c r="C84" s="157"/>
      <c r="D84" s="157"/>
      <c r="E84" s="157"/>
      <c r="F84" s="157"/>
      <c r="G84" s="157"/>
      <c r="H84" s="157"/>
      <c r="I84" s="157"/>
      <c r="J84" s="157"/>
      <c r="K84" s="123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</row>
    <row r="85" spans="1:43" s="115" customFormat="1" ht="33" customHeight="1" x14ac:dyDescent="0.2">
      <c r="A85" s="123"/>
      <c r="B85" s="156"/>
      <c r="C85" s="157"/>
      <c r="D85" s="157"/>
      <c r="E85" s="157"/>
      <c r="F85" s="157"/>
      <c r="G85" s="157"/>
      <c r="H85" s="157"/>
      <c r="I85" s="157"/>
      <c r="J85" s="157"/>
      <c r="K85" s="123"/>
    </row>
    <row r="86" spans="1:43" s="115" customFormat="1" ht="33" customHeight="1" x14ac:dyDescent="0.2">
      <c r="A86" s="123"/>
      <c r="B86" s="156"/>
      <c r="C86" s="157"/>
      <c r="D86" s="157"/>
      <c r="E86" s="157"/>
      <c r="F86" s="157"/>
      <c r="G86" s="157"/>
      <c r="H86" s="157"/>
      <c r="I86" s="157"/>
      <c r="J86" s="157"/>
      <c r="K86" s="123"/>
    </row>
    <row r="87" spans="1:43" s="54" customFormat="1" ht="33" customHeight="1" x14ac:dyDescent="0.2">
      <c r="A87" s="123"/>
      <c r="B87" s="156"/>
      <c r="C87" s="157"/>
      <c r="D87" s="157"/>
      <c r="E87" s="157"/>
      <c r="F87" s="157"/>
      <c r="G87" s="157"/>
      <c r="H87" s="157"/>
      <c r="I87" s="157"/>
      <c r="J87" s="157"/>
      <c r="K87" s="123"/>
    </row>
    <row r="88" spans="1:43" s="115" customFormat="1" ht="33" customHeight="1" x14ac:dyDescent="0.2">
      <c r="A88" s="123"/>
      <c r="B88" s="156"/>
      <c r="C88" s="157"/>
      <c r="D88" s="157"/>
      <c r="E88" s="157"/>
      <c r="F88" s="157"/>
      <c r="G88" s="157"/>
      <c r="H88" s="157"/>
      <c r="I88" s="157"/>
      <c r="J88" s="157"/>
      <c r="K88" s="123"/>
    </row>
    <row r="89" spans="1:43" s="82" customFormat="1" ht="33" customHeight="1" x14ac:dyDescent="0.2">
      <c r="A89" s="158"/>
      <c r="B89" s="153"/>
      <c r="C89" s="54"/>
      <c r="D89" s="54"/>
      <c r="E89" s="54"/>
      <c r="F89" s="54"/>
      <c r="G89" s="54"/>
      <c r="H89" s="54"/>
      <c r="I89" s="54"/>
      <c r="J89" s="54"/>
      <c r="K89" s="158"/>
    </row>
    <row r="90" spans="1:43" s="82" customFormat="1" ht="33" customHeight="1" x14ac:dyDescent="0.2">
      <c r="A90" s="158"/>
      <c r="B90" s="153"/>
      <c r="C90" s="54"/>
      <c r="D90" s="54"/>
      <c r="E90" s="54"/>
      <c r="F90" s="54"/>
      <c r="G90" s="54"/>
      <c r="H90" s="54"/>
      <c r="I90" s="54"/>
      <c r="J90" s="54"/>
      <c r="K90" s="158"/>
    </row>
    <row r="91" spans="1:43" s="82" customFormat="1" ht="33" customHeight="1" x14ac:dyDescent="0.2">
      <c r="A91" s="158"/>
      <c r="B91" s="153"/>
      <c r="C91" s="54"/>
      <c r="D91" s="54"/>
      <c r="E91" s="54"/>
      <c r="F91" s="54"/>
      <c r="G91" s="54"/>
      <c r="H91" s="54"/>
      <c r="I91" s="54"/>
      <c r="J91" s="54"/>
      <c r="K91" s="158"/>
    </row>
    <row r="92" spans="1:43" s="82" customFormat="1" ht="33" customHeight="1" x14ac:dyDescent="0.2">
      <c r="A92" s="158"/>
      <c r="B92" s="153"/>
      <c r="C92" s="54"/>
      <c r="D92" s="54"/>
      <c r="E92" s="54"/>
      <c r="F92" s="54"/>
      <c r="G92" s="54"/>
      <c r="H92" s="54"/>
      <c r="I92" s="54"/>
      <c r="J92" s="54"/>
      <c r="K92" s="158"/>
    </row>
    <row r="93" spans="1:43" s="82" customFormat="1" ht="33" customHeight="1" x14ac:dyDescent="0.2">
      <c r="A93" s="158"/>
      <c r="B93" s="159"/>
      <c r="K93" s="158"/>
    </row>
    <row r="94" spans="1:43" s="82" customFormat="1" ht="33" customHeight="1" x14ac:dyDescent="0.2">
      <c r="A94" s="158"/>
      <c r="B94" s="159"/>
      <c r="K94" s="158"/>
    </row>
    <row r="95" spans="1:43" s="82" customFormat="1" ht="33" customHeight="1" x14ac:dyDescent="0.2">
      <c r="A95" s="158"/>
      <c r="B95" s="159"/>
      <c r="K95" s="158"/>
    </row>
    <row r="96" spans="1:43" s="82" customFormat="1" ht="33" customHeight="1" x14ac:dyDescent="0.2">
      <c r="A96" s="158"/>
      <c r="B96" s="159"/>
      <c r="K96" s="158"/>
    </row>
    <row r="97" spans="1:11" s="82" customFormat="1" ht="33" customHeight="1" x14ac:dyDescent="0.2">
      <c r="A97" s="158"/>
      <c r="B97" s="159"/>
      <c r="K97" s="158"/>
    </row>
    <row r="98" spans="1:11" s="82" customFormat="1" ht="33" customHeight="1" x14ac:dyDescent="0.2">
      <c r="A98" s="158"/>
      <c r="B98" s="159"/>
      <c r="K98" s="158"/>
    </row>
    <row r="99" spans="1:11" s="82" customFormat="1" ht="33" customHeight="1" x14ac:dyDescent="0.2">
      <c r="A99" s="158"/>
      <c r="B99" s="159"/>
      <c r="K99" s="158"/>
    </row>
    <row r="100" spans="1:11" s="82" customFormat="1" ht="33" customHeight="1" x14ac:dyDescent="0.2">
      <c r="A100" s="158"/>
      <c r="B100" s="159"/>
      <c r="K100" s="158"/>
    </row>
    <row r="101" spans="1:11" s="82" customFormat="1" ht="33" customHeight="1" x14ac:dyDescent="0.2">
      <c r="A101" s="158"/>
      <c r="B101" s="159"/>
      <c r="K101" s="158"/>
    </row>
    <row r="102" spans="1:11" s="82" customFormat="1" ht="25.5" customHeight="1" x14ac:dyDescent="0.2">
      <c r="A102" s="158"/>
      <c r="B102" s="159"/>
      <c r="K102" s="158"/>
    </row>
    <row r="103" spans="1:11" s="82" customFormat="1" x14ac:dyDescent="0.2">
      <c r="A103" s="158"/>
      <c r="B103" s="153"/>
      <c r="C103" s="54"/>
      <c r="D103" s="54"/>
      <c r="E103" s="54"/>
      <c r="F103" s="54"/>
      <c r="G103" s="54"/>
      <c r="H103" s="54"/>
      <c r="I103" s="54"/>
      <c r="J103" s="54"/>
      <c r="K103" s="158"/>
    </row>
    <row r="104" spans="1:11" s="82" customFormat="1" x14ac:dyDescent="0.2">
      <c r="A104" s="158"/>
      <c r="B104" s="153"/>
      <c r="C104" s="54"/>
      <c r="D104" s="54"/>
      <c r="E104" s="54"/>
      <c r="F104" s="54"/>
      <c r="G104" s="54"/>
      <c r="H104" s="54"/>
      <c r="I104" s="54"/>
      <c r="J104" s="54"/>
      <c r="K104" s="158"/>
    </row>
    <row r="105" spans="1:11" s="82" customFormat="1" x14ac:dyDescent="0.2">
      <c r="A105" s="158"/>
      <c r="B105" s="153"/>
      <c r="C105" s="54"/>
      <c r="D105" s="54"/>
      <c r="E105" s="54"/>
      <c r="F105" s="54"/>
      <c r="G105" s="54"/>
      <c r="H105" s="54"/>
      <c r="I105" s="54"/>
      <c r="J105" s="54"/>
      <c r="K105" s="158"/>
    </row>
    <row r="106" spans="1:11" s="82" customFormat="1" x14ac:dyDescent="0.2">
      <c r="A106" s="158"/>
      <c r="B106" s="153"/>
      <c r="C106" s="54"/>
      <c r="D106" s="54"/>
      <c r="E106" s="54"/>
      <c r="F106" s="54"/>
      <c r="G106" s="54"/>
      <c r="H106" s="54"/>
      <c r="I106" s="54"/>
      <c r="J106" s="54"/>
      <c r="K106" s="158"/>
    </row>
    <row r="107" spans="1:11" s="82" customFormat="1" x14ac:dyDescent="0.2">
      <c r="A107" s="158"/>
      <c r="B107" s="153"/>
      <c r="C107" s="54"/>
      <c r="D107" s="54"/>
      <c r="E107" s="54"/>
      <c r="F107" s="54"/>
      <c r="G107" s="54"/>
      <c r="H107" s="54"/>
      <c r="I107" s="54"/>
      <c r="J107" s="54"/>
      <c r="K107" s="158"/>
    </row>
    <row r="108" spans="1:11" s="82" customFormat="1" x14ac:dyDescent="0.2">
      <c r="A108" s="158"/>
      <c r="B108" s="153"/>
      <c r="C108" s="54"/>
      <c r="D108" s="54"/>
      <c r="E108" s="54"/>
      <c r="F108" s="54"/>
      <c r="G108" s="54"/>
      <c r="H108" s="54"/>
      <c r="I108" s="54"/>
      <c r="J108" s="54"/>
      <c r="K108" s="158"/>
    </row>
    <row r="109" spans="1:11" s="82" customFormat="1" x14ac:dyDescent="0.2">
      <c r="A109" s="158"/>
      <c r="B109" s="153"/>
      <c r="C109" s="54"/>
      <c r="D109" s="54"/>
      <c r="E109" s="54"/>
      <c r="F109" s="54"/>
      <c r="G109" s="54"/>
      <c r="H109" s="54"/>
      <c r="I109" s="54"/>
      <c r="J109" s="54"/>
      <c r="K109" s="158"/>
    </row>
    <row r="110" spans="1:11" s="82" customFormat="1" x14ac:dyDescent="0.2">
      <c r="A110" s="158"/>
      <c r="B110" s="153"/>
      <c r="C110" s="54"/>
      <c r="D110" s="54"/>
      <c r="E110" s="54"/>
      <c r="F110" s="54"/>
      <c r="G110" s="54"/>
      <c r="H110" s="54"/>
      <c r="I110" s="54"/>
      <c r="J110" s="54"/>
      <c r="K110" s="158"/>
    </row>
    <row r="111" spans="1:11" s="82" customFormat="1" x14ac:dyDescent="0.2">
      <c r="A111" s="158"/>
      <c r="B111" s="153"/>
      <c r="C111" s="54"/>
      <c r="D111" s="54"/>
      <c r="E111" s="54"/>
      <c r="F111" s="54"/>
      <c r="G111" s="54"/>
      <c r="H111" s="54"/>
      <c r="I111" s="54"/>
      <c r="J111" s="54"/>
      <c r="K111" s="158"/>
    </row>
    <row r="112" spans="1:11" s="82" customFormat="1" x14ac:dyDescent="0.2">
      <c r="A112" s="158"/>
      <c r="B112" s="153"/>
      <c r="C112" s="54"/>
      <c r="D112" s="54"/>
      <c r="E112" s="54"/>
      <c r="F112" s="54"/>
      <c r="G112" s="54"/>
      <c r="H112" s="54"/>
      <c r="I112" s="54"/>
      <c r="J112" s="54"/>
      <c r="K112" s="158"/>
    </row>
    <row r="113" spans="1:11" s="82" customFormat="1" x14ac:dyDescent="0.2">
      <c r="A113" s="158"/>
      <c r="B113" s="160"/>
      <c r="C113" s="54"/>
      <c r="D113" s="54"/>
      <c r="E113" s="54"/>
      <c r="F113" s="54"/>
      <c r="G113" s="54"/>
      <c r="H113" s="54"/>
      <c r="I113" s="54"/>
      <c r="J113" s="54"/>
      <c r="K113" s="158"/>
    </row>
    <row r="114" spans="1:11" s="82" customFormat="1" x14ac:dyDescent="0.2">
      <c r="A114" s="158"/>
      <c r="B114" s="156"/>
      <c r="C114" s="115"/>
      <c r="D114" s="115"/>
      <c r="E114" s="115"/>
      <c r="F114" s="115"/>
      <c r="G114" s="115"/>
      <c r="H114" s="115"/>
      <c r="I114" s="115"/>
      <c r="J114" s="115"/>
      <c r="K114" s="158"/>
    </row>
    <row r="115" spans="1:11" s="82" customFormat="1" x14ac:dyDescent="0.2">
      <c r="A115" s="158"/>
      <c r="B115" s="161"/>
      <c r="C115" s="162"/>
      <c r="D115" s="162"/>
      <c r="E115" s="162"/>
      <c r="F115" s="162"/>
      <c r="G115" s="162"/>
      <c r="H115" s="162"/>
      <c r="I115" s="162"/>
      <c r="J115" s="162"/>
      <c r="K115" s="158"/>
    </row>
    <row r="116" spans="1:11" s="82" customFormat="1" x14ac:dyDescent="0.2">
      <c r="A116" s="158"/>
      <c r="B116" s="161"/>
      <c r="C116" s="162"/>
      <c r="D116" s="162"/>
      <c r="E116" s="162"/>
      <c r="F116" s="162"/>
      <c r="G116" s="162"/>
      <c r="H116" s="162"/>
      <c r="I116" s="162"/>
      <c r="J116" s="162"/>
      <c r="K116" s="158"/>
    </row>
    <row r="117" spans="1:11" s="82" customFormat="1" x14ac:dyDescent="0.2">
      <c r="A117" s="158"/>
      <c r="B117" s="161"/>
      <c r="C117" s="162"/>
      <c r="D117" s="162"/>
      <c r="E117" s="162"/>
      <c r="F117" s="162"/>
      <c r="G117" s="162"/>
      <c r="H117" s="162"/>
      <c r="I117" s="162"/>
      <c r="J117" s="162"/>
      <c r="K117" s="158"/>
    </row>
    <row r="118" spans="1:11" s="82" customFormat="1" x14ac:dyDescent="0.2">
      <c r="A118" s="158"/>
      <c r="B118" s="161"/>
      <c r="C118" s="162"/>
      <c r="D118" s="162"/>
      <c r="E118" s="162"/>
      <c r="F118" s="162"/>
      <c r="G118" s="162"/>
      <c r="H118" s="162"/>
      <c r="I118" s="162"/>
      <c r="J118" s="162"/>
      <c r="K118" s="158"/>
    </row>
    <row r="119" spans="1:11" s="82" customFormat="1" x14ac:dyDescent="0.2">
      <c r="A119" s="158"/>
      <c r="B119" s="154"/>
      <c r="C119" s="151"/>
      <c r="D119" s="155"/>
      <c r="E119" s="151"/>
      <c r="F119" s="151"/>
      <c r="G119" s="151"/>
      <c r="H119" s="151"/>
      <c r="I119" s="151"/>
      <c r="J119" s="151"/>
      <c r="K119" s="158"/>
    </row>
    <row r="120" spans="1:11" x14ac:dyDescent="0.2">
      <c r="A120" s="87"/>
      <c r="B120" s="163"/>
      <c r="C120" s="164"/>
      <c r="D120" s="165"/>
      <c r="E120" s="164"/>
      <c r="F120" s="164"/>
      <c r="G120" s="164"/>
      <c r="H120" s="164"/>
      <c r="I120" s="164"/>
      <c r="J120" s="164"/>
      <c r="K120" s="87"/>
    </row>
    <row r="121" spans="1:11" x14ac:dyDescent="0.2">
      <c r="A121" s="87"/>
      <c r="B121" s="166"/>
      <c r="C121" s="167"/>
      <c r="D121" s="168"/>
      <c r="E121" s="167"/>
      <c r="F121" s="167"/>
      <c r="G121" s="167"/>
      <c r="H121" s="167"/>
      <c r="I121" s="167"/>
      <c r="J121" s="167"/>
      <c r="K121" s="87"/>
    </row>
  </sheetData>
  <sheetProtection formatCells="0" selectLockedCells="1"/>
  <mergeCells count="1">
    <mergeCell ref="B2:E2"/>
  </mergeCells>
  <hyperlinks>
    <hyperlink ref="B50" r:id="rId1"/>
  </hyperlinks>
  <pageMargins left="0.31496062992125984" right="0.31496062992125984" top="0.39370078740157483" bottom="0.39370078740157483" header="0.31496062992125984" footer="0.31496062992125984"/>
  <pageSetup paperSize="9" scale="50" orientation="landscape" r:id="rId2"/>
  <ignoredErrors>
    <ignoredError sqref="F32:F35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0" id="{20F15C02-B122-40D4-BA22-BFD51E58ABF0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G48:J48 H38:J47 H6:J35</xm:sqref>
        </x14:conditionalFormatting>
        <x14:conditionalFormatting xmlns:xm="http://schemas.microsoft.com/office/excel/2006/main">
          <x14:cfRule type="expression" priority="95" id="{D442C8EF-C8DA-40AE-B122-2D46871CC63E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D32:E34 E39:E40 E43:E46</xm:sqref>
        </x14:conditionalFormatting>
        <x14:conditionalFormatting xmlns:xm="http://schemas.microsoft.com/office/excel/2006/main">
          <x14:cfRule type="expression" priority="94" id="{764C265B-3A04-45C6-A548-EC208F0BC0F0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B48:C48</xm:sqref>
        </x14:conditionalFormatting>
        <x14:conditionalFormatting xmlns:xm="http://schemas.microsoft.com/office/excel/2006/main">
          <x14:cfRule type="expression" priority="93" id="{896C6274-3A37-496E-929C-DFCAE66141D5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E38</xm:sqref>
        </x14:conditionalFormatting>
        <x14:conditionalFormatting xmlns:xm="http://schemas.microsoft.com/office/excel/2006/main">
          <x14:cfRule type="expression" priority="91" id="{7EAAE2AB-C7C2-4C58-A42E-8EB7D82B911C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D35:E35</xm:sqref>
        </x14:conditionalFormatting>
        <x14:conditionalFormatting xmlns:xm="http://schemas.microsoft.com/office/excel/2006/main">
          <x14:cfRule type="expression" priority="56" id="{40E16597-188E-4907-BDAA-22200EDFE6B8}">
            <xm:f>OR(TODAY()&lt;'\Users\Rainer Möller\INFOS für Kunden\69 Landtechnik\2018.12.05 Arbeitserledigungskosten je ha einfach berechnen\[2019.01.31 Arbeitserledigungskosten je ha berechnen - Test 1 Monat.xlsx]FREIGABE'!#REF!,TODAY()&gt;'\Users\Rainer Möller\INFOS für Kunden\69 Landtechnik\2018.12.05 Arbeitserledigungskosten je ha einfach berechnen\[2019.01.31 Arbeitserledigungskosten je ha berechnen - Test 1 Monat.xlsx]FREIGABE'!#REF!)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expression" priority="45" id="{4E54034D-0ED0-48E4-9BC9-BF1D27EDAF2C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D7:E23 D28:E31</xm:sqref>
        </x14:conditionalFormatting>
        <x14:conditionalFormatting xmlns:xm="http://schemas.microsoft.com/office/excel/2006/main">
          <x14:cfRule type="expression" priority="37" id="{DFA2EE0B-72AA-4EA1-B2A6-613361995233}">
            <xm:f>OR(TODAY()&lt;'\Users\Rainer Möller\INFOS für Kunden\69 Landtechnik\2018.12.05 Arbeitserledigungskosten je ha einfach berechnen\[2019.01.31 Arbeitserledigungskosten je ha berechnen - Test 1 Monat.xlsx]FREIGABE'!#REF!,TODAY()&gt;'\Users\Rainer Möller\INFOS für Kunden\69 Landtechnik\2018.12.05 Arbeitserledigungskosten je ha einfach berechnen\[2019.01.31 Arbeitserledigungskosten je ha berechnen - Test 1 Monat.xlsx]FREIGABE'!#REF!)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expression" priority="28" id="{8BFB311F-92DE-490B-8465-703359A86C72}">
            <xm:f>OR(TODAY()&lt;'\Users\Rainer Möller\INFOS für Kunden\69 Landtechnik\2018.12.05 Arbeitserledigungskosten je ha einfach berechnen\[2019.03.28 Arbeitserledigungskosten je ha - Beispiel Bayern - Test 1 Monat.xlsx]FREIGABE'!#REF!,TODAY()&gt;'\Users\Rainer Möller\INFOS für Kunden\69 Landtechnik\2018.12.05 Arbeitserledigungskosten je ha einfach berechnen\[2019.03.28 Arbeitserledigungskosten je ha - Beispiel Bayern - Test 1 Monat.xlsx]FREIGABE'!#REF!)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13" id="{85E3D6B3-C5FB-4FA8-BD76-E5DFC78217EE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D39:D40 D43:D46</xm:sqref>
        </x14:conditionalFormatting>
        <x14:conditionalFormatting xmlns:xm="http://schemas.microsoft.com/office/excel/2006/main">
          <x14:cfRule type="expression" priority="12" id="{4804CE23-3392-44F6-9DC6-151ABC085E50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1" id="{333DF507-E6A0-4EFC-9B2D-281C1D5EC1E3}">
            <xm:f>OR(TODAY()&lt;'\Users\Rainer Möller\INFOS für Kunden\69 Landtechnik\2018.12.05 Arbeitserledigungskosten je ha einfach berechnen\[2019.01.31 Arbeitserledigungskosten je ha berechnen - Test 1 Monat.xlsx]FREIGABE'!#REF!,TODAY()&gt;'\Users\Rainer Möller\INFOS für Kunden\69 Landtechnik\2018.12.05 Arbeitserledigungskosten je ha einfach berechnen\[2019.01.31 Arbeitserledigungskosten je ha berechnen - Test 1 Monat.xlsx]FREIGABE'!#REF!)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expression" priority="9" id="{18F00DC0-54E5-4301-B644-C95A7AE55B85}">
            <xm:f>OR(TODAY()&lt;'[2020.07.01 Arbeitserledigungskosten-Check - Armin - NEU.xlsx]FREIGABE'!#REF!,TODAY()&gt;'[2020.07.01 Arbeitserledigungskosten-Check - Armin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D48:F48</xm:sqref>
        </x14:conditionalFormatting>
        <x14:conditionalFormatting xmlns:xm="http://schemas.microsoft.com/office/excel/2006/main">
          <x14:cfRule type="expression" priority="4" id="{FD48967B-CD78-4391-A096-2540576C816E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E41:E42</xm:sqref>
        </x14:conditionalFormatting>
        <x14:conditionalFormatting xmlns:xm="http://schemas.microsoft.com/office/excel/2006/main">
          <x14:cfRule type="expression" priority="3" id="{452B7641-A4D5-4ACA-ACD1-1714205ACD6E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D41:D42</xm:sqref>
        </x14:conditionalFormatting>
        <x14:conditionalFormatting xmlns:xm="http://schemas.microsoft.com/office/excel/2006/main">
          <x14:cfRule type="expression" priority="1" id="{D26F44F8-B8B5-42B4-9D79-C768A8AC3C69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D24:E27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128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4" sqref="C4"/>
    </sheetView>
  </sheetViews>
  <sheetFormatPr baseColWidth="10" defaultRowHeight="14.25" outlineLevelRow="1" x14ac:dyDescent="0.2"/>
  <cols>
    <col min="1" max="1" width="2.625" style="122" customWidth="1"/>
    <col min="2" max="2" width="20.625" style="82" customWidth="1"/>
    <col min="3" max="12" width="9.625" style="82" customWidth="1"/>
    <col min="13" max="13" width="10.625" style="82" customWidth="1"/>
    <col min="14" max="17" width="10.625" style="82" hidden="1" customWidth="1"/>
    <col min="18" max="18" width="10.625" style="82" customWidth="1"/>
    <col min="19" max="19" width="9.625" style="82" customWidth="1"/>
    <col min="20" max="20" width="8.625" style="82" customWidth="1"/>
    <col min="21" max="21" width="16.625" style="82" customWidth="1"/>
    <col min="22" max="22" width="8.625" style="82" customWidth="1"/>
    <col min="23" max="23" width="10.625" style="82" customWidth="1"/>
    <col min="24" max="26" width="11.625" style="82" customWidth="1"/>
    <col min="27" max="28" width="2.625" style="82" customWidth="1"/>
    <col min="29" max="29" width="2.125" style="158" customWidth="1"/>
    <col min="30" max="36" width="11.625" style="158" hidden="1" customWidth="1"/>
    <col min="37" max="50" width="11.625" style="87" hidden="1" customWidth="1"/>
    <col min="51" max="51" width="2.125" style="158" hidden="1" customWidth="1"/>
    <col min="52" max="52" width="2.625" style="82" customWidth="1"/>
    <col min="53" max="130" width="11" style="82"/>
    <col min="131" max="16384" width="11" style="87"/>
  </cols>
  <sheetData>
    <row r="1" spans="1:130" s="54" customFormat="1" ht="15" customHeight="1" x14ac:dyDescent="0.2">
      <c r="A1" s="52" t="s">
        <v>271</v>
      </c>
      <c r="B1" s="53"/>
      <c r="I1" s="55"/>
      <c r="AC1" s="123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126"/>
      <c r="AS1" s="126"/>
      <c r="AT1" s="126"/>
      <c r="AU1" s="126"/>
      <c r="AV1" s="126"/>
      <c r="AW1" s="126"/>
      <c r="AX1" s="126"/>
      <c r="AY1" s="123"/>
    </row>
    <row r="2" spans="1:130" s="60" customFormat="1" ht="57" customHeight="1" x14ac:dyDescent="0.25">
      <c r="A2" s="52"/>
      <c r="B2" s="57" t="s">
        <v>173</v>
      </c>
      <c r="C2" s="57"/>
      <c r="D2" s="57"/>
      <c r="E2" s="57"/>
      <c r="F2" s="59"/>
      <c r="G2" s="58"/>
      <c r="H2" s="59"/>
      <c r="I2" s="59"/>
      <c r="J2" s="59"/>
      <c r="K2" s="58"/>
      <c r="L2" s="58"/>
      <c r="M2" s="58"/>
      <c r="N2" s="58"/>
      <c r="O2" s="373" t="s">
        <v>235</v>
      </c>
      <c r="P2" s="58"/>
      <c r="Q2" s="58"/>
      <c r="R2" s="58"/>
      <c r="T2" s="89"/>
      <c r="U2" s="89"/>
      <c r="V2" s="89"/>
      <c r="W2" s="90"/>
      <c r="X2" s="90"/>
      <c r="Y2" s="90"/>
      <c r="Z2" s="90"/>
      <c r="AA2" s="54"/>
      <c r="AB2" s="54"/>
      <c r="AC2" s="123"/>
      <c r="AD2" s="95" t="s">
        <v>93</v>
      </c>
      <c r="AE2" s="95" t="s">
        <v>93</v>
      </c>
      <c r="AF2" s="95" t="s">
        <v>93</v>
      </c>
      <c r="AG2" s="95" t="s">
        <v>93</v>
      </c>
      <c r="AH2" s="95" t="s">
        <v>93</v>
      </c>
      <c r="AI2" s="95" t="s">
        <v>93</v>
      </c>
      <c r="AJ2" s="95"/>
      <c r="AK2" s="95" t="s">
        <v>92</v>
      </c>
      <c r="AL2" s="95" t="s">
        <v>92</v>
      </c>
      <c r="AM2" s="95" t="s">
        <v>92</v>
      </c>
      <c r="AN2" s="95" t="s">
        <v>92</v>
      </c>
      <c r="AO2" s="95" t="s">
        <v>92</v>
      </c>
      <c r="AP2" s="95" t="s">
        <v>92</v>
      </c>
      <c r="AQ2" s="95" t="s">
        <v>92</v>
      </c>
      <c r="AR2" s="126" t="s">
        <v>71</v>
      </c>
      <c r="AS2" s="126" t="s">
        <v>71</v>
      </c>
      <c r="AT2" s="126" t="s">
        <v>71</v>
      </c>
      <c r="AU2" s="126" t="s">
        <v>71</v>
      </c>
      <c r="AV2" s="126" t="s">
        <v>71</v>
      </c>
      <c r="AW2" s="126" t="s">
        <v>71</v>
      </c>
      <c r="AX2" s="126" t="s">
        <v>71</v>
      </c>
      <c r="AY2" s="123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</row>
    <row r="3" spans="1:130" s="54" customFormat="1" ht="15" customHeight="1" x14ac:dyDescent="0.2">
      <c r="A3" s="52"/>
      <c r="C3" s="91" t="s">
        <v>60</v>
      </c>
      <c r="D3" s="91"/>
      <c r="E3" s="91"/>
      <c r="F3" s="91"/>
      <c r="G3" s="91"/>
      <c r="H3" s="91"/>
      <c r="I3" s="91"/>
      <c r="J3" s="91"/>
      <c r="K3" s="91"/>
      <c r="L3" s="91"/>
      <c r="M3" s="92" t="s">
        <v>40</v>
      </c>
      <c r="N3" s="92">
        <v>6</v>
      </c>
      <c r="O3" s="92">
        <v>5</v>
      </c>
      <c r="P3" s="92">
        <v>3</v>
      </c>
      <c r="Q3" s="405" t="s">
        <v>270</v>
      </c>
      <c r="R3" s="92"/>
      <c r="T3" s="352"/>
      <c r="U3" s="93"/>
      <c r="V3" s="352"/>
      <c r="W3" s="94"/>
      <c r="X3" s="460" t="s">
        <v>253</v>
      </c>
      <c r="Y3" s="460"/>
      <c r="Z3" s="460"/>
      <c r="AC3" s="123"/>
      <c r="AF3" s="160" t="s">
        <v>215</v>
      </c>
      <c r="AG3" s="160"/>
      <c r="AH3" s="160" t="s">
        <v>216</v>
      </c>
      <c r="AI3" s="160" t="s">
        <v>90</v>
      </c>
      <c r="AY3" s="123"/>
    </row>
    <row r="4" spans="1:130" s="54" customFormat="1" ht="30" customHeight="1" x14ac:dyDescent="0.2">
      <c r="A4" s="52"/>
      <c r="B4" s="65" t="s">
        <v>61</v>
      </c>
      <c r="C4" s="32" t="s">
        <v>223</v>
      </c>
      <c r="D4" s="32" t="s">
        <v>31</v>
      </c>
      <c r="E4" s="32" t="s">
        <v>32</v>
      </c>
      <c r="F4" s="32" t="s">
        <v>31</v>
      </c>
      <c r="G4" s="32" t="s">
        <v>31</v>
      </c>
      <c r="H4" s="32" t="s">
        <v>31</v>
      </c>
      <c r="I4" s="32" t="s">
        <v>31</v>
      </c>
      <c r="J4" s="32" t="s">
        <v>31</v>
      </c>
      <c r="K4" s="32" t="s">
        <v>31</v>
      </c>
      <c r="L4" s="32" t="s">
        <v>31</v>
      </c>
      <c r="M4" s="439" t="s">
        <v>79</v>
      </c>
      <c r="N4" s="406" t="s">
        <v>72</v>
      </c>
      <c r="O4" s="371" t="s">
        <v>234</v>
      </c>
      <c r="P4" s="64" t="s">
        <v>233</v>
      </c>
      <c r="Q4" s="370" t="s">
        <v>269</v>
      </c>
      <c r="R4" s="445" t="s">
        <v>256</v>
      </c>
      <c r="S4" s="441" t="s">
        <v>242</v>
      </c>
      <c r="T4" s="443" t="s">
        <v>243</v>
      </c>
      <c r="U4" s="445" t="s">
        <v>69</v>
      </c>
      <c r="V4" s="443" t="s">
        <v>244</v>
      </c>
      <c r="W4" s="463" t="s">
        <v>245</v>
      </c>
      <c r="X4" s="465" t="s">
        <v>246</v>
      </c>
      <c r="Y4" s="441" t="s">
        <v>247</v>
      </c>
      <c r="Z4" s="461" t="s">
        <v>248</v>
      </c>
      <c r="AC4" s="123"/>
      <c r="AD4" s="95">
        <v>1</v>
      </c>
      <c r="AE4" s="95">
        <f>AD4+1</f>
        <v>2</v>
      </c>
      <c r="AF4" s="95">
        <f>AE4+1</f>
        <v>3</v>
      </c>
      <c r="AG4" s="95">
        <f>AF4+1</f>
        <v>4</v>
      </c>
      <c r="AH4" s="95">
        <f>AG4+1</f>
        <v>5</v>
      </c>
      <c r="AI4" s="95">
        <f>AH4+1</f>
        <v>6</v>
      </c>
      <c r="AJ4" s="95">
        <v>7</v>
      </c>
      <c r="AK4" s="95">
        <v>1</v>
      </c>
      <c r="AL4" s="95">
        <f t="shared" ref="AL4:AQ4" si="0">AK4+1</f>
        <v>2</v>
      </c>
      <c r="AM4" s="95">
        <f t="shared" si="0"/>
        <v>3</v>
      </c>
      <c r="AN4" s="95">
        <f t="shared" si="0"/>
        <v>4</v>
      </c>
      <c r="AO4" s="95">
        <f t="shared" si="0"/>
        <v>5</v>
      </c>
      <c r="AP4" s="95">
        <f t="shared" si="0"/>
        <v>6</v>
      </c>
      <c r="AQ4" s="95">
        <f t="shared" si="0"/>
        <v>7</v>
      </c>
      <c r="AR4" s="95">
        <v>1</v>
      </c>
      <c r="AS4" s="95">
        <f t="shared" ref="AS4:AX4" si="1">AR4+1</f>
        <v>2</v>
      </c>
      <c r="AT4" s="95">
        <f t="shared" si="1"/>
        <v>3</v>
      </c>
      <c r="AU4" s="95">
        <f t="shared" si="1"/>
        <v>4</v>
      </c>
      <c r="AV4" s="95">
        <f t="shared" si="1"/>
        <v>5</v>
      </c>
      <c r="AW4" s="95">
        <f t="shared" si="1"/>
        <v>6</v>
      </c>
      <c r="AX4" s="95">
        <f t="shared" si="1"/>
        <v>7</v>
      </c>
      <c r="AY4" s="123"/>
    </row>
    <row r="5" spans="1:130" s="54" customFormat="1" ht="30" customHeight="1" x14ac:dyDescent="0.2">
      <c r="A5" s="52"/>
      <c r="B5" s="96">
        <f>SUM(C5:L5)</f>
        <v>45</v>
      </c>
      <c r="C5" s="31">
        <v>30</v>
      </c>
      <c r="D5" s="31"/>
      <c r="E5" s="31">
        <v>15</v>
      </c>
      <c r="F5" s="31"/>
      <c r="G5" s="31"/>
      <c r="H5" s="31"/>
      <c r="I5" s="31"/>
      <c r="J5" s="31"/>
      <c r="K5" s="31"/>
      <c r="L5" s="31"/>
      <c r="M5" s="440"/>
      <c r="N5" s="407" t="s">
        <v>232</v>
      </c>
      <c r="O5" s="371" t="s">
        <v>232</v>
      </c>
      <c r="P5" s="371" t="s">
        <v>232</v>
      </c>
      <c r="Q5" s="371" t="s">
        <v>232</v>
      </c>
      <c r="R5" s="446"/>
      <c r="S5" s="442"/>
      <c r="T5" s="444"/>
      <c r="U5" s="459"/>
      <c r="V5" s="444"/>
      <c r="W5" s="464"/>
      <c r="X5" s="466"/>
      <c r="Y5" s="467"/>
      <c r="Z5" s="462"/>
      <c r="AD5" s="97" t="s">
        <v>85</v>
      </c>
      <c r="AE5" s="97" t="s">
        <v>94</v>
      </c>
      <c r="AF5" s="97" t="s">
        <v>87</v>
      </c>
      <c r="AG5" s="97" t="s">
        <v>88</v>
      </c>
      <c r="AH5" s="97" t="s">
        <v>89</v>
      </c>
      <c r="AI5" s="64" t="s">
        <v>90</v>
      </c>
      <c r="AJ5" s="98" t="s">
        <v>96</v>
      </c>
      <c r="AK5" s="64" t="s">
        <v>85</v>
      </c>
      <c r="AL5" s="64" t="s">
        <v>94</v>
      </c>
      <c r="AM5" s="64" t="s">
        <v>87</v>
      </c>
      <c r="AN5" s="64" t="s">
        <v>88</v>
      </c>
      <c r="AO5" s="64" t="s">
        <v>89</v>
      </c>
      <c r="AP5" s="64" t="s">
        <v>90</v>
      </c>
      <c r="AQ5" s="131" t="s">
        <v>96</v>
      </c>
      <c r="AR5" s="97" t="s">
        <v>85</v>
      </c>
      <c r="AS5" s="97" t="s">
        <v>94</v>
      </c>
      <c r="AT5" s="97" t="s">
        <v>87</v>
      </c>
      <c r="AU5" s="97" t="s">
        <v>88</v>
      </c>
      <c r="AV5" s="97" t="s">
        <v>89</v>
      </c>
      <c r="AW5" s="97" t="s">
        <v>90</v>
      </c>
      <c r="AX5" s="98" t="s">
        <v>96</v>
      </c>
    </row>
    <row r="6" spans="1:130" s="54" customFormat="1" ht="30" customHeight="1" x14ac:dyDescent="0.2">
      <c r="A6" s="99">
        <v>1</v>
      </c>
      <c r="B6" s="100" t="str">
        <f>'2. Maschinen'!B6</f>
        <v>Güttler Striegel</v>
      </c>
      <c r="C6" s="286">
        <v>7.5</v>
      </c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408">
        <f>'2. Maschinen'!G6</f>
        <v>70.400000000000006</v>
      </c>
      <c r="O6" s="372">
        <f>'2. Maschinen'!H6</f>
        <v>646.4</v>
      </c>
      <c r="P6" s="372">
        <f>'2. Maschinen'!I6</f>
        <v>256</v>
      </c>
      <c r="Q6" s="409">
        <f>SUM(O6:P6)</f>
        <v>902.4</v>
      </c>
      <c r="R6" s="381">
        <f>'2. Maschinen'!J6</f>
        <v>902.4</v>
      </c>
      <c r="S6" s="375">
        <f t="shared" ref="S6:S35" si="2">SUM(C6:M6)</f>
        <v>7.5</v>
      </c>
      <c r="T6" s="105">
        <f>IFERROR(R6/S6,"0")</f>
        <v>120.32</v>
      </c>
      <c r="U6" s="285" t="s">
        <v>152</v>
      </c>
      <c r="V6" s="105">
        <f>INDEX('1. Trecker'!$U$5:$U$14,MATCH('3. Einsatz'!U6,'1. Trecker'!$B$5:$B$14,0),1)</f>
        <v>45.475192096597148</v>
      </c>
      <c r="W6" s="50">
        <f>V6+T6</f>
        <v>165.79519209659713</v>
      </c>
      <c r="X6" s="31">
        <f>25*2+5</f>
        <v>55</v>
      </c>
      <c r="Y6" s="397">
        <f>X6/S6</f>
        <v>7.333333333333333</v>
      </c>
      <c r="Z6" s="374">
        <f>IFERROR(W6/Y6,0)</f>
        <v>22.60843528589961</v>
      </c>
      <c r="AD6" s="133"/>
      <c r="AE6" s="133"/>
      <c r="AF6" s="133">
        <f>IFERROR(P6/S6,0)</f>
        <v>34.133333333333333</v>
      </c>
      <c r="AG6" s="133"/>
      <c r="AH6" s="133">
        <f>IFERROR((O6-N6)/S6,0)</f>
        <v>76.8</v>
      </c>
      <c r="AI6" s="133">
        <f>IFERROR(N6/S6,0)</f>
        <v>9.3866666666666667</v>
      </c>
      <c r="AJ6" s="101">
        <f t="shared" ref="AJ6" si="3">SUM(AD6:AI6)</f>
        <v>120.32000000000001</v>
      </c>
      <c r="AK6" s="134">
        <f>IFERROR(INDEX('1. Trecker'!V$5:V$14,MATCH($U6,'1. Trecker'!$B$5:$B$14,0),1),0)</f>
        <v>17.5</v>
      </c>
      <c r="AL6" s="134">
        <f>IFERROR(INDEX('1. Trecker'!W$5:W$14,MATCH($U6,'1. Trecker'!$B$5:$B$14,0),1),0)</f>
        <v>0</v>
      </c>
      <c r="AM6" s="134">
        <f>IFERROR(INDEX('1. Trecker'!X$5:X$14,MATCH($U6,'1. Trecker'!$B$5:$B$14,0),1),0)</f>
        <v>5.48847420417124</v>
      </c>
      <c r="AN6" s="134">
        <f>IFERROR(INDEX('1. Trecker'!Y$5:Y$14,MATCH($U6,'1. Trecker'!$B$5:$B$14,0),1),0)</f>
        <v>11.4</v>
      </c>
      <c r="AO6" s="134">
        <f>IFERROR(INDEX('1. Trecker'!Z$5:Z$14,MATCH($U6,'1. Trecker'!$B$5:$B$14,0),1),0)</f>
        <v>9.8792535675082327</v>
      </c>
      <c r="AP6" s="134">
        <f>IFERROR(INDEX('1. Trecker'!AA$5:AA$14,MATCH($U6,'1. Trecker'!$B$5:$B$14,0),1),0)</f>
        <v>1.2074643249176729</v>
      </c>
      <c r="AQ6" s="135">
        <f>IFERROR(INDEX('1. Trecker'!AB$5:AB$14,MATCH($U6,'1. Trecker'!$B$5:$B$14,0),1),0)</f>
        <v>45.475192096597148</v>
      </c>
      <c r="AR6" s="133">
        <f t="shared" ref="AR6" si="4">IFERROR(AD6+AK6,0)</f>
        <v>17.5</v>
      </c>
      <c r="AS6" s="133">
        <f t="shared" ref="AS6" si="5">IFERROR(AE6+AL6,0)</f>
        <v>0</v>
      </c>
      <c r="AT6" s="133">
        <f t="shared" ref="AT6" si="6">IFERROR(AF6+AM6,0)</f>
        <v>39.621807537504573</v>
      </c>
      <c r="AU6" s="133">
        <f t="shared" ref="AU6" si="7">IFERROR(AG6+AN6,0)</f>
        <v>11.4</v>
      </c>
      <c r="AV6" s="133">
        <f t="shared" ref="AV6" si="8">IFERROR(AH6+AO6,0)</f>
        <v>86.679253567508226</v>
      </c>
      <c r="AW6" s="133">
        <f t="shared" ref="AW6" si="9">IFERROR(AI6+AP6,0)</f>
        <v>10.59413099158434</v>
      </c>
      <c r="AX6" s="101">
        <f t="shared" ref="AX6" si="10">IFERROR(SUM(AR6:AW6),0)</f>
        <v>165.79519209659713</v>
      </c>
    </row>
    <row r="7" spans="1:130" s="54" customFormat="1" ht="30" customHeight="1" x14ac:dyDescent="0.2">
      <c r="A7" s="99">
        <v>2</v>
      </c>
      <c r="B7" s="100" t="str">
        <f>'2. Maschinen'!B7</f>
        <v>Mähwerk Front-/Heck</v>
      </c>
      <c r="C7" s="286">
        <f>8*6</f>
        <v>48</v>
      </c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408">
        <f>'2. Maschinen'!G7</f>
        <v>85</v>
      </c>
      <c r="O7" s="372">
        <f>'2. Maschinen'!H7</f>
        <v>951.66666666666663</v>
      </c>
      <c r="P7" s="372">
        <f>'2. Maschinen'!I7</f>
        <v>300</v>
      </c>
      <c r="Q7" s="409">
        <f t="shared" ref="Q7:Q35" si="11">SUM(O7:P7)</f>
        <v>1251.6666666666665</v>
      </c>
      <c r="R7" s="381">
        <f>'2. Maschinen'!J7</f>
        <v>1251.6666666666665</v>
      </c>
      <c r="S7" s="375">
        <f t="shared" si="2"/>
        <v>48</v>
      </c>
      <c r="T7" s="105">
        <f t="shared" ref="T7:T35" si="12">IFERROR(R7/S7,"0")</f>
        <v>26.076388888888886</v>
      </c>
      <c r="U7" s="285" t="s">
        <v>152</v>
      </c>
      <c r="V7" s="105">
        <f>INDEX('1. Trecker'!$U$5:$U$14,MATCH('3. Einsatz'!U7,'1. Trecker'!$B$5:$B$14,0),1)</f>
        <v>45.475192096597148</v>
      </c>
      <c r="W7" s="50">
        <f t="shared" ref="W7:W35" si="13">V7+T7</f>
        <v>71.551580985486027</v>
      </c>
      <c r="X7" s="31">
        <f>5*30</f>
        <v>150</v>
      </c>
      <c r="Y7" s="397">
        <f>IFERROR(X7/S7,"-")</f>
        <v>3.125</v>
      </c>
      <c r="Z7" s="374">
        <f t="shared" ref="Z7:Z35" si="14">IFERROR(W7/Y7,0)</f>
        <v>22.896505915355529</v>
      </c>
      <c r="AD7" s="133"/>
      <c r="AE7" s="133"/>
      <c r="AF7" s="133">
        <f t="shared" ref="AF7:AF35" si="15">IFERROR(P7/S7,0)</f>
        <v>6.25</v>
      </c>
      <c r="AG7" s="133"/>
      <c r="AH7" s="133">
        <f t="shared" ref="AH7:AH35" si="16">IFERROR((O7-N7)/S7,0)</f>
        <v>18.055555555555554</v>
      </c>
      <c r="AI7" s="133">
        <f t="shared" ref="AI7:AI35" si="17">IFERROR(N7/S7,0)</f>
        <v>1.7708333333333333</v>
      </c>
      <c r="AJ7" s="101">
        <f t="shared" ref="AJ7:AJ35" si="18">SUM(AD7:AI7)</f>
        <v>26.076388888888886</v>
      </c>
      <c r="AK7" s="134">
        <f>IFERROR(INDEX('1. Trecker'!V$5:V$14,MATCH($U7,'1. Trecker'!$B$5:$B$14,0),1),0)</f>
        <v>17.5</v>
      </c>
      <c r="AL7" s="134">
        <f>IFERROR(INDEX('1. Trecker'!W$5:W$14,MATCH($U7,'1. Trecker'!$B$5:$B$14,0),1),0)</f>
        <v>0</v>
      </c>
      <c r="AM7" s="134">
        <f>IFERROR(INDEX('1. Trecker'!X$5:X$14,MATCH($U7,'1. Trecker'!$B$5:$B$14,0),1),0)</f>
        <v>5.48847420417124</v>
      </c>
      <c r="AN7" s="134">
        <f>IFERROR(INDEX('1. Trecker'!Y$5:Y$14,MATCH($U7,'1. Trecker'!$B$5:$B$14,0),1),0)</f>
        <v>11.4</v>
      </c>
      <c r="AO7" s="134">
        <f>IFERROR(INDEX('1. Trecker'!Z$5:Z$14,MATCH($U7,'1. Trecker'!$B$5:$B$14,0),1),0)</f>
        <v>9.8792535675082327</v>
      </c>
      <c r="AP7" s="134">
        <f>IFERROR(INDEX('1. Trecker'!AA$5:AA$14,MATCH($U7,'1. Trecker'!$B$5:$B$14,0),1),0)</f>
        <v>1.2074643249176729</v>
      </c>
      <c r="AQ7" s="135">
        <f>IFERROR(INDEX('1. Trecker'!AB$5:AB$14,MATCH($U7,'1. Trecker'!$B$5:$B$14,0),1),0)</f>
        <v>45.475192096597148</v>
      </c>
      <c r="AR7" s="133">
        <f t="shared" ref="AR7:AR35" si="19">IFERROR(AD7+AK7,0)</f>
        <v>17.5</v>
      </c>
      <c r="AS7" s="133">
        <f t="shared" ref="AS7:AS35" si="20">IFERROR(AE7+AL7,0)</f>
        <v>0</v>
      </c>
      <c r="AT7" s="133">
        <f t="shared" ref="AT7:AT35" si="21">IFERROR(AF7+AM7,0)</f>
        <v>11.73847420417124</v>
      </c>
      <c r="AU7" s="133">
        <f t="shared" ref="AU7:AU35" si="22">IFERROR(AG7+AN7,0)</f>
        <v>11.4</v>
      </c>
      <c r="AV7" s="133">
        <f t="shared" ref="AV7:AV35" si="23">IFERROR(AH7+AO7,0)</f>
        <v>27.934809123063786</v>
      </c>
      <c r="AW7" s="133">
        <f t="shared" ref="AW7:AW35" si="24">IFERROR(AI7+AP7,0)</f>
        <v>2.9782976582510061</v>
      </c>
      <c r="AX7" s="101">
        <f t="shared" ref="AX7:AX35" si="25">IFERROR(SUM(AR7:AW7),0)</f>
        <v>71.551580985486041</v>
      </c>
    </row>
    <row r="8" spans="1:130" s="54" customFormat="1" ht="30" customHeight="1" x14ac:dyDescent="0.2">
      <c r="A8" s="99">
        <v>3</v>
      </c>
      <c r="B8" s="100" t="str">
        <f>'2. Maschinen'!B8</f>
        <v>-</v>
      </c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408" t="str">
        <f>'2. Maschinen'!G8</f>
        <v>0</v>
      </c>
      <c r="O8" s="372" t="str">
        <f>'2. Maschinen'!H8</f>
        <v>0</v>
      </c>
      <c r="P8" s="372">
        <f>'2. Maschinen'!I8</f>
        <v>0</v>
      </c>
      <c r="Q8" s="409">
        <f t="shared" si="11"/>
        <v>0</v>
      </c>
      <c r="R8" s="381">
        <f>'2. Maschinen'!J8</f>
        <v>0</v>
      </c>
      <c r="S8" s="375">
        <f t="shared" si="2"/>
        <v>0</v>
      </c>
      <c r="T8" s="105" t="str">
        <f t="shared" si="12"/>
        <v>0</v>
      </c>
      <c r="U8" s="285" t="s">
        <v>28</v>
      </c>
      <c r="V8" s="105">
        <f>INDEX('1. Trecker'!$U$5:$U$14,MATCH('3. Einsatz'!U8,'1. Trecker'!$B$5:$B$14,0),1)</f>
        <v>0</v>
      </c>
      <c r="W8" s="50">
        <f t="shared" si="13"/>
        <v>0</v>
      </c>
      <c r="X8" s="31"/>
      <c r="Y8" s="397" t="str">
        <f t="shared" ref="Y8:Y35" si="26">IFERROR(X8/S8,"-")</f>
        <v>-</v>
      </c>
      <c r="Z8" s="374">
        <f t="shared" si="14"/>
        <v>0</v>
      </c>
      <c r="AD8" s="133"/>
      <c r="AE8" s="133"/>
      <c r="AF8" s="133">
        <f t="shared" si="15"/>
        <v>0</v>
      </c>
      <c r="AG8" s="133"/>
      <c r="AH8" s="133">
        <f t="shared" si="16"/>
        <v>0</v>
      </c>
      <c r="AI8" s="133">
        <f t="shared" si="17"/>
        <v>0</v>
      </c>
      <c r="AJ8" s="101">
        <f t="shared" si="18"/>
        <v>0</v>
      </c>
      <c r="AK8" s="134">
        <f>IFERROR(INDEX('1. Trecker'!V$5:V$14,MATCH($U8,'1. Trecker'!$B$5:$B$14,0),1),0)</f>
        <v>0</v>
      </c>
      <c r="AL8" s="134">
        <f>IFERROR(INDEX('1. Trecker'!W$5:W$14,MATCH($U8,'1. Trecker'!$B$5:$B$14,0),1),0)</f>
        <v>0</v>
      </c>
      <c r="AM8" s="134" t="str">
        <f>IFERROR(INDEX('1. Trecker'!X$5:X$14,MATCH($U8,'1. Trecker'!$B$5:$B$14,0),1),0)</f>
        <v>-</v>
      </c>
      <c r="AN8" s="134" t="str">
        <f>IFERROR(INDEX('1. Trecker'!Y$5:Y$14,MATCH($U8,'1. Trecker'!$B$5:$B$14,0),1),0)</f>
        <v>-</v>
      </c>
      <c r="AO8" s="134" t="str">
        <f>IFERROR(INDEX('1. Trecker'!Z$5:Z$14,MATCH($U8,'1. Trecker'!$B$5:$B$14,0),1),0)</f>
        <v>-</v>
      </c>
      <c r="AP8" s="134" t="str">
        <f>IFERROR(INDEX('1. Trecker'!AA$5:AA$14,MATCH($U8,'1. Trecker'!$B$5:$B$14,0),1),0)</f>
        <v>-</v>
      </c>
      <c r="AQ8" s="135">
        <f>IFERROR(INDEX('1. Trecker'!AB$5:AB$14,MATCH($U8,'1. Trecker'!$B$5:$B$14,0),1),0)</f>
        <v>0</v>
      </c>
      <c r="AR8" s="133">
        <f t="shared" si="19"/>
        <v>0</v>
      </c>
      <c r="AS8" s="133">
        <f t="shared" si="20"/>
        <v>0</v>
      </c>
      <c r="AT8" s="133">
        <f t="shared" si="21"/>
        <v>0</v>
      </c>
      <c r="AU8" s="133">
        <f t="shared" si="22"/>
        <v>0</v>
      </c>
      <c r="AV8" s="133">
        <f t="shared" si="23"/>
        <v>0</v>
      </c>
      <c r="AW8" s="133">
        <f t="shared" si="24"/>
        <v>0</v>
      </c>
      <c r="AX8" s="101">
        <f t="shared" si="25"/>
        <v>0</v>
      </c>
    </row>
    <row r="9" spans="1:130" s="54" customFormat="1" ht="30" customHeight="1" x14ac:dyDescent="0.2">
      <c r="A9" s="99">
        <v>4</v>
      </c>
      <c r="B9" s="100" t="str">
        <f>'2. Maschinen'!B9</f>
        <v>-</v>
      </c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408" t="str">
        <f>'2. Maschinen'!G9</f>
        <v>0</v>
      </c>
      <c r="O9" s="372" t="str">
        <f>'2. Maschinen'!H9</f>
        <v>0</v>
      </c>
      <c r="P9" s="372">
        <f>'2. Maschinen'!I9</f>
        <v>0</v>
      </c>
      <c r="Q9" s="409">
        <f t="shared" si="11"/>
        <v>0</v>
      </c>
      <c r="R9" s="381">
        <f>'2. Maschinen'!J9</f>
        <v>0</v>
      </c>
      <c r="S9" s="375">
        <f t="shared" si="2"/>
        <v>0</v>
      </c>
      <c r="T9" s="105" t="str">
        <f t="shared" si="12"/>
        <v>0</v>
      </c>
      <c r="U9" s="285" t="s">
        <v>28</v>
      </c>
      <c r="V9" s="105">
        <f>INDEX('1. Trecker'!$U$5:$U$14,MATCH('3. Einsatz'!U9,'1. Trecker'!$B$5:$B$14,0),1)</f>
        <v>0</v>
      </c>
      <c r="W9" s="50">
        <f t="shared" si="13"/>
        <v>0</v>
      </c>
      <c r="X9" s="31"/>
      <c r="Y9" s="397" t="str">
        <f t="shared" si="26"/>
        <v>-</v>
      </c>
      <c r="Z9" s="374">
        <f t="shared" si="14"/>
        <v>0</v>
      </c>
      <c r="AD9" s="133"/>
      <c r="AE9" s="133"/>
      <c r="AF9" s="133">
        <f t="shared" si="15"/>
        <v>0</v>
      </c>
      <c r="AG9" s="133"/>
      <c r="AH9" s="133">
        <f t="shared" si="16"/>
        <v>0</v>
      </c>
      <c r="AI9" s="133">
        <f t="shared" si="17"/>
        <v>0</v>
      </c>
      <c r="AJ9" s="101">
        <f t="shared" si="18"/>
        <v>0</v>
      </c>
      <c r="AK9" s="134">
        <f>IFERROR(INDEX('1. Trecker'!V$5:V$14,MATCH($U9,'1. Trecker'!$B$5:$B$14,0),1),0)</f>
        <v>0</v>
      </c>
      <c r="AL9" s="134">
        <f>IFERROR(INDEX('1. Trecker'!W$5:W$14,MATCH($U9,'1. Trecker'!$B$5:$B$14,0),1),0)</f>
        <v>0</v>
      </c>
      <c r="AM9" s="134" t="str">
        <f>IFERROR(INDEX('1. Trecker'!X$5:X$14,MATCH($U9,'1. Trecker'!$B$5:$B$14,0),1),0)</f>
        <v>-</v>
      </c>
      <c r="AN9" s="134" t="str">
        <f>IFERROR(INDEX('1. Trecker'!Y$5:Y$14,MATCH($U9,'1. Trecker'!$B$5:$B$14,0),1),0)</f>
        <v>-</v>
      </c>
      <c r="AO9" s="134" t="str">
        <f>IFERROR(INDEX('1. Trecker'!Z$5:Z$14,MATCH($U9,'1. Trecker'!$B$5:$B$14,0),1),0)</f>
        <v>-</v>
      </c>
      <c r="AP9" s="134" t="str">
        <f>IFERROR(INDEX('1. Trecker'!AA$5:AA$14,MATCH($U9,'1. Trecker'!$B$5:$B$14,0),1),0)</f>
        <v>-</v>
      </c>
      <c r="AQ9" s="135">
        <f>IFERROR(INDEX('1. Trecker'!AB$5:AB$14,MATCH($U9,'1. Trecker'!$B$5:$B$14,0),1),0)</f>
        <v>0</v>
      </c>
      <c r="AR9" s="133">
        <f t="shared" si="19"/>
        <v>0</v>
      </c>
      <c r="AS9" s="133">
        <f t="shared" si="20"/>
        <v>0</v>
      </c>
      <c r="AT9" s="133">
        <f t="shared" si="21"/>
        <v>0</v>
      </c>
      <c r="AU9" s="133">
        <f t="shared" si="22"/>
        <v>0</v>
      </c>
      <c r="AV9" s="133">
        <f t="shared" si="23"/>
        <v>0</v>
      </c>
      <c r="AW9" s="133">
        <f t="shared" si="24"/>
        <v>0</v>
      </c>
      <c r="AX9" s="101">
        <f t="shared" si="25"/>
        <v>0</v>
      </c>
    </row>
    <row r="10" spans="1:130" s="54" customFormat="1" ht="30" customHeight="1" x14ac:dyDescent="0.2">
      <c r="A10" s="99">
        <v>5</v>
      </c>
      <c r="B10" s="100" t="str">
        <f>'2. Maschinen'!B10</f>
        <v>-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408" t="str">
        <f>'2. Maschinen'!G10</f>
        <v>0</v>
      </c>
      <c r="O10" s="372" t="str">
        <f>'2. Maschinen'!H10</f>
        <v>0</v>
      </c>
      <c r="P10" s="372">
        <f>'2. Maschinen'!I10</f>
        <v>0</v>
      </c>
      <c r="Q10" s="409">
        <f t="shared" si="11"/>
        <v>0</v>
      </c>
      <c r="R10" s="381">
        <f>'2. Maschinen'!J10</f>
        <v>0</v>
      </c>
      <c r="S10" s="375">
        <f t="shared" si="2"/>
        <v>0</v>
      </c>
      <c r="T10" s="105" t="str">
        <f t="shared" si="12"/>
        <v>0</v>
      </c>
      <c r="U10" s="285" t="s">
        <v>28</v>
      </c>
      <c r="V10" s="105">
        <f>INDEX('1. Trecker'!$U$5:$U$14,MATCH('3. Einsatz'!U10,'1. Trecker'!$B$5:$B$14,0),1)</f>
        <v>0</v>
      </c>
      <c r="W10" s="50">
        <f t="shared" si="13"/>
        <v>0</v>
      </c>
      <c r="X10" s="31"/>
      <c r="Y10" s="397" t="str">
        <f t="shared" si="26"/>
        <v>-</v>
      </c>
      <c r="Z10" s="374">
        <f t="shared" si="14"/>
        <v>0</v>
      </c>
      <c r="AD10" s="133"/>
      <c r="AE10" s="133"/>
      <c r="AF10" s="133">
        <f t="shared" si="15"/>
        <v>0</v>
      </c>
      <c r="AG10" s="133"/>
      <c r="AH10" s="133">
        <f t="shared" si="16"/>
        <v>0</v>
      </c>
      <c r="AI10" s="133">
        <f t="shared" si="17"/>
        <v>0</v>
      </c>
      <c r="AJ10" s="101">
        <f t="shared" si="18"/>
        <v>0</v>
      </c>
      <c r="AK10" s="134">
        <f>IFERROR(INDEX('1. Trecker'!V$5:V$14,MATCH($U10,'1. Trecker'!$B$5:$B$14,0),1),0)</f>
        <v>0</v>
      </c>
      <c r="AL10" s="134">
        <f>IFERROR(INDEX('1. Trecker'!W$5:W$14,MATCH($U10,'1. Trecker'!$B$5:$B$14,0),1),0)</f>
        <v>0</v>
      </c>
      <c r="AM10" s="134" t="str">
        <f>IFERROR(INDEX('1. Trecker'!X$5:X$14,MATCH($U10,'1. Trecker'!$B$5:$B$14,0),1),0)</f>
        <v>-</v>
      </c>
      <c r="AN10" s="134" t="str">
        <f>IFERROR(INDEX('1. Trecker'!Y$5:Y$14,MATCH($U10,'1. Trecker'!$B$5:$B$14,0),1),0)</f>
        <v>-</v>
      </c>
      <c r="AO10" s="134" t="str">
        <f>IFERROR(INDEX('1. Trecker'!Z$5:Z$14,MATCH($U10,'1. Trecker'!$B$5:$B$14,0),1),0)</f>
        <v>-</v>
      </c>
      <c r="AP10" s="134" t="str">
        <f>IFERROR(INDEX('1. Trecker'!AA$5:AA$14,MATCH($U10,'1. Trecker'!$B$5:$B$14,0),1),0)</f>
        <v>-</v>
      </c>
      <c r="AQ10" s="135">
        <f>IFERROR(INDEX('1. Trecker'!AB$5:AB$14,MATCH($U10,'1. Trecker'!$B$5:$B$14,0),1),0)</f>
        <v>0</v>
      </c>
      <c r="AR10" s="133">
        <f t="shared" si="19"/>
        <v>0</v>
      </c>
      <c r="AS10" s="133">
        <f t="shared" si="20"/>
        <v>0</v>
      </c>
      <c r="AT10" s="133">
        <f t="shared" si="21"/>
        <v>0</v>
      </c>
      <c r="AU10" s="133">
        <f t="shared" si="22"/>
        <v>0</v>
      </c>
      <c r="AV10" s="133">
        <f t="shared" si="23"/>
        <v>0</v>
      </c>
      <c r="AW10" s="133">
        <f t="shared" si="24"/>
        <v>0</v>
      </c>
      <c r="AX10" s="101">
        <f t="shared" si="25"/>
        <v>0</v>
      </c>
    </row>
    <row r="11" spans="1:130" s="54" customFormat="1" ht="30" customHeight="1" x14ac:dyDescent="0.2">
      <c r="A11" s="99">
        <v>6</v>
      </c>
      <c r="B11" s="100" t="str">
        <f>'2. Maschinen'!B11</f>
        <v>-</v>
      </c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408" t="str">
        <f>'2. Maschinen'!G11</f>
        <v>0</v>
      </c>
      <c r="O11" s="372" t="str">
        <f>'2. Maschinen'!H11</f>
        <v>0</v>
      </c>
      <c r="P11" s="372">
        <f>'2. Maschinen'!I11</f>
        <v>0</v>
      </c>
      <c r="Q11" s="409">
        <f t="shared" si="11"/>
        <v>0</v>
      </c>
      <c r="R11" s="381">
        <f>'2. Maschinen'!J11</f>
        <v>0</v>
      </c>
      <c r="S11" s="375">
        <f t="shared" si="2"/>
        <v>0</v>
      </c>
      <c r="T11" s="105" t="str">
        <f t="shared" si="12"/>
        <v>0</v>
      </c>
      <c r="U11" s="285" t="s">
        <v>28</v>
      </c>
      <c r="V11" s="105">
        <f>INDEX('1. Trecker'!$U$5:$U$14,MATCH('3. Einsatz'!U11,'1. Trecker'!$B$5:$B$14,0),1)</f>
        <v>0</v>
      </c>
      <c r="W11" s="50">
        <f t="shared" si="13"/>
        <v>0</v>
      </c>
      <c r="X11" s="31"/>
      <c r="Y11" s="397" t="str">
        <f t="shared" si="26"/>
        <v>-</v>
      </c>
      <c r="Z11" s="374">
        <f t="shared" si="14"/>
        <v>0</v>
      </c>
      <c r="AD11" s="133"/>
      <c r="AE11" s="133"/>
      <c r="AF11" s="133">
        <f t="shared" si="15"/>
        <v>0</v>
      </c>
      <c r="AG11" s="133"/>
      <c r="AH11" s="133">
        <f t="shared" si="16"/>
        <v>0</v>
      </c>
      <c r="AI11" s="133">
        <f t="shared" si="17"/>
        <v>0</v>
      </c>
      <c r="AJ11" s="101">
        <f t="shared" si="18"/>
        <v>0</v>
      </c>
      <c r="AK11" s="134">
        <f>IFERROR(INDEX('1. Trecker'!V$5:V$14,MATCH($U11,'1. Trecker'!$B$5:$B$14,0),1),0)</f>
        <v>0</v>
      </c>
      <c r="AL11" s="134">
        <f>IFERROR(INDEX('1. Trecker'!W$5:W$14,MATCH($U11,'1. Trecker'!$B$5:$B$14,0),1),0)</f>
        <v>0</v>
      </c>
      <c r="AM11" s="134" t="str">
        <f>IFERROR(INDEX('1. Trecker'!X$5:X$14,MATCH($U11,'1. Trecker'!$B$5:$B$14,0),1),0)</f>
        <v>-</v>
      </c>
      <c r="AN11" s="134" t="str">
        <f>IFERROR(INDEX('1. Trecker'!Y$5:Y$14,MATCH($U11,'1. Trecker'!$B$5:$B$14,0),1),0)</f>
        <v>-</v>
      </c>
      <c r="AO11" s="134" t="str">
        <f>IFERROR(INDEX('1. Trecker'!Z$5:Z$14,MATCH($U11,'1. Trecker'!$B$5:$B$14,0),1),0)</f>
        <v>-</v>
      </c>
      <c r="AP11" s="134" t="str">
        <f>IFERROR(INDEX('1. Trecker'!AA$5:AA$14,MATCH($U11,'1. Trecker'!$B$5:$B$14,0),1),0)</f>
        <v>-</v>
      </c>
      <c r="AQ11" s="135">
        <f>IFERROR(INDEX('1. Trecker'!AB$5:AB$14,MATCH($U11,'1. Trecker'!$B$5:$B$14,0),1),0)</f>
        <v>0</v>
      </c>
      <c r="AR11" s="133">
        <f t="shared" si="19"/>
        <v>0</v>
      </c>
      <c r="AS11" s="133">
        <f t="shared" si="20"/>
        <v>0</v>
      </c>
      <c r="AT11" s="133">
        <f t="shared" si="21"/>
        <v>0</v>
      </c>
      <c r="AU11" s="133">
        <f t="shared" si="22"/>
        <v>0</v>
      </c>
      <c r="AV11" s="133">
        <f t="shared" si="23"/>
        <v>0</v>
      </c>
      <c r="AW11" s="133">
        <f t="shared" si="24"/>
        <v>0</v>
      </c>
      <c r="AX11" s="101">
        <f t="shared" si="25"/>
        <v>0</v>
      </c>
    </row>
    <row r="12" spans="1:130" s="54" customFormat="1" ht="30" customHeight="1" x14ac:dyDescent="0.2">
      <c r="A12" s="99">
        <v>7</v>
      </c>
      <c r="B12" s="100" t="str">
        <f>'2. Maschinen'!B12</f>
        <v>-</v>
      </c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408" t="str">
        <f>'2. Maschinen'!G12</f>
        <v>0</v>
      </c>
      <c r="O12" s="372" t="str">
        <f>'2. Maschinen'!H12</f>
        <v>0</v>
      </c>
      <c r="P12" s="372">
        <f>'2. Maschinen'!I12</f>
        <v>0</v>
      </c>
      <c r="Q12" s="409">
        <f t="shared" si="11"/>
        <v>0</v>
      </c>
      <c r="R12" s="381">
        <f>'2. Maschinen'!J12</f>
        <v>0</v>
      </c>
      <c r="S12" s="375">
        <f t="shared" si="2"/>
        <v>0</v>
      </c>
      <c r="T12" s="105" t="str">
        <f t="shared" si="12"/>
        <v>0</v>
      </c>
      <c r="U12" s="285" t="s">
        <v>28</v>
      </c>
      <c r="V12" s="105">
        <f>INDEX('1. Trecker'!$U$5:$U$14,MATCH('3. Einsatz'!U12,'1. Trecker'!$B$5:$B$14,0),1)</f>
        <v>0</v>
      </c>
      <c r="W12" s="50">
        <f t="shared" si="13"/>
        <v>0</v>
      </c>
      <c r="X12" s="31"/>
      <c r="Y12" s="397" t="str">
        <f t="shared" si="26"/>
        <v>-</v>
      </c>
      <c r="Z12" s="374">
        <f t="shared" si="14"/>
        <v>0</v>
      </c>
      <c r="AD12" s="133"/>
      <c r="AE12" s="133"/>
      <c r="AF12" s="133">
        <f t="shared" si="15"/>
        <v>0</v>
      </c>
      <c r="AG12" s="133"/>
      <c r="AH12" s="133">
        <f t="shared" si="16"/>
        <v>0</v>
      </c>
      <c r="AI12" s="133">
        <f t="shared" si="17"/>
        <v>0</v>
      </c>
      <c r="AJ12" s="101">
        <f t="shared" si="18"/>
        <v>0</v>
      </c>
      <c r="AK12" s="134">
        <f>IFERROR(INDEX('1. Trecker'!V$5:V$14,MATCH($U12,'1. Trecker'!$B$5:$B$14,0),1),0)</f>
        <v>0</v>
      </c>
      <c r="AL12" s="134">
        <f>IFERROR(INDEX('1. Trecker'!W$5:W$14,MATCH($U12,'1. Trecker'!$B$5:$B$14,0),1),0)</f>
        <v>0</v>
      </c>
      <c r="AM12" s="134" t="str">
        <f>IFERROR(INDEX('1. Trecker'!X$5:X$14,MATCH($U12,'1. Trecker'!$B$5:$B$14,0),1),0)</f>
        <v>-</v>
      </c>
      <c r="AN12" s="134" t="str">
        <f>IFERROR(INDEX('1. Trecker'!Y$5:Y$14,MATCH($U12,'1. Trecker'!$B$5:$B$14,0),1),0)</f>
        <v>-</v>
      </c>
      <c r="AO12" s="134" t="str">
        <f>IFERROR(INDEX('1. Trecker'!Z$5:Z$14,MATCH($U12,'1. Trecker'!$B$5:$B$14,0),1),0)</f>
        <v>-</v>
      </c>
      <c r="AP12" s="134" t="str">
        <f>IFERROR(INDEX('1. Trecker'!AA$5:AA$14,MATCH($U12,'1. Trecker'!$B$5:$B$14,0),1),0)</f>
        <v>-</v>
      </c>
      <c r="AQ12" s="135">
        <f>IFERROR(INDEX('1. Trecker'!AB$5:AB$14,MATCH($U12,'1. Trecker'!$B$5:$B$14,0),1),0)</f>
        <v>0</v>
      </c>
      <c r="AR12" s="133">
        <f t="shared" si="19"/>
        <v>0</v>
      </c>
      <c r="AS12" s="133">
        <f t="shared" si="20"/>
        <v>0</v>
      </c>
      <c r="AT12" s="133">
        <f t="shared" si="21"/>
        <v>0</v>
      </c>
      <c r="AU12" s="133">
        <f t="shared" si="22"/>
        <v>0</v>
      </c>
      <c r="AV12" s="133">
        <f t="shared" si="23"/>
        <v>0</v>
      </c>
      <c r="AW12" s="133">
        <f t="shared" si="24"/>
        <v>0</v>
      </c>
      <c r="AX12" s="101">
        <f t="shared" si="25"/>
        <v>0</v>
      </c>
    </row>
    <row r="13" spans="1:130" s="54" customFormat="1" ht="30" customHeight="1" x14ac:dyDescent="0.2">
      <c r="A13" s="99">
        <v>8</v>
      </c>
      <c r="B13" s="100" t="str">
        <f>'2. Maschinen'!B13</f>
        <v>-</v>
      </c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408" t="str">
        <f>'2. Maschinen'!G13</f>
        <v>0</v>
      </c>
      <c r="O13" s="372" t="str">
        <f>'2. Maschinen'!H13</f>
        <v>0</v>
      </c>
      <c r="P13" s="372">
        <f>'2. Maschinen'!I13</f>
        <v>0</v>
      </c>
      <c r="Q13" s="409">
        <f t="shared" si="11"/>
        <v>0</v>
      </c>
      <c r="R13" s="381">
        <f>'2. Maschinen'!J13</f>
        <v>0</v>
      </c>
      <c r="S13" s="375">
        <f t="shared" si="2"/>
        <v>0</v>
      </c>
      <c r="T13" s="105" t="str">
        <f t="shared" si="12"/>
        <v>0</v>
      </c>
      <c r="U13" s="285" t="s">
        <v>28</v>
      </c>
      <c r="V13" s="105">
        <f>INDEX('1. Trecker'!$U$5:$U$14,MATCH('3. Einsatz'!U13,'1. Trecker'!$B$5:$B$14,0),1)</f>
        <v>0</v>
      </c>
      <c r="W13" s="50">
        <f t="shared" si="13"/>
        <v>0</v>
      </c>
      <c r="X13" s="31"/>
      <c r="Y13" s="397" t="str">
        <f t="shared" si="26"/>
        <v>-</v>
      </c>
      <c r="Z13" s="374">
        <f t="shared" si="14"/>
        <v>0</v>
      </c>
      <c r="AD13" s="133"/>
      <c r="AE13" s="133"/>
      <c r="AF13" s="133">
        <f t="shared" si="15"/>
        <v>0</v>
      </c>
      <c r="AG13" s="133"/>
      <c r="AH13" s="133">
        <f t="shared" si="16"/>
        <v>0</v>
      </c>
      <c r="AI13" s="133">
        <f t="shared" si="17"/>
        <v>0</v>
      </c>
      <c r="AJ13" s="101">
        <f t="shared" si="18"/>
        <v>0</v>
      </c>
      <c r="AK13" s="134">
        <f>IFERROR(INDEX('1. Trecker'!V$5:V$14,MATCH($U13,'1. Trecker'!$B$5:$B$14,0),1),0)</f>
        <v>0</v>
      </c>
      <c r="AL13" s="134">
        <f>IFERROR(INDEX('1. Trecker'!W$5:W$14,MATCH($U13,'1. Trecker'!$B$5:$B$14,0),1),0)</f>
        <v>0</v>
      </c>
      <c r="AM13" s="134" t="str">
        <f>IFERROR(INDEX('1. Trecker'!X$5:X$14,MATCH($U13,'1. Trecker'!$B$5:$B$14,0),1),0)</f>
        <v>-</v>
      </c>
      <c r="AN13" s="134" t="str">
        <f>IFERROR(INDEX('1. Trecker'!Y$5:Y$14,MATCH($U13,'1. Trecker'!$B$5:$B$14,0),1),0)</f>
        <v>-</v>
      </c>
      <c r="AO13" s="134" t="str">
        <f>IFERROR(INDEX('1. Trecker'!Z$5:Z$14,MATCH($U13,'1. Trecker'!$B$5:$B$14,0),1),0)</f>
        <v>-</v>
      </c>
      <c r="AP13" s="134" t="str">
        <f>IFERROR(INDEX('1. Trecker'!AA$5:AA$14,MATCH($U13,'1. Trecker'!$B$5:$B$14,0),1),0)</f>
        <v>-</v>
      </c>
      <c r="AQ13" s="135">
        <f>IFERROR(INDEX('1. Trecker'!AB$5:AB$14,MATCH($U13,'1. Trecker'!$B$5:$B$14,0),1),0)</f>
        <v>0</v>
      </c>
      <c r="AR13" s="133">
        <f t="shared" si="19"/>
        <v>0</v>
      </c>
      <c r="AS13" s="133">
        <f t="shared" si="20"/>
        <v>0</v>
      </c>
      <c r="AT13" s="133">
        <f t="shared" si="21"/>
        <v>0</v>
      </c>
      <c r="AU13" s="133">
        <f t="shared" si="22"/>
        <v>0</v>
      </c>
      <c r="AV13" s="133">
        <f t="shared" si="23"/>
        <v>0</v>
      </c>
      <c r="AW13" s="133">
        <f t="shared" si="24"/>
        <v>0</v>
      </c>
      <c r="AX13" s="101">
        <f t="shared" si="25"/>
        <v>0</v>
      </c>
    </row>
    <row r="14" spans="1:130" s="54" customFormat="1" ht="30" customHeight="1" x14ac:dyDescent="0.2">
      <c r="A14" s="99">
        <v>9</v>
      </c>
      <c r="B14" s="100" t="str">
        <f>'2. Maschinen'!B14</f>
        <v>-</v>
      </c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408" t="str">
        <f>'2. Maschinen'!G14</f>
        <v>0</v>
      </c>
      <c r="O14" s="372" t="str">
        <f>'2. Maschinen'!H14</f>
        <v>0</v>
      </c>
      <c r="P14" s="372">
        <f>'2. Maschinen'!I14</f>
        <v>0</v>
      </c>
      <c r="Q14" s="409">
        <f t="shared" si="11"/>
        <v>0</v>
      </c>
      <c r="R14" s="381">
        <f>'2. Maschinen'!J14</f>
        <v>0</v>
      </c>
      <c r="S14" s="375">
        <f t="shared" si="2"/>
        <v>0</v>
      </c>
      <c r="T14" s="105" t="str">
        <f t="shared" si="12"/>
        <v>0</v>
      </c>
      <c r="U14" s="285" t="s">
        <v>28</v>
      </c>
      <c r="V14" s="105">
        <f>INDEX('1. Trecker'!$U$5:$U$14,MATCH('3. Einsatz'!U14,'1. Trecker'!$B$5:$B$14,0),1)</f>
        <v>0</v>
      </c>
      <c r="W14" s="50">
        <f t="shared" si="13"/>
        <v>0</v>
      </c>
      <c r="X14" s="31"/>
      <c r="Y14" s="397" t="str">
        <f t="shared" si="26"/>
        <v>-</v>
      </c>
      <c r="Z14" s="374">
        <f t="shared" si="14"/>
        <v>0</v>
      </c>
      <c r="AD14" s="133"/>
      <c r="AE14" s="133"/>
      <c r="AF14" s="133">
        <f t="shared" si="15"/>
        <v>0</v>
      </c>
      <c r="AG14" s="133"/>
      <c r="AH14" s="133">
        <f t="shared" si="16"/>
        <v>0</v>
      </c>
      <c r="AI14" s="133">
        <f t="shared" si="17"/>
        <v>0</v>
      </c>
      <c r="AJ14" s="101">
        <f t="shared" si="18"/>
        <v>0</v>
      </c>
      <c r="AK14" s="134">
        <f>IFERROR(INDEX('1. Trecker'!V$5:V$14,MATCH($U14,'1. Trecker'!$B$5:$B$14,0),1),0)</f>
        <v>0</v>
      </c>
      <c r="AL14" s="134">
        <f>IFERROR(INDEX('1. Trecker'!W$5:W$14,MATCH($U14,'1. Trecker'!$B$5:$B$14,0),1),0)</f>
        <v>0</v>
      </c>
      <c r="AM14" s="134" t="str">
        <f>IFERROR(INDEX('1. Trecker'!X$5:X$14,MATCH($U14,'1. Trecker'!$B$5:$B$14,0),1),0)</f>
        <v>-</v>
      </c>
      <c r="AN14" s="134" t="str">
        <f>IFERROR(INDEX('1. Trecker'!Y$5:Y$14,MATCH($U14,'1. Trecker'!$B$5:$B$14,0),1),0)</f>
        <v>-</v>
      </c>
      <c r="AO14" s="134" t="str">
        <f>IFERROR(INDEX('1. Trecker'!Z$5:Z$14,MATCH($U14,'1. Trecker'!$B$5:$B$14,0),1),0)</f>
        <v>-</v>
      </c>
      <c r="AP14" s="134" t="str">
        <f>IFERROR(INDEX('1. Trecker'!AA$5:AA$14,MATCH($U14,'1. Trecker'!$B$5:$B$14,0),1),0)</f>
        <v>-</v>
      </c>
      <c r="AQ14" s="135">
        <f>IFERROR(INDEX('1. Trecker'!AB$5:AB$14,MATCH($U14,'1. Trecker'!$B$5:$B$14,0),1),0)</f>
        <v>0</v>
      </c>
      <c r="AR14" s="133">
        <f t="shared" si="19"/>
        <v>0</v>
      </c>
      <c r="AS14" s="133">
        <f t="shared" si="20"/>
        <v>0</v>
      </c>
      <c r="AT14" s="133">
        <f t="shared" si="21"/>
        <v>0</v>
      </c>
      <c r="AU14" s="133">
        <f t="shared" si="22"/>
        <v>0</v>
      </c>
      <c r="AV14" s="133">
        <f t="shared" si="23"/>
        <v>0</v>
      </c>
      <c r="AW14" s="133">
        <f t="shared" si="24"/>
        <v>0</v>
      </c>
      <c r="AX14" s="101">
        <f t="shared" si="25"/>
        <v>0</v>
      </c>
    </row>
    <row r="15" spans="1:130" s="54" customFormat="1" ht="30" customHeight="1" x14ac:dyDescent="0.2">
      <c r="A15" s="99">
        <v>10</v>
      </c>
      <c r="B15" s="100" t="str">
        <f>'2. Maschinen'!B15</f>
        <v>-</v>
      </c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408" t="str">
        <f>'2. Maschinen'!G15</f>
        <v>0</v>
      </c>
      <c r="O15" s="372" t="str">
        <f>'2. Maschinen'!H15</f>
        <v>0</v>
      </c>
      <c r="P15" s="372">
        <f>'2. Maschinen'!I15</f>
        <v>0</v>
      </c>
      <c r="Q15" s="409">
        <f t="shared" si="11"/>
        <v>0</v>
      </c>
      <c r="R15" s="381">
        <f>'2. Maschinen'!J15</f>
        <v>0</v>
      </c>
      <c r="S15" s="375">
        <f t="shared" si="2"/>
        <v>0</v>
      </c>
      <c r="T15" s="105" t="str">
        <f t="shared" si="12"/>
        <v>0</v>
      </c>
      <c r="U15" s="285" t="s">
        <v>28</v>
      </c>
      <c r="V15" s="105">
        <f>INDEX('1. Trecker'!$U$5:$U$14,MATCH('3. Einsatz'!U15,'1. Trecker'!$B$5:$B$14,0),1)</f>
        <v>0</v>
      </c>
      <c r="W15" s="50">
        <f t="shared" si="13"/>
        <v>0</v>
      </c>
      <c r="X15" s="31"/>
      <c r="Y15" s="397" t="str">
        <f t="shared" si="26"/>
        <v>-</v>
      </c>
      <c r="Z15" s="374">
        <f t="shared" si="14"/>
        <v>0</v>
      </c>
      <c r="AD15" s="133"/>
      <c r="AE15" s="133"/>
      <c r="AF15" s="133">
        <f t="shared" si="15"/>
        <v>0</v>
      </c>
      <c r="AG15" s="133"/>
      <c r="AH15" s="133">
        <f t="shared" si="16"/>
        <v>0</v>
      </c>
      <c r="AI15" s="133">
        <f t="shared" si="17"/>
        <v>0</v>
      </c>
      <c r="AJ15" s="101">
        <f t="shared" si="18"/>
        <v>0</v>
      </c>
      <c r="AK15" s="134">
        <f>IFERROR(INDEX('1. Trecker'!V$5:V$14,MATCH($U15,'1. Trecker'!$B$5:$B$14,0),1),0)</f>
        <v>0</v>
      </c>
      <c r="AL15" s="134">
        <f>IFERROR(INDEX('1. Trecker'!W$5:W$14,MATCH($U15,'1. Trecker'!$B$5:$B$14,0),1),0)</f>
        <v>0</v>
      </c>
      <c r="AM15" s="134" t="str">
        <f>IFERROR(INDEX('1. Trecker'!X$5:X$14,MATCH($U15,'1. Trecker'!$B$5:$B$14,0),1),0)</f>
        <v>-</v>
      </c>
      <c r="AN15" s="134" t="str">
        <f>IFERROR(INDEX('1. Trecker'!Y$5:Y$14,MATCH($U15,'1. Trecker'!$B$5:$B$14,0),1),0)</f>
        <v>-</v>
      </c>
      <c r="AO15" s="134" t="str">
        <f>IFERROR(INDEX('1. Trecker'!Z$5:Z$14,MATCH($U15,'1. Trecker'!$B$5:$B$14,0),1),0)</f>
        <v>-</v>
      </c>
      <c r="AP15" s="134" t="str">
        <f>IFERROR(INDEX('1. Trecker'!AA$5:AA$14,MATCH($U15,'1. Trecker'!$B$5:$B$14,0),1),0)</f>
        <v>-</v>
      </c>
      <c r="AQ15" s="135">
        <f>IFERROR(INDEX('1. Trecker'!AB$5:AB$14,MATCH($U15,'1. Trecker'!$B$5:$B$14,0),1),0)</f>
        <v>0</v>
      </c>
      <c r="AR15" s="133">
        <f t="shared" si="19"/>
        <v>0</v>
      </c>
      <c r="AS15" s="133">
        <f t="shared" si="20"/>
        <v>0</v>
      </c>
      <c r="AT15" s="133">
        <f t="shared" si="21"/>
        <v>0</v>
      </c>
      <c r="AU15" s="133">
        <f t="shared" si="22"/>
        <v>0</v>
      </c>
      <c r="AV15" s="133">
        <f t="shared" si="23"/>
        <v>0</v>
      </c>
      <c r="AW15" s="133">
        <f t="shared" si="24"/>
        <v>0</v>
      </c>
      <c r="AX15" s="101">
        <f t="shared" si="25"/>
        <v>0</v>
      </c>
    </row>
    <row r="16" spans="1:130" s="54" customFormat="1" ht="30" customHeight="1" x14ac:dyDescent="0.2">
      <c r="A16" s="99">
        <v>11</v>
      </c>
      <c r="B16" s="100" t="str">
        <f>'2. Maschinen'!B16</f>
        <v>-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408" t="str">
        <f>'2. Maschinen'!G16</f>
        <v>0</v>
      </c>
      <c r="O16" s="372" t="str">
        <f>'2. Maschinen'!H16</f>
        <v>0</v>
      </c>
      <c r="P16" s="372">
        <f>'2. Maschinen'!I16</f>
        <v>0</v>
      </c>
      <c r="Q16" s="409">
        <f t="shared" si="11"/>
        <v>0</v>
      </c>
      <c r="R16" s="381">
        <f>'2. Maschinen'!J16</f>
        <v>0</v>
      </c>
      <c r="S16" s="375">
        <f t="shared" si="2"/>
        <v>0</v>
      </c>
      <c r="T16" s="105" t="str">
        <f t="shared" si="12"/>
        <v>0</v>
      </c>
      <c r="U16" s="285" t="s">
        <v>28</v>
      </c>
      <c r="V16" s="105">
        <f>INDEX('1. Trecker'!$U$5:$U$14,MATCH('3. Einsatz'!U16,'1. Trecker'!$B$5:$B$14,0),1)</f>
        <v>0</v>
      </c>
      <c r="W16" s="50">
        <f t="shared" si="13"/>
        <v>0</v>
      </c>
      <c r="X16" s="31"/>
      <c r="Y16" s="397" t="str">
        <f t="shared" si="26"/>
        <v>-</v>
      </c>
      <c r="Z16" s="374">
        <f t="shared" si="14"/>
        <v>0</v>
      </c>
      <c r="AD16" s="133"/>
      <c r="AE16" s="133"/>
      <c r="AF16" s="133">
        <f t="shared" si="15"/>
        <v>0</v>
      </c>
      <c r="AG16" s="133"/>
      <c r="AH16" s="133">
        <f t="shared" si="16"/>
        <v>0</v>
      </c>
      <c r="AI16" s="133">
        <f t="shared" si="17"/>
        <v>0</v>
      </c>
      <c r="AJ16" s="101">
        <f t="shared" si="18"/>
        <v>0</v>
      </c>
      <c r="AK16" s="134">
        <f>IFERROR(INDEX('1. Trecker'!V$5:V$14,MATCH($U16,'1. Trecker'!$B$5:$B$14,0),1),0)</f>
        <v>0</v>
      </c>
      <c r="AL16" s="134">
        <f>IFERROR(INDEX('1. Trecker'!W$5:W$14,MATCH($U16,'1. Trecker'!$B$5:$B$14,0),1),0)</f>
        <v>0</v>
      </c>
      <c r="AM16" s="134" t="str">
        <f>IFERROR(INDEX('1. Trecker'!X$5:X$14,MATCH($U16,'1. Trecker'!$B$5:$B$14,0),1),0)</f>
        <v>-</v>
      </c>
      <c r="AN16" s="134" t="str">
        <f>IFERROR(INDEX('1. Trecker'!Y$5:Y$14,MATCH($U16,'1. Trecker'!$B$5:$B$14,0),1),0)</f>
        <v>-</v>
      </c>
      <c r="AO16" s="134" t="str">
        <f>IFERROR(INDEX('1. Trecker'!Z$5:Z$14,MATCH($U16,'1. Trecker'!$B$5:$B$14,0),1),0)</f>
        <v>-</v>
      </c>
      <c r="AP16" s="134" t="str">
        <f>IFERROR(INDEX('1. Trecker'!AA$5:AA$14,MATCH($U16,'1. Trecker'!$B$5:$B$14,0),1),0)</f>
        <v>-</v>
      </c>
      <c r="AQ16" s="135">
        <f>IFERROR(INDEX('1. Trecker'!AB$5:AB$14,MATCH($U16,'1. Trecker'!$B$5:$B$14,0),1),0)</f>
        <v>0</v>
      </c>
      <c r="AR16" s="133">
        <f t="shared" si="19"/>
        <v>0</v>
      </c>
      <c r="AS16" s="133">
        <f t="shared" si="20"/>
        <v>0</v>
      </c>
      <c r="AT16" s="133">
        <f t="shared" si="21"/>
        <v>0</v>
      </c>
      <c r="AU16" s="133">
        <f t="shared" si="22"/>
        <v>0</v>
      </c>
      <c r="AV16" s="133">
        <f t="shared" si="23"/>
        <v>0</v>
      </c>
      <c r="AW16" s="133">
        <f t="shared" si="24"/>
        <v>0</v>
      </c>
      <c r="AX16" s="101">
        <f t="shared" si="25"/>
        <v>0</v>
      </c>
    </row>
    <row r="17" spans="1:50" s="54" customFormat="1" ht="30" customHeight="1" x14ac:dyDescent="0.2">
      <c r="A17" s="99">
        <v>12</v>
      </c>
      <c r="B17" s="100" t="str">
        <f>'2. Maschinen'!B17</f>
        <v>-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408" t="str">
        <f>'2. Maschinen'!G17</f>
        <v>0</v>
      </c>
      <c r="O17" s="372" t="str">
        <f>'2. Maschinen'!H17</f>
        <v>0</v>
      </c>
      <c r="P17" s="372">
        <f>'2. Maschinen'!I17</f>
        <v>0</v>
      </c>
      <c r="Q17" s="409">
        <f t="shared" si="11"/>
        <v>0</v>
      </c>
      <c r="R17" s="381">
        <f>'2. Maschinen'!J17</f>
        <v>0</v>
      </c>
      <c r="S17" s="375">
        <f t="shared" si="2"/>
        <v>0</v>
      </c>
      <c r="T17" s="105" t="str">
        <f t="shared" si="12"/>
        <v>0</v>
      </c>
      <c r="U17" s="285" t="s">
        <v>28</v>
      </c>
      <c r="V17" s="105">
        <f>INDEX('1. Trecker'!$U$5:$U$14,MATCH('3. Einsatz'!U17,'1. Trecker'!$B$5:$B$14,0),1)</f>
        <v>0</v>
      </c>
      <c r="W17" s="50">
        <f t="shared" si="13"/>
        <v>0</v>
      </c>
      <c r="X17" s="31"/>
      <c r="Y17" s="397" t="str">
        <f t="shared" si="26"/>
        <v>-</v>
      </c>
      <c r="Z17" s="374">
        <f t="shared" si="14"/>
        <v>0</v>
      </c>
      <c r="AD17" s="133"/>
      <c r="AE17" s="133"/>
      <c r="AF17" s="133">
        <f t="shared" si="15"/>
        <v>0</v>
      </c>
      <c r="AG17" s="133"/>
      <c r="AH17" s="133">
        <f t="shared" si="16"/>
        <v>0</v>
      </c>
      <c r="AI17" s="133">
        <f t="shared" si="17"/>
        <v>0</v>
      </c>
      <c r="AJ17" s="101">
        <f t="shared" si="18"/>
        <v>0</v>
      </c>
      <c r="AK17" s="134">
        <f>IFERROR(INDEX('1. Trecker'!V$5:V$14,MATCH($U17,'1. Trecker'!$B$5:$B$14,0),1),0)</f>
        <v>0</v>
      </c>
      <c r="AL17" s="134">
        <f>IFERROR(INDEX('1. Trecker'!W$5:W$14,MATCH($U17,'1. Trecker'!$B$5:$B$14,0),1),0)</f>
        <v>0</v>
      </c>
      <c r="AM17" s="134" t="str">
        <f>IFERROR(INDEX('1. Trecker'!X$5:X$14,MATCH($U17,'1. Trecker'!$B$5:$B$14,0),1),0)</f>
        <v>-</v>
      </c>
      <c r="AN17" s="134" t="str">
        <f>IFERROR(INDEX('1. Trecker'!Y$5:Y$14,MATCH($U17,'1. Trecker'!$B$5:$B$14,0),1),0)</f>
        <v>-</v>
      </c>
      <c r="AO17" s="134" t="str">
        <f>IFERROR(INDEX('1. Trecker'!Z$5:Z$14,MATCH($U17,'1. Trecker'!$B$5:$B$14,0),1),0)</f>
        <v>-</v>
      </c>
      <c r="AP17" s="134" t="str">
        <f>IFERROR(INDEX('1. Trecker'!AA$5:AA$14,MATCH($U17,'1. Trecker'!$B$5:$B$14,0),1),0)</f>
        <v>-</v>
      </c>
      <c r="AQ17" s="135">
        <f>IFERROR(INDEX('1. Trecker'!AB$5:AB$14,MATCH($U17,'1. Trecker'!$B$5:$B$14,0),1),0)</f>
        <v>0</v>
      </c>
      <c r="AR17" s="133">
        <f t="shared" si="19"/>
        <v>0</v>
      </c>
      <c r="AS17" s="133">
        <f t="shared" si="20"/>
        <v>0</v>
      </c>
      <c r="AT17" s="133">
        <f t="shared" si="21"/>
        <v>0</v>
      </c>
      <c r="AU17" s="133">
        <f t="shared" si="22"/>
        <v>0</v>
      </c>
      <c r="AV17" s="133">
        <f t="shared" si="23"/>
        <v>0</v>
      </c>
      <c r="AW17" s="133">
        <f t="shared" si="24"/>
        <v>0</v>
      </c>
      <c r="AX17" s="101">
        <f t="shared" si="25"/>
        <v>0</v>
      </c>
    </row>
    <row r="18" spans="1:50" s="54" customFormat="1" ht="30" customHeight="1" x14ac:dyDescent="0.2">
      <c r="A18" s="99">
        <v>13</v>
      </c>
      <c r="B18" s="100" t="str">
        <f>'2. Maschinen'!B18</f>
        <v>-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408" t="str">
        <f>'2. Maschinen'!G18</f>
        <v>0</v>
      </c>
      <c r="O18" s="372" t="str">
        <f>'2. Maschinen'!H18</f>
        <v>0</v>
      </c>
      <c r="P18" s="372">
        <f>'2. Maschinen'!I18</f>
        <v>0</v>
      </c>
      <c r="Q18" s="409">
        <f t="shared" si="11"/>
        <v>0</v>
      </c>
      <c r="R18" s="381">
        <f>'2. Maschinen'!J18</f>
        <v>0</v>
      </c>
      <c r="S18" s="375">
        <f t="shared" si="2"/>
        <v>0</v>
      </c>
      <c r="T18" s="105" t="str">
        <f t="shared" si="12"/>
        <v>0</v>
      </c>
      <c r="U18" s="285" t="s">
        <v>28</v>
      </c>
      <c r="V18" s="105">
        <f>INDEX('1. Trecker'!$U$5:$U$14,MATCH('3. Einsatz'!U18,'1. Trecker'!$B$5:$B$14,0),1)</f>
        <v>0</v>
      </c>
      <c r="W18" s="50">
        <f t="shared" si="13"/>
        <v>0</v>
      </c>
      <c r="X18" s="31"/>
      <c r="Y18" s="397" t="str">
        <f t="shared" si="26"/>
        <v>-</v>
      </c>
      <c r="Z18" s="374">
        <f t="shared" si="14"/>
        <v>0</v>
      </c>
      <c r="AD18" s="133"/>
      <c r="AE18" s="133"/>
      <c r="AF18" s="133">
        <f t="shared" si="15"/>
        <v>0</v>
      </c>
      <c r="AG18" s="133"/>
      <c r="AH18" s="133">
        <f t="shared" si="16"/>
        <v>0</v>
      </c>
      <c r="AI18" s="133">
        <f t="shared" si="17"/>
        <v>0</v>
      </c>
      <c r="AJ18" s="101">
        <f t="shared" si="18"/>
        <v>0</v>
      </c>
      <c r="AK18" s="134">
        <f>IFERROR(INDEX('1. Trecker'!V$5:V$14,MATCH($U18,'1. Trecker'!$B$5:$B$14,0),1),0)</f>
        <v>0</v>
      </c>
      <c r="AL18" s="134">
        <f>IFERROR(INDEX('1. Trecker'!W$5:W$14,MATCH($U18,'1. Trecker'!$B$5:$B$14,0),1),0)</f>
        <v>0</v>
      </c>
      <c r="AM18" s="134" t="str">
        <f>IFERROR(INDEX('1. Trecker'!X$5:X$14,MATCH($U18,'1. Trecker'!$B$5:$B$14,0),1),0)</f>
        <v>-</v>
      </c>
      <c r="AN18" s="134" t="str">
        <f>IFERROR(INDEX('1. Trecker'!Y$5:Y$14,MATCH($U18,'1. Trecker'!$B$5:$B$14,0),1),0)</f>
        <v>-</v>
      </c>
      <c r="AO18" s="134" t="str">
        <f>IFERROR(INDEX('1. Trecker'!Z$5:Z$14,MATCH($U18,'1. Trecker'!$B$5:$B$14,0),1),0)</f>
        <v>-</v>
      </c>
      <c r="AP18" s="134" t="str">
        <f>IFERROR(INDEX('1. Trecker'!AA$5:AA$14,MATCH($U18,'1. Trecker'!$B$5:$B$14,0),1),0)</f>
        <v>-</v>
      </c>
      <c r="AQ18" s="135">
        <f>IFERROR(INDEX('1. Trecker'!AB$5:AB$14,MATCH($U18,'1. Trecker'!$B$5:$B$14,0),1),0)</f>
        <v>0</v>
      </c>
      <c r="AR18" s="133">
        <f t="shared" si="19"/>
        <v>0</v>
      </c>
      <c r="AS18" s="133">
        <f t="shared" si="20"/>
        <v>0</v>
      </c>
      <c r="AT18" s="133">
        <f t="shared" si="21"/>
        <v>0</v>
      </c>
      <c r="AU18" s="133">
        <f t="shared" si="22"/>
        <v>0</v>
      </c>
      <c r="AV18" s="133">
        <f t="shared" si="23"/>
        <v>0</v>
      </c>
      <c r="AW18" s="133">
        <f t="shared" si="24"/>
        <v>0</v>
      </c>
      <c r="AX18" s="101">
        <f t="shared" si="25"/>
        <v>0</v>
      </c>
    </row>
    <row r="19" spans="1:50" s="54" customFormat="1" ht="30" customHeight="1" x14ac:dyDescent="0.2">
      <c r="A19" s="99">
        <v>14</v>
      </c>
      <c r="B19" s="100" t="str">
        <f>'2. Maschinen'!B19</f>
        <v>-</v>
      </c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408" t="str">
        <f>'2. Maschinen'!G19</f>
        <v>0</v>
      </c>
      <c r="O19" s="372" t="str">
        <f>'2. Maschinen'!H19</f>
        <v>0</v>
      </c>
      <c r="P19" s="372">
        <f>'2. Maschinen'!I19</f>
        <v>0</v>
      </c>
      <c r="Q19" s="409">
        <f t="shared" si="11"/>
        <v>0</v>
      </c>
      <c r="R19" s="381">
        <f>'2. Maschinen'!J19</f>
        <v>0</v>
      </c>
      <c r="S19" s="375">
        <f t="shared" si="2"/>
        <v>0</v>
      </c>
      <c r="T19" s="105" t="str">
        <f t="shared" si="12"/>
        <v>0</v>
      </c>
      <c r="U19" s="285" t="s">
        <v>28</v>
      </c>
      <c r="V19" s="105">
        <f>INDEX('1. Trecker'!$U$5:$U$14,MATCH('3. Einsatz'!U19,'1. Trecker'!$B$5:$B$14,0),1)</f>
        <v>0</v>
      </c>
      <c r="W19" s="50">
        <f t="shared" si="13"/>
        <v>0</v>
      </c>
      <c r="X19" s="31"/>
      <c r="Y19" s="397" t="str">
        <f t="shared" si="26"/>
        <v>-</v>
      </c>
      <c r="Z19" s="374">
        <f t="shared" si="14"/>
        <v>0</v>
      </c>
      <c r="AD19" s="133"/>
      <c r="AE19" s="133"/>
      <c r="AF19" s="133">
        <f t="shared" si="15"/>
        <v>0</v>
      </c>
      <c r="AG19" s="133"/>
      <c r="AH19" s="133">
        <f t="shared" si="16"/>
        <v>0</v>
      </c>
      <c r="AI19" s="133">
        <f t="shared" si="17"/>
        <v>0</v>
      </c>
      <c r="AJ19" s="101">
        <f t="shared" si="18"/>
        <v>0</v>
      </c>
      <c r="AK19" s="134">
        <f>IFERROR(INDEX('1. Trecker'!V$5:V$14,MATCH($U19,'1. Trecker'!$B$5:$B$14,0),1),0)</f>
        <v>0</v>
      </c>
      <c r="AL19" s="134">
        <f>IFERROR(INDEX('1. Trecker'!W$5:W$14,MATCH($U19,'1. Trecker'!$B$5:$B$14,0),1),0)</f>
        <v>0</v>
      </c>
      <c r="AM19" s="134" t="str">
        <f>IFERROR(INDEX('1. Trecker'!X$5:X$14,MATCH($U19,'1. Trecker'!$B$5:$B$14,0),1),0)</f>
        <v>-</v>
      </c>
      <c r="AN19" s="134" t="str">
        <f>IFERROR(INDEX('1. Trecker'!Y$5:Y$14,MATCH($U19,'1. Trecker'!$B$5:$B$14,0),1),0)</f>
        <v>-</v>
      </c>
      <c r="AO19" s="134" t="str">
        <f>IFERROR(INDEX('1. Trecker'!Z$5:Z$14,MATCH($U19,'1. Trecker'!$B$5:$B$14,0),1),0)</f>
        <v>-</v>
      </c>
      <c r="AP19" s="134" t="str">
        <f>IFERROR(INDEX('1. Trecker'!AA$5:AA$14,MATCH($U19,'1. Trecker'!$B$5:$B$14,0),1),0)</f>
        <v>-</v>
      </c>
      <c r="AQ19" s="135">
        <f>IFERROR(INDEX('1. Trecker'!AB$5:AB$14,MATCH($U19,'1. Trecker'!$B$5:$B$14,0),1),0)</f>
        <v>0</v>
      </c>
      <c r="AR19" s="133">
        <f t="shared" si="19"/>
        <v>0</v>
      </c>
      <c r="AS19" s="133">
        <f t="shared" si="20"/>
        <v>0</v>
      </c>
      <c r="AT19" s="133">
        <f t="shared" si="21"/>
        <v>0</v>
      </c>
      <c r="AU19" s="133">
        <f t="shared" si="22"/>
        <v>0</v>
      </c>
      <c r="AV19" s="133">
        <f t="shared" si="23"/>
        <v>0</v>
      </c>
      <c r="AW19" s="133">
        <f t="shared" si="24"/>
        <v>0</v>
      </c>
      <c r="AX19" s="101">
        <f t="shared" si="25"/>
        <v>0</v>
      </c>
    </row>
    <row r="20" spans="1:50" s="54" customFormat="1" ht="30" customHeight="1" x14ac:dyDescent="0.2">
      <c r="A20" s="99">
        <v>15</v>
      </c>
      <c r="B20" s="100" t="str">
        <f>'2. Maschinen'!B20</f>
        <v>-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408" t="str">
        <f>'2. Maschinen'!G20</f>
        <v>0</v>
      </c>
      <c r="O20" s="372" t="str">
        <f>'2. Maschinen'!H20</f>
        <v>0</v>
      </c>
      <c r="P20" s="372">
        <f>'2. Maschinen'!I20</f>
        <v>0</v>
      </c>
      <c r="Q20" s="409">
        <f t="shared" si="11"/>
        <v>0</v>
      </c>
      <c r="R20" s="381">
        <f>'2. Maschinen'!J20</f>
        <v>0</v>
      </c>
      <c r="S20" s="375">
        <f t="shared" si="2"/>
        <v>0</v>
      </c>
      <c r="T20" s="105" t="str">
        <f t="shared" si="12"/>
        <v>0</v>
      </c>
      <c r="U20" s="285" t="s">
        <v>28</v>
      </c>
      <c r="V20" s="105">
        <f>INDEX('1. Trecker'!$U$5:$U$14,MATCH('3. Einsatz'!U20,'1. Trecker'!$B$5:$B$14,0),1)</f>
        <v>0</v>
      </c>
      <c r="W20" s="50">
        <f t="shared" si="13"/>
        <v>0</v>
      </c>
      <c r="X20" s="31"/>
      <c r="Y20" s="397" t="str">
        <f t="shared" si="26"/>
        <v>-</v>
      </c>
      <c r="Z20" s="374">
        <f t="shared" si="14"/>
        <v>0</v>
      </c>
      <c r="AD20" s="133"/>
      <c r="AE20" s="133"/>
      <c r="AF20" s="133">
        <f t="shared" si="15"/>
        <v>0</v>
      </c>
      <c r="AG20" s="133"/>
      <c r="AH20" s="133">
        <f t="shared" si="16"/>
        <v>0</v>
      </c>
      <c r="AI20" s="133">
        <f t="shared" si="17"/>
        <v>0</v>
      </c>
      <c r="AJ20" s="101">
        <f t="shared" si="18"/>
        <v>0</v>
      </c>
      <c r="AK20" s="134">
        <f>IFERROR(INDEX('1. Trecker'!V$5:V$14,MATCH($U20,'1. Trecker'!$B$5:$B$14,0),1),0)</f>
        <v>0</v>
      </c>
      <c r="AL20" s="134">
        <f>IFERROR(INDEX('1. Trecker'!W$5:W$14,MATCH($U20,'1. Trecker'!$B$5:$B$14,0),1),0)</f>
        <v>0</v>
      </c>
      <c r="AM20" s="134" t="str">
        <f>IFERROR(INDEX('1. Trecker'!X$5:X$14,MATCH($U20,'1. Trecker'!$B$5:$B$14,0),1),0)</f>
        <v>-</v>
      </c>
      <c r="AN20" s="134" t="str">
        <f>IFERROR(INDEX('1. Trecker'!Y$5:Y$14,MATCH($U20,'1. Trecker'!$B$5:$B$14,0),1),0)</f>
        <v>-</v>
      </c>
      <c r="AO20" s="134" t="str">
        <f>IFERROR(INDEX('1. Trecker'!Z$5:Z$14,MATCH($U20,'1. Trecker'!$B$5:$B$14,0),1),0)</f>
        <v>-</v>
      </c>
      <c r="AP20" s="134" t="str">
        <f>IFERROR(INDEX('1. Trecker'!AA$5:AA$14,MATCH($U20,'1. Trecker'!$B$5:$B$14,0),1),0)</f>
        <v>-</v>
      </c>
      <c r="AQ20" s="135">
        <f>IFERROR(INDEX('1. Trecker'!AB$5:AB$14,MATCH($U20,'1. Trecker'!$B$5:$B$14,0),1),0)</f>
        <v>0</v>
      </c>
      <c r="AR20" s="133">
        <f t="shared" si="19"/>
        <v>0</v>
      </c>
      <c r="AS20" s="133">
        <f t="shared" si="20"/>
        <v>0</v>
      </c>
      <c r="AT20" s="133">
        <f t="shared" si="21"/>
        <v>0</v>
      </c>
      <c r="AU20" s="133">
        <f t="shared" si="22"/>
        <v>0</v>
      </c>
      <c r="AV20" s="133">
        <f t="shared" si="23"/>
        <v>0</v>
      </c>
      <c r="AW20" s="133">
        <f t="shared" si="24"/>
        <v>0</v>
      </c>
      <c r="AX20" s="101">
        <f t="shared" si="25"/>
        <v>0</v>
      </c>
    </row>
    <row r="21" spans="1:50" s="54" customFormat="1" ht="30" customHeight="1" x14ac:dyDescent="0.2">
      <c r="A21" s="99">
        <v>16</v>
      </c>
      <c r="B21" s="100" t="str">
        <f>'2. Maschinen'!B21</f>
        <v>-</v>
      </c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408" t="str">
        <f>'2. Maschinen'!G21</f>
        <v>0</v>
      </c>
      <c r="O21" s="372" t="str">
        <f>'2. Maschinen'!H21</f>
        <v>0</v>
      </c>
      <c r="P21" s="372">
        <f>'2. Maschinen'!I21</f>
        <v>0</v>
      </c>
      <c r="Q21" s="409">
        <f t="shared" si="11"/>
        <v>0</v>
      </c>
      <c r="R21" s="381">
        <f>'2. Maschinen'!J21</f>
        <v>0</v>
      </c>
      <c r="S21" s="375">
        <f t="shared" si="2"/>
        <v>0</v>
      </c>
      <c r="T21" s="105" t="str">
        <f t="shared" si="12"/>
        <v>0</v>
      </c>
      <c r="U21" s="285" t="s">
        <v>28</v>
      </c>
      <c r="V21" s="105">
        <f>INDEX('1. Trecker'!$U$5:$U$14,MATCH('3. Einsatz'!U21,'1. Trecker'!$B$5:$B$14,0),1)</f>
        <v>0</v>
      </c>
      <c r="W21" s="50">
        <f t="shared" si="13"/>
        <v>0</v>
      </c>
      <c r="X21" s="31"/>
      <c r="Y21" s="397" t="str">
        <f t="shared" si="26"/>
        <v>-</v>
      </c>
      <c r="Z21" s="374">
        <f t="shared" si="14"/>
        <v>0</v>
      </c>
      <c r="AD21" s="133"/>
      <c r="AE21" s="133"/>
      <c r="AF21" s="133">
        <f t="shared" si="15"/>
        <v>0</v>
      </c>
      <c r="AG21" s="133"/>
      <c r="AH21" s="133">
        <f t="shared" si="16"/>
        <v>0</v>
      </c>
      <c r="AI21" s="133">
        <f t="shared" si="17"/>
        <v>0</v>
      </c>
      <c r="AJ21" s="101">
        <f t="shared" si="18"/>
        <v>0</v>
      </c>
      <c r="AK21" s="134">
        <f>IFERROR(INDEX('1. Trecker'!V$5:V$14,MATCH($U21,'1. Trecker'!$B$5:$B$14,0),1),0)</f>
        <v>0</v>
      </c>
      <c r="AL21" s="134">
        <f>IFERROR(INDEX('1. Trecker'!W$5:W$14,MATCH($U21,'1. Trecker'!$B$5:$B$14,0),1),0)</f>
        <v>0</v>
      </c>
      <c r="AM21" s="134" t="str">
        <f>IFERROR(INDEX('1. Trecker'!X$5:X$14,MATCH($U21,'1. Trecker'!$B$5:$B$14,0),1),0)</f>
        <v>-</v>
      </c>
      <c r="AN21" s="134" t="str">
        <f>IFERROR(INDEX('1. Trecker'!Y$5:Y$14,MATCH($U21,'1. Trecker'!$B$5:$B$14,0),1),0)</f>
        <v>-</v>
      </c>
      <c r="AO21" s="134" t="str">
        <f>IFERROR(INDEX('1. Trecker'!Z$5:Z$14,MATCH($U21,'1. Trecker'!$B$5:$B$14,0),1),0)</f>
        <v>-</v>
      </c>
      <c r="AP21" s="134" t="str">
        <f>IFERROR(INDEX('1. Trecker'!AA$5:AA$14,MATCH($U21,'1. Trecker'!$B$5:$B$14,0),1),0)</f>
        <v>-</v>
      </c>
      <c r="AQ21" s="135">
        <f>IFERROR(INDEX('1. Trecker'!AB$5:AB$14,MATCH($U21,'1. Trecker'!$B$5:$B$14,0),1),0)</f>
        <v>0</v>
      </c>
      <c r="AR21" s="133">
        <f t="shared" si="19"/>
        <v>0</v>
      </c>
      <c r="AS21" s="133">
        <f t="shared" si="20"/>
        <v>0</v>
      </c>
      <c r="AT21" s="133">
        <f t="shared" si="21"/>
        <v>0</v>
      </c>
      <c r="AU21" s="133">
        <f t="shared" si="22"/>
        <v>0</v>
      </c>
      <c r="AV21" s="133">
        <f t="shared" si="23"/>
        <v>0</v>
      </c>
      <c r="AW21" s="133">
        <f t="shared" si="24"/>
        <v>0</v>
      </c>
      <c r="AX21" s="101">
        <f t="shared" si="25"/>
        <v>0</v>
      </c>
    </row>
    <row r="22" spans="1:50" s="54" customFormat="1" ht="30" customHeight="1" x14ac:dyDescent="0.2">
      <c r="A22" s="99">
        <v>17</v>
      </c>
      <c r="B22" s="100" t="str">
        <f>'2. Maschinen'!B22</f>
        <v>-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408" t="str">
        <f>'2. Maschinen'!G22</f>
        <v>0</v>
      </c>
      <c r="O22" s="372" t="str">
        <f>'2. Maschinen'!H22</f>
        <v>0</v>
      </c>
      <c r="P22" s="372">
        <f>'2. Maschinen'!I22</f>
        <v>0</v>
      </c>
      <c r="Q22" s="409">
        <f t="shared" si="11"/>
        <v>0</v>
      </c>
      <c r="R22" s="381">
        <f>'2. Maschinen'!J22</f>
        <v>0</v>
      </c>
      <c r="S22" s="375">
        <f t="shared" si="2"/>
        <v>0</v>
      </c>
      <c r="T22" s="105" t="str">
        <f t="shared" si="12"/>
        <v>0</v>
      </c>
      <c r="U22" s="285" t="s">
        <v>28</v>
      </c>
      <c r="V22" s="105">
        <f>INDEX('1. Trecker'!$U$5:$U$14,MATCH('3. Einsatz'!U22,'1. Trecker'!$B$5:$B$14,0),1)</f>
        <v>0</v>
      </c>
      <c r="W22" s="50">
        <f t="shared" si="13"/>
        <v>0</v>
      </c>
      <c r="X22" s="31"/>
      <c r="Y22" s="397" t="str">
        <f t="shared" si="26"/>
        <v>-</v>
      </c>
      <c r="Z22" s="374">
        <f t="shared" si="14"/>
        <v>0</v>
      </c>
      <c r="AD22" s="133"/>
      <c r="AE22" s="133"/>
      <c r="AF22" s="133">
        <f t="shared" si="15"/>
        <v>0</v>
      </c>
      <c r="AG22" s="133"/>
      <c r="AH22" s="133">
        <f t="shared" si="16"/>
        <v>0</v>
      </c>
      <c r="AI22" s="133">
        <f t="shared" si="17"/>
        <v>0</v>
      </c>
      <c r="AJ22" s="101">
        <f t="shared" si="18"/>
        <v>0</v>
      </c>
      <c r="AK22" s="134">
        <f>IFERROR(INDEX('1. Trecker'!V$5:V$14,MATCH($U22,'1. Trecker'!$B$5:$B$14,0),1),0)</f>
        <v>0</v>
      </c>
      <c r="AL22" s="134">
        <f>IFERROR(INDEX('1. Trecker'!W$5:W$14,MATCH($U22,'1. Trecker'!$B$5:$B$14,0),1),0)</f>
        <v>0</v>
      </c>
      <c r="AM22" s="134" t="str">
        <f>IFERROR(INDEX('1. Trecker'!X$5:X$14,MATCH($U22,'1. Trecker'!$B$5:$B$14,0),1),0)</f>
        <v>-</v>
      </c>
      <c r="AN22" s="134" t="str">
        <f>IFERROR(INDEX('1. Trecker'!Y$5:Y$14,MATCH($U22,'1. Trecker'!$B$5:$B$14,0),1),0)</f>
        <v>-</v>
      </c>
      <c r="AO22" s="134" t="str">
        <f>IFERROR(INDEX('1. Trecker'!Z$5:Z$14,MATCH($U22,'1. Trecker'!$B$5:$B$14,0),1),0)</f>
        <v>-</v>
      </c>
      <c r="AP22" s="134" t="str">
        <f>IFERROR(INDEX('1. Trecker'!AA$5:AA$14,MATCH($U22,'1. Trecker'!$B$5:$B$14,0),1),0)</f>
        <v>-</v>
      </c>
      <c r="AQ22" s="135">
        <f>IFERROR(INDEX('1. Trecker'!AB$5:AB$14,MATCH($U22,'1. Trecker'!$B$5:$B$14,0),1),0)</f>
        <v>0</v>
      </c>
      <c r="AR22" s="133">
        <f t="shared" si="19"/>
        <v>0</v>
      </c>
      <c r="AS22" s="133">
        <f t="shared" si="20"/>
        <v>0</v>
      </c>
      <c r="AT22" s="133">
        <f t="shared" si="21"/>
        <v>0</v>
      </c>
      <c r="AU22" s="133">
        <f t="shared" si="22"/>
        <v>0</v>
      </c>
      <c r="AV22" s="133">
        <f t="shared" si="23"/>
        <v>0</v>
      </c>
      <c r="AW22" s="133">
        <f t="shared" si="24"/>
        <v>0</v>
      </c>
      <c r="AX22" s="101">
        <f t="shared" si="25"/>
        <v>0</v>
      </c>
    </row>
    <row r="23" spans="1:50" s="54" customFormat="1" ht="30" customHeight="1" x14ac:dyDescent="0.2">
      <c r="A23" s="99">
        <v>18</v>
      </c>
      <c r="B23" s="100" t="str">
        <f>'2. Maschinen'!B23</f>
        <v>-</v>
      </c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408" t="str">
        <f>'2. Maschinen'!G23</f>
        <v>0</v>
      </c>
      <c r="O23" s="372" t="str">
        <f>'2. Maschinen'!H23</f>
        <v>0</v>
      </c>
      <c r="P23" s="372">
        <f>'2. Maschinen'!I23</f>
        <v>0</v>
      </c>
      <c r="Q23" s="409">
        <f t="shared" si="11"/>
        <v>0</v>
      </c>
      <c r="R23" s="381">
        <f>'2. Maschinen'!J23</f>
        <v>0</v>
      </c>
      <c r="S23" s="375">
        <f t="shared" si="2"/>
        <v>0</v>
      </c>
      <c r="T23" s="105" t="str">
        <f t="shared" si="12"/>
        <v>0</v>
      </c>
      <c r="U23" s="285" t="s">
        <v>28</v>
      </c>
      <c r="V23" s="105">
        <f>INDEX('1. Trecker'!$U$5:$U$14,MATCH('3. Einsatz'!U23,'1. Trecker'!$B$5:$B$14,0),1)</f>
        <v>0</v>
      </c>
      <c r="W23" s="50">
        <f t="shared" si="13"/>
        <v>0</v>
      </c>
      <c r="X23" s="31"/>
      <c r="Y23" s="397" t="str">
        <f t="shared" si="26"/>
        <v>-</v>
      </c>
      <c r="Z23" s="374">
        <f t="shared" si="14"/>
        <v>0</v>
      </c>
      <c r="AD23" s="133"/>
      <c r="AE23" s="133"/>
      <c r="AF23" s="133">
        <f t="shared" si="15"/>
        <v>0</v>
      </c>
      <c r="AG23" s="133"/>
      <c r="AH23" s="133">
        <f t="shared" si="16"/>
        <v>0</v>
      </c>
      <c r="AI23" s="133">
        <f t="shared" si="17"/>
        <v>0</v>
      </c>
      <c r="AJ23" s="101">
        <f t="shared" si="18"/>
        <v>0</v>
      </c>
      <c r="AK23" s="134">
        <f>IFERROR(INDEX('1. Trecker'!V$5:V$14,MATCH($U23,'1. Trecker'!$B$5:$B$14,0),1),0)</f>
        <v>0</v>
      </c>
      <c r="AL23" s="134">
        <f>IFERROR(INDEX('1. Trecker'!W$5:W$14,MATCH($U23,'1. Trecker'!$B$5:$B$14,0),1),0)</f>
        <v>0</v>
      </c>
      <c r="AM23" s="134" t="str">
        <f>IFERROR(INDEX('1. Trecker'!X$5:X$14,MATCH($U23,'1. Trecker'!$B$5:$B$14,0),1),0)</f>
        <v>-</v>
      </c>
      <c r="AN23" s="134" t="str">
        <f>IFERROR(INDEX('1. Trecker'!Y$5:Y$14,MATCH($U23,'1. Trecker'!$B$5:$B$14,0),1),0)</f>
        <v>-</v>
      </c>
      <c r="AO23" s="134" t="str">
        <f>IFERROR(INDEX('1. Trecker'!Z$5:Z$14,MATCH($U23,'1. Trecker'!$B$5:$B$14,0),1),0)</f>
        <v>-</v>
      </c>
      <c r="AP23" s="134" t="str">
        <f>IFERROR(INDEX('1. Trecker'!AA$5:AA$14,MATCH($U23,'1. Trecker'!$B$5:$B$14,0),1),0)</f>
        <v>-</v>
      </c>
      <c r="AQ23" s="135">
        <f>IFERROR(INDEX('1. Trecker'!AB$5:AB$14,MATCH($U23,'1. Trecker'!$B$5:$B$14,0),1),0)</f>
        <v>0</v>
      </c>
      <c r="AR23" s="133">
        <f t="shared" si="19"/>
        <v>0</v>
      </c>
      <c r="AS23" s="133">
        <f t="shared" si="20"/>
        <v>0</v>
      </c>
      <c r="AT23" s="133">
        <f t="shared" si="21"/>
        <v>0</v>
      </c>
      <c r="AU23" s="133">
        <f t="shared" si="22"/>
        <v>0</v>
      </c>
      <c r="AV23" s="133">
        <f t="shared" si="23"/>
        <v>0</v>
      </c>
      <c r="AW23" s="133">
        <f t="shared" si="24"/>
        <v>0</v>
      </c>
      <c r="AX23" s="101">
        <f t="shared" si="25"/>
        <v>0</v>
      </c>
    </row>
    <row r="24" spans="1:50" s="54" customFormat="1" ht="30" customHeight="1" x14ac:dyDescent="0.2">
      <c r="A24" s="99">
        <v>19</v>
      </c>
      <c r="B24" s="100" t="str">
        <f>'2. Maschinen'!B24</f>
        <v>-</v>
      </c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408" t="str">
        <f>'2. Maschinen'!G24</f>
        <v>0</v>
      </c>
      <c r="O24" s="372" t="str">
        <f>'2. Maschinen'!H24</f>
        <v>0</v>
      </c>
      <c r="P24" s="372">
        <f>'2. Maschinen'!I24</f>
        <v>0</v>
      </c>
      <c r="Q24" s="409">
        <f t="shared" si="11"/>
        <v>0</v>
      </c>
      <c r="R24" s="381">
        <f>'2. Maschinen'!J24</f>
        <v>0</v>
      </c>
      <c r="S24" s="375">
        <f t="shared" si="2"/>
        <v>0</v>
      </c>
      <c r="T24" s="105" t="str">
        <f t="shared" si="12"/>
        <v>0</v>
      </c>
      <c r="U24" s="285" t="s">
        <v>28</v>
      </c>
      <c r="V24" s="105">
        <f>INDEX('1. Trecker'!$U$5:$U$14,MATCH('3. Einsatz'!U24,'1. Trecker'!$B$5:$B$14,0),1)</f>
        <v>0</v>
      </c>
      <c r="W24" s="50">
        <f t="shared" si="13"/>
        <v>0</v>
      </c>
      <c r="X24" s="31"/>
      <c r="Y24" s="397" t="str">
        <f t="shared" si="26"/>
        <v>-</v>
      </c>
      <c r="Z24" s="374">
        <f t="shared" si="14"/>
        <v>0</v>
      </c>
      <c r="AD24" s="133"/>
      <c r="AE24" s="133"/>
      <c r="AF24" s="133">
        <f t="shared" si="15"/>
        <v>0</v>
      </c>
      <c r="AG24" s="133"/>
      <c r="AH24" s="133">
        <f t="shared" si="16"/>
        <v>0</v>
      </c>
      <c r="AI24" s="133">
        <f t="shared" si="17"/>
        <v>0</v>
      </c>
      <c r="AJ24" s="101">
        <f t="shared" si="18"/>
        <v>0</v>
      </c>
      <c r="AK24" s="134">
        <f>IFERROR(INDEX('1. Trecker'!V$5:V$14,MATCH($U24,'1. Trecker'!$B$5:$B$14,0),1),0)</f>
        <v>0</v>
      </c>
      <c r="AL24" s="134">
        <f>IFERROR(INDEX('1. Trecker'!W$5:W$14,MATCH($U24,'1. Trecker'!$B$5:$B$14,0),1),0)</f>
        <v>0</v>
      </c>
      <c r="AM24" s="134" t="str">
        <f>IFERROR(INDEX('1. Trecker'!X$5:X$14,MATCH($U24,'1. Trecker'!$B$5:$B$14,0),1),0)</f>
        <v>-</v>
      </c>
      <c r="AN24" s="134" t="str">
        <f>IFERROR(INDEX('1. Trecker'!Y$5:Y$14,MATCH($U24,'1. Trecker'!$B$5:$B$14,0),1),0)</f>
        <v>-</v>
      </c>
      <c r="AO24" s="134" t="str">
        <f>IFERROR(INDEX('1. Trecker'!Z$5:Z$14,MATCH($U24,'1. Trecker'!$B$5:$B$14,0),1),0)</f>
        <v>-</v>
      </c>
      <c r="AP24" s="134" t="str">
        <f>IFERROR(INDEX('1. Trecker'!AA$5:AA$14,MATCH($U24,'1. Trecker'!$B$5:$B$14,0),1),0)</f>
        <v>-</v>
      </c>
      <c r="AQ24" s="135">
        <f>IFERROR(INDEX('1. Trecker'!AB$5:AB$14,MATCH($U24,'1. Trecker'!$B$5:$B$14,0),1),0)</f>
        <v>0</v>
      </c>
      <c r="AR24" s="133">
        <f t="shared" si="19"/>
        <v>0</v>
      </c>
      <c r="AS24" s="133">
        <f t="shared" si="20"/>
        <v>0</v>
      </c>
      <c r="AT24" s="133">
        <f t="shared" si="21"/>
        <v>0</v>
      </c>
      <c r="AU24" s="133">
        <f t="shared" si="22"/>
        <v>0</v>
      </c>
      <c r="AV24" s="133">
        <f t="shared" si="23"/>
        <v>0</v>
      </c>
      <c r="AW24" s="133">
        <f t="shared" si="24"/>
        <v>0</v>
      </c>
      <c r="AX24" s="101">
        <f t="shared" si="25"/>
        <v>0</v>
      </c>
    </row>
    <row r="25" spans="1:50" s="54" customFormat="1" ht="30" customHeight="1" x14ac:dyDescent="0.2">
      <c r="A25" s="99">
        <v>20</v>
      </c>
      <c r="B25" s="100" t="str">
        <f>'2. Maschinen'!B25</f>
        <v>-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408" t="str">
        <f>'2. Maschinen'!G25</f>
        <v>0</v>
      </c>
      <c r="O25" s="372" t="str">
        <f>'2. Maschinen'!H25</f>
        <v>0</v>
      </c>
      <c r="P25" s="372">
        <f>'2. Maschinen'!I25</f>
        <v>0</v>
      </c>
      <c r="Q25" s="409">
        <f t="shared" si="11"/>
        <v>0</v>
      </c>
      <c r="R25" s="381">
        <f>'2. Maschinen'!J25</f>
        <v>0</v>
      </c>
      <c r="S25" s="375">
        <f t="shared" si="2"/>
        <v>0</v>
      </c>
      <c r="T25" s="105" t="str">
        <f t="shared" si="12"/>
        <v>0</v>
      </c>
      <c r="U25" s="285" t="s">
        <v>28</v>
      </c>
      <c r="V25" s="105">
        <f>INDEX('1. Trecker'!$U$5:$U$14,MATCH('3. Einsatz'!U25,'1. Trecker'!$B$5:$B$14,0),1)</f>
        <v>0</v>
      </c>
      <c r="W25" s="50">
        <f t="shared" si="13"/>
        <v>0</v>
      </c>
      <c r="X25" s="31"/>
      <c r="Y25" s="397" t="str">
        <f t="shared" si="26"/>
        <v>-</v>
      </c>
      <c r="Z25" s="374">
        <f t="shared" si="14"/>
        <v>0</v>
      </c>
      <c r="AD25" s="133"/>
      <c r="AE25" s="133"/>
      <c r="AF25" s="133">
        <f t="shared" si="15"/>
        <v>0</v>
      </c>
      <c r="AG25" s="133"/>
      <c r="AH25" s="133">
        <f t="shared" si="16"/>
        <v>0</v>
      </c>
      <c r="AI25" s="133">
        <f t="shared" si="17"/>
        <v>0</v>
      </c>
      <c r="AJ25" s="101">
        <f t="shared" si="18"/>
        <v>0</v>
      </c>
      <c r="AK25" s="134">
        <f>IFERROR(INDEX('1. Trecker'!V$5:V$14,MATCH($U25,'1. Trecker'!$B$5:$B$14,0),1),0)</f>
        <v>0</v>
      </c>
      <c r="AL25" s="134">
        <f>IFERROR(INDEX('1. Trecker'!W$5:W$14,MATCH($U25,'1. Trecker'!$B$5:$B$14,0),1),0)</f>
        <v>0</v>
      </c>
      <c r="AM25" s="134" t="str">
        <f>IFERROR(INDEX('1. Trecker'!X$5:X$14,MATCH($U25,'1. Trecker'!$B$5:$B$14,0),1),0)</f>
        <v>-</v>
      </c>
      <c r="AN25" s="134" t="str">
        <f>IFERROR(INDEX('1. Trecker'!Y$5:Y$14,MATCH($U25,'1. Trecker'!$B$5:$B$14,0),1),0)</f>
        <v>-</v>
      </c>
      <c r="AO25" s="134" t="str">
        <f>IFERROR(INDEX('1. Trecker'!Z$5:Z$14,MATCH($U25,'1. Trecker'!$B$5:$B$14,0),1),0)</f>
        <v>-</v>
      </c>
      <c r="AP25" s="134" t="str">
        <f>IFERROR(INDEX('1. Trecker'!AA$5:AA$14,MATCH($U25,'1. Trecker'!$B$5:$B$14,0),1),0)</f>
        <v>-</v>
      </c>
      <c r="AQ25" s="135">
        <f>IFERROR(INDEX('1. Trecker'!AB$5:AB$14,MATCH($U25,'1. Trecker'!$B$5:$B$14,0),1),0)</f>
        <v>0</v>
      </c>
      <c r="AR25" s="133">
        <f t="shared" si="19"/>
        <v>0</v>
      </c>
      <c r="AS25" s="133">
        <f t="shared" si="20"/>
        <v>0</v>
      </c>
      <c r="AT25" s="133">
        <f t="shared" si="21"/>
        <v>0</v>
      </c>
      <c r="AU25" s="133">
        <f t="shared" si="22"/>
        <v>0</v>
      </c>
      <c r="AV25" s="133">
        <f t="shared" si="23"/>
        <v>0</v>
      </c>
      <c r="AW25" s="133">
        <f t="shared" si="24"/>
        <v>0</v>
      </c>
      <c r="AX25" s="101">
        <f t="shared" si="25"/>
        <v>0</v>
      </c>
    </row>
    <row r="26" spans="1:50" s="54" customFormat="1" ht="30" customHeight="1" x14ac:dyDescent="0.2">
      <c r="A26" s="99">
        <v>21</v>
      </c>
      <c r="B26" s="100" t="str">
        <f>'2. Maschinen'!B26</f>
        <v>-</v>
      </c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408" t="str">
        <f>'2. Maschinen'!G26</f>
        <v>0</v>
      </c>
      <c r="O26" s="372" t="str">
        <f>'2. Maschinen'!H26</f>
        <v>0</v>
      </c>
      <c r="P26" s="372">
        <f>'2. Maschinen'!I26</f>
        <v>0</v>
      </c>
      <c r="Q26" s="409">
        <f t="shared" si="11"/>
        <v>0</v>
      </c>
      <c r="R26" s="381">
        <f>'2. Maschinen'!J26</f>
        <v>0</v>
      </c>
      <c r="S26" s="375">
        <f t="shared" si="2"/>
        <v>0</v>
      </c>
      <c r="T26" s="105" t="str">
        <f t="shared" si="12"/>
        <v>0</v>
      </c>
      <c r="U26" s="285" t="s">
        <v>28</v>
      </c>
      <c r="V26" s="105">
        <f>INDEX('1. Trecker'!$U$5:$U$14,MATCH('3. Einsatz'!U26,'1. Trecker'!$B$5:$B$14,0),1)</f>
        <v>0</v>
      </c>
      <c r="W26" s="50">
        <f t="shared" si="13"/>
        <v>0</v>
      </c>
      <c r="X26" s="31"/>
      <c r="Y26" s="397" t="str">
        <f t="shared" si="26"/>
        <v>-</v>
      </c>
      <c r="Z26" s="374">
        <f t="shared" si="14"/>
        <v>0</v>
      </c>
      <c r="AD26" s="133"/>
      <c r="AE26" s="133"/>
      <c r="AF26" s="133">
        <f t="shared" si="15"/>
        <v>0</v>
      </c>
      <c r="AG26" s="133"/>
      <c r="AH26" s="133">
        <f t="shared" si="16"/>
        <v>0</v>
      </c>
      <c r="AI26" s="133">
        <f t="shared" si="17"/>
        <v>0</v>
      </c>
      <c r="AJ26" s="101">
        <f t="shared" si="18"/>
        <v>0</v>
      </c>
      <c r="AK26" s="134">
        <f>IFERROR(INDEX('1. Trecker'!V$5:V$14,MATCH($U26,'1. Trecker'!$B$5:$B$14,0),1),0)</f>
        <v>0</v>
      </c>
      <c r="AL26" s="134">
        <f>IFERROR(INDEX('1. Trecker'!W$5:W$14,MATCH($U26,'1. Trecker'!$B$5:$B$14,0),1),0)</f>
        <v>0</v>
      </c>
      <c r="AM26" s="134" t="str">
        <f>IFERROR(INDEX('1. Trecker'!X$5:X$14,MATCH($U26,'1. Trecker'!$B$5:$B$14,0),1),0)</f>
        <v>-</v>
      </c>
      <c r="AN26" s="134" t="str">
        <f>IFERROR(INDEX('1. Trecker'!Y$5:Y$14,MATCH($U26,'1. Trecker'!$B$5:$B$14,0),1),0)</f>
        <v>-</v>
      </c>
      <c r="AO26" s="134" t="str">
        <f>IFERROR(INDEX('1. Trecker'!Z$5:Z$14,MATCH($U26,'1. Trecker'!$B$5:$B$14,0),1),0)</f>
        <v>-</v>
      </c>
      <c r="AP26" s="134" t="str">
        <f>IFERROR(INDEX('1. Trecker'!AA$5:AA$14,MATCH($U26,'1. Trecker'!$B$5:$B$14,0),1),0)</f>
        <v>-</v>
      </c>
      <c r="AQ26" s="135">
        <f>IFERROR(INDEX('1. Trecker'!AB$5:AB$14,MATCH($U26,'1. Trecker'!$B$5:$B$14,0),1),0)</f>
        <v>0</v>
      </c>
      <c r="AR26" s="133">
        <f t="shared" si="19"/>
        <v>0</v>
      </c>
      <c r="AS26" s="133">
        <f t="shared" si="20"/>
        <v>0</v>
      </c>
      <c r="AT26" s="133">
        <f t="shared" si="21"/>
        <v>0</v>
      </c>
      <c r="AU26" s="133">
        <f t="shared" si="22"/>
        <v>0</v>
      </c>
      <c r="AV26" s="133">
        <f t="shared" si="23"/>
        <v>0</v>
      </c>
      <c r="AW26" s="133">
        <f t="shared" si="24"/>
        <v>0</v>
      </c>
      <c r="AX26" s="101">
        <f t="shared" si="25"/>
        <v>0</v>
      </c>
    </row>
    <row r="27" spans="1:50" s="54" customFormat="1" ht="30" customHeight="1" x14ac:dyDescent="0.2">
      <c r="A27" s="99">
        <v>22</v>
      </c>
      <c r="B27" s="100" t="str">
        <f>'2. Maschinen'!B27</f>
        <v>-</v>
      </c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408" t="str">
        <f>'2. Maschinen'!G27</f>
        <v>0</v>
      </c>
      <c r="O27" s="372" t="str">
        <f>'2. Maschinen'!H27</f>
        <v>0</v>
      </c>
      <c r="P27" s="372">
        <f>'2. Maschinen'!I27</f>
        <v>0</v>
      </c>
      <c r="Q27" s="409">
        <f t="shared" si="11"/>
        <v>0</v>
      </c>
      <c r="R27" s="381">
        <f>'2. Maschinen'!J27</f>
        <v>0</v>
      </c>
      <c r="S27" s="375">
        <f t="shared" si="2"/>
        <v>0</v>
      </c>
      <c r="T27" s="105" t="str">
        <f t="shared" si="12"/>
        <v>0</v>
      </c>
      <c r="U27" s="285" t="s">
        <v>28</v>
      </c>
      <c r="V27" s="105">
        <f>INDEX('1. Trecker'!$U$5:$U$14,MATCH('3. Einsatz'!U27,'1. Trecker'!$B$5:$B$14,0),1)</f>
        <v>0</v>
      </c>
      <c r="W27" s="50">
        <f t="shared" si="13"/>
        <v>0</v>
      </c>
      <c r="X27" s="31"/>
      <c r="Y27" s="397" t="str">
        <f t="shared" si="26"/>
        <v>-</v>
      </c>
      <c r="Z27" s="374">
        <f t="shared" si="14"/>
        <v>0</v>
      </c>
      <c r="AD27" s="133"/>
      <c r="AE27" s="133"/>
      <c r="AF27" s="133">
        <f t="shared" si="15"/>
        <v>0</v>
      </c>
      <c r="AG27" s="133"/>
      <c r="AH27" s="133">
        <f t="shared" si="16"/>
        <v>0</v>
      </c>
      <c r="AI27" s="133">
        <f t="shared" si="17"/>
        <v>0</v>
      </c>
      <c r="AJ27" s="101">
        <f t="shared" si="18"/>
        <v>0</v>
      </c>
      <c r="AK27" s="134">
        <f>IFERROR(INDEX('1. Trecker'!V$5:V$14,MATCH($U27,'1. Trecker'!$B$5:$B$14,0),1),0)</f>
        <v>0</v>
      </c>
      <c r="AL27" s="134">
        <f>IFERROR(INDEX('1. Trecker'!W$5:W$14,MATCH($U27,'1. Trecker'!$B$5:$B$14,0),1),0)</f>
        <v>0</v>
      </c>
      <c r="AM27" s="134" t="str">
        <f>IFERROR(INDEX('1. Trecker'!X$5:X$14,MATCH($U27,'1. Trecker'!$B$5:$B$14,0),1),0)</f>
        <v>-</v>
      </c>
      <c r="AN27" s="134" t="str">
        <f>IFERROR(INDEX('1. Trecker'!Y$5:Y$14,MATCH($U27,'1. Trecker'!$B$5:$B$14,0),1),0)</f>
        <v>-</v>
      </c>
      <c r="AO27" s="134" t="str">
        <f>IFERROR(INDEX('1. Trecker'!Z$5:Z$14,MATCH($U27,'1. Trecker'!$B$5:$B$14,0),1),0)</f>
        <v>-</v>
      </c>
      <c r="AP27" s="134" t="str">
        <f>IFERROR(INDEX('1. Trecker'!AA$5:AA$14,MATCH($U27,'1. Trecker'!$B$5:$B$14,0),1),0)</f>
        <v>-</v>
      </c>
      <c r="AQ27" s="135">
        <f>IFERROR(INDEX('1. Trecker'!AB$5:AB$14,MATCH($U27,'1. Trecker'!$B$5:$B$14,0),1),0)</f>
        <v>0</v>
      </c>
      <c r="AR27" s="133">
        <f t="shared" si="19"/>
        <v>0</v>
      </c>
      <c r="AS27" s="133">
        <f t="shared" si="20"/>
        <v>0</v>
      </c>
      <c r="AT27" s="133">
        <f t="shared" si="21"/>
        <v>0</v>
      </c>
      <c r="AU27" s="133">
        <f t="shared" si="22"/>
        <v>0</v>
      </c>
      <c r="AV27" s="133">
        <f t="shared" si="23"/>
        <v>0</v>
      </c>
      <c r="AW27" s="133">
        <f t="shared" si="24"/>
        <v>0</v>
      </c>
      <c r="AX27" s="101">
        <f t="shared" si="25"/>
        <v>0</v>
      </c>
    </row>
    <row r="28" spans="1:50" s="54" customFormat="1" ht="30" customHeight="1" x14ac:dyDescent="0.2">
      <c r="A28" s="99">
        <v>23</v>
      </c>
      <c r="B28" s="100" t="str">
        <f>'2. Maschinen'!B28</f>
        <v>-</v>
      </c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408" t="str">
        <f>'2. Maschinen'!G28</f>
        <v>0</v>
      </c>
      <c r="O28" s="372" t="str">
        <f>'2. Maschinen'!H28</f>
        <v>0</v>
      </c>
      <c r="P28" s="372">
        <f>'2. Maschinen'!I28</f>
        <v>0</v>
      </c>
      <c r="Q28" s="409">
        <f t="shared" si="11"/>
        <v>0</v>
      </c>
      <c r="R28" s="381">
        <f>'2. Maschinen'!J28</f>
        <v>0</v>
      </c>
      <c r="S28" s="375">
        <f t="shared" si="2"/>
        <v>0</v>
      </c>
      <c r="T28" s="105" t="str">
        <f t="shared" si="12"/>
        <v>0</v>
      </c>
      <c r="U28" s="285" t="s">
        <v>28</v>
      </c>
      <c r="V28" s="105">
        <f>INDEX('1. Trecker'!$U$5:$U$14,MATCH('3. Einsatz'!U28,'1. Trecker'!$B$5:$B$14,0),1)</f>
        <v>0</v>
      </c>
      <c r="W28" s="50">
        <f t="shared" si="13"/>
        <v>0</v>
      </c>
      <c r="X28" s="31"/>
      <c r="Y28" s="397" t="str">
        <f t="shared" si="26"/>
        <v>-</v>
      </c>
      <c r="Z28" s="374">
        <f t="shared" si="14"/>
        <v>0</v>
      </c>
      <c r="AD28" s="133"/>
      <c r="AE28" s="133"/>
      <c r="AF28" s="133">
        <f t="shared" si="15"/>
        <v>0</v>
      </c>
      <c r="AG28" s="133"/>
      <c r="AH28" s="133">
        <f t="shared" si="16"/>
        <v>0</v>
      </c>
      <c r="AI28" s="133">
        <f t="shared" si="17"/>
        <v>0</v>
      </c>
      <c r="AJ28" s="101">
        <f t="shared" si="18"/>
        <v>0</v>
      </c>
      <c r="AK28" s="134">
        <f>IFERROR(INDEX('1. Trecker'!V$5:V$14,MATCH($U28,'1. Trecker'!$B$5:$B$14,0),1),0)</f>
        <v>0</v>
      </c>
      <c r="AL28" s="134">
        <f>IFERROR(INDEX('1. Trecker'!W$5:W$14,MATCH($U28,'1. Trecker'!$B$5:$B$14,0),1),0)</f>
        <v>0</v>
      </c>
      <c r="AM28" s="134" t="str">
        <f>IFERROR(INDEX('1. Trecker'!X$5:X$14,MATCH($U28,'1. Trecker'!$B$5:$B$14,0),1),0)</f>
        <v>-</v>
      </c>
      <c r="AN28" s="134" t="str">
        <f>IFERROR(INDEX('1. Trecker'!Y$5:Y$14,MATCH($U28,'1. Trecker'!$B$5:$B$14,0),1),0)</f>
        <v>-</v>
      </c>
      <c r="AO28" s="134" t="str">
        <f>IFERROR(INDEX('1. Trecker'!Z$5:Z$14,MATCH($U28,'1. Trecker'!$B$5:$B$14,0),1),0)</f>
        <v>-</v>
      </c>
      <c r="AP28" s="134" t="str">
        <f>IFERROR(INDEX('1. Trecker'!AA$5:AA$14,MATCH($U28,'1. Trecker'!$B$5:$B$14,0),1),0)</f>
        <v>-</v>
      </c>
      <c r="AQ28" s="135">
        <f>IFERROR(INDEX('1. Trecker'!AB$5:AB$14,MATCH($U28,'1. Trecker'!$B$5:$B$14,0),1),0)</f>
        <v>0</v>
      </c>
      <c r="AR28" s="133">
        <f t="shared" si="19"/>
        <v>0</v>
      </c>
      <c r="AS28" s="133">
        <f t="shared" si="20"/>
        <v>0</v>
      </c>
      <c r="AT28" s="133">
        <f t="shared" si="21"/>
        <v>0</v>
      </c>
      <c r="AU28" s="133">
        <f t="shared" si="22"/>
        <v>0</v>
      </c>
      <c r="AV28" s="133">
        <f t="shared" si="23"/>
        <v>0</v>
      </c>
      <c r="AW28" s="133">
        <f t="shared" si="24"/>
        <v>0</v>
      </c>
      <c r="AX28" s="101">
        <f t="shared" si="25"/>
        <v>0</v>
      </c>
    </row>
    <row r="29" spans="1:50" s="54" customFormat="1" ht="30" customHeight="1" x14ac:dyDescent="0.2">
      <c r="A29" s="99">
        <v>24</v>
      </c>
      <c r="B29" s="100" t="str">
        <f>'2. Maschinen'!B29</f>
        <v>-</v>
      </c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408" t="str">
        <f>'2. Maschinen'!G29</f>
        <v>0</v>
      </c>
      <c r="O29" s="372" t="str">
        <f>'2. Maschinen'!H29</f>
        <v>0</v>
      </c>
      <c r="P29" s="372">
        <f>'2. Maschinen'!I29</f>
        <v>0</v>
      </c>
      <c r="Q29" s="409">
        <f t="shared" si="11"/>
        <v>0</v>
      </c>
      <c r="R29" s="381">
        <f>'2. Maschinen'!J29</f>
        <v>0</v>
      </c>
      <c r="S29" s="375">
        <f t="shared" si="2"/>
        <v>0</v>
      </c>
      <c r="T29" s="105" t="str">
        <f t="shared" si="12"/>
        <v>0</v>
      </c>
      <c r="U29" s="285" t="s">
        <v>28</v>
      </c>
      <c r="V29" s="105">
        <f>INDEX('1. Trecker'!$U$5:$U$14,MATCH('3. Einsatz'!U29,'1. Trecker'!$B$5:$B$14,0),1)</f>
        <v>0</v>
      </c>
      <c r="W29" s="50">
        <f t="shared" si="13"/>
        <v>0</v>
      </c>
      <c r="X29" s="31"/>
      <c r="Y29" s="397" t="str">
        <f t="shared" si="26"/>
        <v>-</v>
      </c>
      <c r="Z29" s="374">
        <f t="shared" si="14"/>
        <v>0</v>
      </c>
      <c r="AD29" s="133"/>
      <c r="AE29" s="133"/>
      <c r="AF29" s="133">
        <f t="shared" si="15"/>
        <v>0</v>
      </c>
      <c r="AG29" s="133"/>
      <c r="AH29" s="133">
        <f t="shared" si="16"/>
        <v>0</v>
      </c>
      <c r="AI29" s="133">
        <f t="shared" si="17"/>
        <v>0</v>
      </c>
      <c r="AJ29" s="101">
        <f t="shared" si="18"/>
        <v>0</v>
      </c>
      <c r="AK29" s="134">
        <f>IFERROR(INDEX('1. Trecker'!V$5:V$14,MATCH($U29,'1. Trecker'!$B$5:$B$14,0),1),0)</f>
        <v>0</v>
      </c>
      <c r="AL29" s="134">
        <f>IFERROR(INDEX('1. Trecker'!W$5:W$14,MATCH($U29,'1. Trecker'!$B$5:$B$14,0),1),0)</f>
        <v>0</v>
      </c>
      <c r="AM29" s="134" t="str">
        <f>IFERROR(INDEX('1. Trecker'!X$5:X$14,MATCH($U29,'1. Trecker'!$B$5:$B$14,0),1),0)</f>
        <v>-</v>
      </c>
      <c r="AN29" s="134" t="str">
        <f>IFERROR(INDEX('1. Trecker'!Y$5:Y$14,MATCH($U29,'1. Trecker'!$B$5:$B$14,0),1),0)</f>
        <v>-</v>
      </c>
      <c r="AO29" s="134" t="str">
        <f>IFERROR(INDEX('1. Trecker'!Z$5:Z$14,MATCH($U29,'1. Trecker'!$B$5:$B$14,0),1),0)</f>
        <v>-</v>
      </c>
      <c r="AP29" s="134" t="str">
        <f>IFERROR(INDEX('1. Trecker'!AA$5:AA$14,MATCH($U29,'1. Trecker'!$B$5:$B$14,0),1),0)</f>
        <v>-</v>
      </c>
      <c r="AQ29" s="135">
        <f>IFERROR(INDEX('1. Trecker'!AB$5:AB$14,MATCH($U29,'1. Trecker'!$B$5:$B$14,0),1),0)</f>
        <v>0</v>
      </c>
      <c r="AR29" s="133">
        <f t="shared" si="19"/>
        <v>0</v>
      </c>
      <c r="AS29" s="133">
        <f t="shared" si="20"/>
        <v>0</v>
      </c>
      <c r="AT29" s="133">
        <f t="shared" si="21"/>
        <v>0</v>
      </c>
      <c r="AU29" s="133">
        <f t="shared" si="22"/>
        <v>0</v>
      </c>
      <c r="AV29" s="133">
        <f t="shared" si="23"/>
        <v>0</v>
      </c>
      <c r="AW29" s="133">
        <f t="shared" si="24"/>
        <v>0</v>
      </c>
      <c r="AX29" s="101">
        <f t="shared" si="25"/>
        <v>0</v>
      </c>
    </row>
    <row r="30" spans="1:50" s="54" customFormat="1" ht="30" customHeight="1" x14ac:dyDescent="0.2">
      <c r="A30" s="99">
        <v>25</v>
      </c>
      <c r="B30" s="100" t="str">
        <f>'2. Maschinen'!B30</f>
        <v>-</v>
      </c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408" t="str">
        <f>'2. Maschinen'!G30</f>
        <v>0</v>
      </c>
      <c r="O30" s="372" t="str">
        <f>'2. Maschinen'!H30</f>
        <v>0</v>
      </c>
      <c r="P30" s="372">
        <f>'2. Maschinen'!I30</f>
        <v>0</v>
      </c>
      <c r="Q30" s="409">
        <f t="shared" si="11"/>
        <v>0</v>
      </c>
      <c r="R30" s="381">
        <f>'2. Maschinen'!J30</f>
        <v>0</v>
      </c>
      <c r="S30" s="375">
        <f t="shared" si="2"/>
        <v>0</v>
      </c>
      <c r="T30" s="105" t="str">
        <f t="shared" si="12"/>
        <v>0</v>
      </c>
      <c r="U30" s="285" t="s">
        <v>28</v>
      </c>
      <c r="V30" s="105">
        <f>INDEX('1. Trecker'!$U$5:$U$14,MATCH('3. Einsatz'!U30,'1. Trecker'!$B$5:$B$14,0),1)</f>
        <v>0</v>
      </c>
      <c r="W30" s="50">
        <f t="shared" si="13"/>
        <v>0</v>
      </c>
      <c r="X30" s="31"/>
      <c r="Y30" s="397" t="str">
        <f t="shared" si="26"/>
        <v>-</v>
      </c>
      <c r="Z30" s="374">
        <f t="shared" si="14"/>
        <v>0</v>
      </c>
      <c r="AD30" s="133"/>
      <c r="AE30" s="133"/>
      <c r="AF30" s="133">
        <f t="shared" si="15"/>
        <v>0</v>
      </c>
      <c r="AG30" s="133"/>
      <c r="AH30" s="133">
        <f t="shared" si="16"/>
        <v>0</v>
      </c>
      <c r="AI30" s="133">
        <f t="shared" si="17"/>
        <v>0</v>
      </c>
      <c r="AJ30" s="101">
        <f t="shared" si="18"/>
        <v>0</v>
      </c>
      <c r="AK30" s="134">
        <f>IFERROR(INDEX('1. Trecker'!V$5:V$14,MATCH($U30,'1. Trecker'!$B$5:$B$14,0),1),0)</f>
        <v>0</v>
      </c>
      <c r="AL30" s="134">
        <f>IFERROR(INDEX('1. Trecker'!W$5:W$14,MATCH($U30,'1. Trecker'!$B$5:$B$14,0),1),0)</f>
        <v>0</v>
      </c>
      <c r="AM30" s="134" t="str">
        <f>IFERROR(INDEX('1. Trecker'!X$5:X$14,MATCH($U30,'1. Trecker'!$B$5:$B$14,0),1),0)</f>
        <v>-</v>
      </c>
      <c r="AN30" s="134" t="str">
        <f>IFERROR(INDEX('1. Trecker'!Y$5:Y$14,MATCH($U30,'1. Trecker'!$B$5:$B$14,0),1),0)</f>
        <v>-</v>
      </c>
      <c r="AO30" s="134" t="str">
        <f>IFERROR(INDEX('1. Trecker'!Z$5:Z$14,MATCH($U30,'1. Trecker'!$B$5:$B$14,0),1),0)</f>
        <v>-</v>
      </c>
      <c r="AP30" s="134" t="str">
        <f>IFERROR(INDEX('1. Trecker'!AA$5:AA$14,MATCH($U30,'1. Trecker'!$B$5:$B$14,0),1),0)</f>
        <v>-</v>
      </c>
      <c r="AQ30" s="135">
        <f>IFERROR(INDEX('1. Trecker'!AB$5:AB$14,MATCH($U30,'1. Trecker'!$B$5:$B$14,0),1),0)</f>
        <v>0</v>
      </c>
      <c r="AR30" s="133">
        <f t="shared" si="19"/>
        <v>0</v>
      </c>
      <c r="AS30" s="133">
        <f t="shared" si="20"/>
        <v>0</v>
      </c>
      <c r="AT30" s="133">
        <f t="shared" si="21"/>
        <v>0</v>
      </c>
      <c r="AU30" s="133">
        <f t="shared" si="22"/>
        <v>0</v>
      </c>
      <c r="AV30" s="133">
        <f t="shared" si="23"/>
        <v>0</v>
      </c>
      <c r="AW30" s="133">
        <f t="shared" si="24"/>
        <v>0</v>
      </c>
      <c r="AX30" s="101">
        <f t="shared" si="25"/>
        <v>0</v>
      </c>
    </row>
    <row r="31" spans="1:50" s="54" customFormat="1" ht="30" customHeight="1" x14ac:dyDescent="0.2">
      <c r="A31" s="99">
        <v>26</v>
      </c>
      <c r="B31" s="100" t="str">
        <f>'2. Maschinen'!B31</f>
        <v>-</v>
      </c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408" t="str">
        <f>'2. Maschinen'!G31</f>
        <v>0</v>
      </c>
      <c r="O31" s="372" t="str">
        <f>'2. Maschinen'!H31</f>
        <v>0</v>
      </c>
      <c r="P31" s="372">
        <f>'2. Maschinen'!I31</f>
        <v>0</v>
      </c>
      <c r="Q31" s="409">
        <f t="shared" si="11"/>
        <v>0</v>
      </c>
      <c r="R31" s="381">
        <f>'2. Maschinen'!J31</f>
        <v>0</v>
      </c>
      <c r="S31" s="375">
        <f t="shared" si="2"/>
        <v>0</v>
      </c>
      <c r="T31" s="105" t="str">
        <f t="shared" si="12"/>
        <v>0</v>
      </c>
      <c r="U31" s="285" t="s">
        <v>28</v>
      </c>
      <c r="V31" s="105">
        <f>INDEX('1. Trecker'!$U$5:$U$14,MATCH('3. Einsatz'!U31,'1. Trecker'!$B$5:$B$14,0),1)</f>
        <v>0</v>
      </c>
      <c r="W31" s="50">
        <f t="shared" si="13"/>
        <v>0</v>
      </c>
      <c r="X31" s="31"/>
      <c r="Y31" s="397" t="str">
        <f t="shared" si="26"/>
        <v>-</v>
      </c>
      <c r="Z31" s="374">
        <f t="shared" si="14"/>
        <v>0</v>
      </c>
      <c r="AD31" s="133"/>
      <c r="AE31" s="133"/>
      <c r="AF31" s="133">
        <f t="shared" si="15"/>
        <v>0</v>
      </c>
      <c r="AG31" s="133"/>
      <c r="AH31" s="133">
        <f t="shared" si="16"/>
        <v>0</v>
      </c>
      <c r="AI31" s="133">
        <f t="shared" si="17"/>
        <v>0</v>
      </c>
      <c r="AJ31" s="101">
        <f t="shared" si="18"/>
        <v>0</v>
      </c>
      <c r="AK31" s="134">
        <f>IFERROR(INDEX('1. Trecker'!V$5:V$14,MATCH($U31,'1. Trecker'!$B$5:$B$14,0),1),0)</f>
        <v>0</v>
      </c>
      <c r="AL31" s="134">
        <f>IFERROR(INDEX('1. Trecker'!W$5:W$14,MATCH($U31,'1. Trecker'!$B$5:$B$14,0),1),0)</f>
        <v>0</v>
      </c>
      <c r="AM31" s="134" t="str">
        <f>IFERROR(INDEX('1. Trecker'!X$5:X$14,MATCH($U31,'1. Trecker'!$B$5:$B$14,0),1),0)</f>
        <v>-</v>
      </c>
      <c r="AN31" s="134" t="str">
        <f>IFERROR(INDEX('1. Trecker'!Y$5:Y$14,MATCH($U31,'1. Trecker'!$B$5:$B$14,0),1),0)</f>
        <v>-</v>
      </c>
      <c r="AO31" s="134" t="str">
        <f>IFERROR(INDEX('1. Trecker'!Z$5:Z$14,MATCH($U31,'1. Trecker'!$B$5:$B$14,0),1),0)</f>
        <v>-</v>
      </c>
      <c r="AP31" s="134" t="str">
        <f>IFERROR(INDEX('1. Trecker'!AA$5:AA$14,MATCH($U31,'1. Trecker'!$B$5:$B$14,0),1),0)</f>
        <v>-</v>
      </c>
      <c r="AQ31" s="135">
        <f>IFERROR(INDEX('1. Trecker'!AB$5:AB$14,MATCH($U31,'1. Trecker'!$B$5:$B$14,0),1),0)</f>
        <v>0</v>
      </c>
      <c r="AR31" s="133">
        <f t="shared" si="19"/>
        <v>0</v>
      </c>
      <c r="AS31" s="133">
        <f t="shared" si="20"/>
        <v>0</v>
      </c>
      <c r="AT31" s="133">
        <f t="shared" si="21"/>
        <v>0</v>
      </c>
      <c r="AU31" s="133">
        <f t="shared" si="22"/>
        <v>0</v>
      </c>
      <c r="AV31" s="133">
        <f t="shared" si="23"/>
        <v>0</v>
      </c>
      <c r="AW31" s="133">
        <f t="shared" si="24"/>
        <v>0</v>
      </c>
      <c r="AX31" s="101">
        <f t="shared" si="25"/>
        <v>0</v>
      </c>
    </row>
    <row r="32" spans="1:50" s="54" customFormat="1" ht="30" customHeight="1" x14ac:dyDescent="0.2">
      <c r="A32" s="99">
        <v>27</v>
      </c>
      <c r="B32" s="100" t="str">
        <f>'2. Maschinen'!B32</f>
        <v>-</v>
      </c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408" t="str">
        <f>'2. Maschinen'!G32</f>
        <v>0</v>
      </c>
      <c r="O32" s="372" t="str">
        <f>'2. Maschinen'!H32</f>
        <v>0</v>
      </c>
      <c r="P32" s="372">
        <f>'2. Maschinen'!I32</f>
        <v>0</v>
      </c>
      <c r="Q32" s="409">
        <f t="shared" si="11"/>
        <v>0</v>
      </c>
      <c r="R32" s="381">
        <f>'2. Maschinen'!J32</f>
        <v>0</v>
      </c>
      <c r="S32" s="375">
        <f t="shared" si="2"/>
        <v>0</v>
      </c>
      <c r="T32" s="105" t="str">
        <f t="shared" si="12"/>
        <v>0</v>
      </c>
      <c r="U32" s="285" t="s">
        <v>28</v>
      </c>
      <c r="V32" s="105">
        <f>INDEX('1. Trecker'!$U$5:$U$14,MATCH('3. Einsatz'!U32,'1. Trecker'!$B$5:$B$14,0),1)</f>
        <v>0</v>
      </c>
      <c r="W32" s="50">
        <f t="shared" si="13"/>
        <v>0</v>
      </c>
      <c r="X32" s="31"/>
      <c r="Y32" s="397" t="str">
        <f t="shared" si="26"/>
        <v>-</v>
      </c>
      <c r="Z32" s="374">
        <f t="shared" si="14"/>
        <v>0</v>
      </c>
      <c r="AD32" s="133"/>
      <c r="AE32" s="133"/>
      <c r="AF32" s="133">
        <f t="shared" si="15"/>
        <v>0</v>
      </c>
      <c r="AG32" s="133"/>
      <c r="AH32" s="133">
        <f t="shared" si="16"/>
        <v>0</v>
      </c>
      <c r="AI32" s="133">
        <f t="shared" si="17"/>
        <v>0</v>
      </c>
      <c r="AJ32" s="101">
        <f t="shared" si="18"/>
        <v>0</v>
      </c>
      <c r="AK32" s="134">
        <f>IFERROR(INDEX('1. Trecker'!V$5:V$14,MATCH($U32,'1. Trecker'!$B$5:$B$14,0),1),0)</f>
        <v>0</v>
      </c>
      <c r="AL32" s="134">
        <f>IFERROR(INDEX('1. Trecker'!W$5:W$14,MATCH($U32,'1. Trecker'!$B$5:$B$14,0),1),0)</f>
        <v>0</v>
      </c>
      <c r="AM32" s="134" t="str">
        <f>IFERROR(INDEX('1. Trecker'!X$5:X$14,MATCH($U32,'1. Trecker'!$B$5:$B$14,0),1),0)</f>
        <v>-</v>
      </c>
      <c r="AN32" s="134" t="str">
        <f>IFERROR(INDEX('1. Trecker'!Y$5:Y$14,MATCH($U32,'1. Trecker'!$B$5:$B$14,0),1),0)</f>
        <v>-</v>
      </c>
      <c r="AO32" s="134" t="str">
        <f>IFERROR(INDEX('1. Trecker'!Z$5:Z$14,MATCH($U32,'1. Trecker'!$B$5:$B$14,0),1),0)</f>
        <v>-</v>
      </c>
      <c r="AP32" s="134" t="str">
        <f>IFERROR(INDEX('1. Trecker'!AA$5:AA$14,MATCH($U32,'1. Trecker'!$B$5:$B$14,0),1),0)</f>
        <v>-</v>
      </c>
      <c r="AQ32" s="135">
        <f>IFERROR(INDEX('1. Trecker'!AB$5:AB$14,MATCH($U32,'1. Trecker'!$B$5:$B$14,0),1),0)</f>
        <v>0</v>
      </c>
      <c r="AR32" s="133">
        <f t="shared" si="19"/>
        <v>0</v>
      </c>
      <c r="AS32" s="133">
        <f t="shared" si="20"/>
        <v>0</v>
      </c>
      <c r="AT32" s="133">
        <f t="shared" si="21"/>
        <v>0</v>
      </c>
      <c r="AU32" s="133">
        <f t="shared" si="22"/>
        <v>0</v>
      </c>
      <c r="AV32" s="133">
        <f t="shared" si="23"/>
        <v>0</v>
      </c>
      <c r="AW32" s="133">
        <f t="shared" si="24"/>
        <v>0</v>
      </c>
      <c r="AX32" s="101">
        <f t="shared" si="25"/>
        <v>0</v>
      </c>
    </row>
    <row r="33" spans="1:130" s="54" customFormat="1" ht="30" customHeight="1" x14ac:dyDescent="0.2">
      <c r="A33" s="99">
        <v>28</v>
      </c>
      <c r="B33" s="100" t="str">
        <f>'2. Maschinen'!B33</f>
        <v>-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408" t="str">
        <f>'2. Maschinen'!G33</f>
        <v>0</v>
      </c>
      <c r="O33" s="372" t="str">
        <f>'2. Maschinen'!H33</f>
        <v>0</v>
      </c>
      <c r="P33" s="372">
        <f>'2. Maschinen'!I33</f>
        <v>0</v>
      </c>
      <c r="Q33" s="409">
        <f t="shared" si="11"/>
        <v>0</v>
      </c>
      <c r="R33" s="381">
        <f>'2. Maschinen'!J33</f>
        <v>0</v>
      </c>
      <c r="S33" s="375">
        <f t="shared" si="2"/>
        <v>0</v>
      </c>
      <c r="T33" s="105" t="str">
        <f t="shared" si="12"/>
        <v>0</v>
      </c>
      <c r="U33" s="285" t="s">
        <v>28</v>
      </c>
      <c r="V33" s="105">
        <f>INDEX('1. Trecker'!$U$5:$U$14,MATCH('3. Einsatz'!U33,'1. Trecker'!$B$5:$B$14,0),1)</f>
        <v>0</v>
      </c>
      <c r="W33" s="50">
        <f t="shared" si="13"/>
        <v>0</v>
      </c>
      <c r="X33" s="31"/>
      <c r="Y33" s="397" t="str">
        <f t="shared" si="26"/>
        <v>-</v>
      </c>
      <c r="Z33" s="374">
        <f t="shared" si="14"/>
        <v>0</v>
      </c>
      <c r="AD33" s="133"/>
      <c r="AE33" s="133"/>
      <c r="AF33" s="133">
        <f t="shared" si="15"/>
        <v>0</v>
      </c>
      <c r="AG33" s="133"/>
      <c r="AH33" s="133">
        <f t="shared" si="16"/>
        <v>0</v>
      </c>
      <c r="AI33" s="133">
        <f t="shared" si="17"/>
        <v>0</v>
      </c>
      <c r="AJ33" s="101">
        <f t="shared" si="18"/>
        <v>0</v>
      </c>
      <c r="AK33" s="134">
        <f>IFERROR(INDEX('1. Trecker'!V$5:V$14,MATCH($U33,'1. Trecker'!$B$5:$B$14,0),1),0)</f>
        <v>0</v>
      </c>
      <c r="AL33" s="134">
        <f>IFERROR(INDEX('1. Trecker'!W$5:W$14,MATCH($U33,'1. Trecker'!$B$5:$B$14,0),1),0)</f>
        <v>0</v>
      </c>
      <c r="AM33" s="134" t="str">
        <f>IFERROR(INDEX('1. Trecker'!X$5:X$14,MATCH($U33,'1. Trecker'!$B$5:$B$14,0),1),0)</f>
        <v>-</v>
      </c>
      <c r="AN33" s="134" t="str">
        <f>IFERROR(INDEX('1. Trecker'!Y$5:Y$14,MATCH($U33,'1. Trecker'!$B$5:$B$14,0),1),0)</f>
        <v>-</v>
      </c>
      <c r="AO33" s="134" t="str">
        <f>IFERROR(INDEX('1. Trecker'!Z$5:Z$14,MATCH($U33,'1. Trecker'!$B$5:$B$14,0),1),0)</f>
        <v>-</v>
      </c>
      <c r="AP33" s="134" t="str">
        <f>IFERROR(INDEX('1. Trecker'!AA$5:AA$14,MATCH($U33,'1. Trecker'!$B$5:$B$14,0),1),0)</f>
        <v>-</v>
      </c>
      <c r="AQ33" s="135">
        <f>IFERROR(INDEX('1. Trecker'!AB$5:AB$14,MATCH($U33,'1. Trecker'!$B$5:$B$14,0),1),0)</f>
        <v>0</v>
      </c>
      <c r="AR33" s="133">
        <f t="shared" si="19"/>
        <v>0</v>
      </c>
      <c r="AS33" s="133">
        <f t="shared" si="20"/>
        <v>0</v>
      </c>
      <c r="AT33" s="133">
        <f t="shared" si="21"/>
        <v>0</v>
      </c>
      <c r="AU33" s="133">
        <f t="shared" si="22"/>
        <v>0</v>
      </c>
      <c r="AV33" s="133">
        <f t="shared" si="23"/>
        <v>0</v>
      </c>
      <c r="AW33" s="133">
        <f t="shared" si="24"/>
        <v>0</v>
      </c>
      <c r="AX33" s="101">
        <f t="shared" si="25"/>
        <v>0</v>
      </c>
    </row>
    <row r="34" spans="1:130" s="54" customFormat="1" ht="30" customHeight="1" x14ac:dyDescent="0.2">
      <c r="A34" s="99">
        <v>29</v>
      </c>
      <c r="B34" s="100" t="str">
        <f>'2. Maschinen'!B34</f>
        <v>-</v>
      </c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408" t="str">
        <f>'2. Maschinen'!G34</f>
        <v>0</v>
      </c>
      <c r="O34" s="372" t="str">
        <f>'2. Maschinen'!H34</f>
        <v>0</v>
      </c>
      <c r="P34" s="372">
        <f>'2. Maschinen'!I34</f>
        <v>0</v>
      </c>
      <c r="Q34" s="409">
        <f t="shared" si="11"/>
        <v>0</v>
      </c>
      <c r="R34" s="381">
        <f>'2. Maschinen'!J34</f>
        <v>0</v>
      </c>
      <c r="S34" s="375">
        <f t="shared" si="2"/>
        <v>0</v>
      </c>
      <c r="T34" s="105" t="str">
        <f t="shared" si="12"/>
        <v>0</v>
      </c>
      <c r="U34" s="285" t="s">
        <v>28</v>
      </c>
      <c r="V34" s="105">
        <f>INDEX('1. Trecker'!$U$5:$U$14,MATCH('3. Einsatz'!U34,'1. Trecker'!$B$5:$B$14,0),1)</f>
        <v>0</v>
      </c>
      <c r="W34" s="50">
        <f t="shared" si="13"/>
        <v>0</v>
      </c>
      <c r="X34" s="31"/>
      <c r="Y34" s="397" t="str">
        <f t="shared" si="26"/>
        <v>-</v>
      </c>
      <c r="Z34" s="374">
        <f t="shared" si="14"/>
        <v>0</v>
      </c>
      <c r="AD34" s="133"/>
      <c r="AE34" s="133"/>
      <c r="AF34" s="133">
        <f t="shared" si="15"/>
        <v>0</v>
      </c>
      <c r="AG34" s="133"/>
      <c r="AH34" s="133">
        <f t="shared" si="16"/>
        <v>0</v>
      </c>
      <c r="AI34" s="133">
        <f t="shared" si="17"/>
        <v>0</v>
      </c>
      <c r="AJ34" s="101">
        <f t="shared" si="18"/>
        <v>0</v>
      </c>
      <c r="AK34" s="134">
        <f>IFERROR(INDEX('1. Trecker'!V$5:V$14,MATCH($U34,'1. Trecker'!$B$5:$B$14,0),1),0)</f>
        <v>0</v>
      </c>
      <c r="AL34" s="134">
        <f>IFERROR(INDEX('1. Trecker'!W$5:W$14,MATCH($U34,'1. Trecker'!$B$5:$B$14,0),1),0)</f>
        <v>0</v>
      </c>
      <c r="AM34" s="134" t="str">
        <f>IFERROR(INDEX('1. Trecker'!X$5:X$14,MATCH($U34,'1. Trecker'!$B$5:$B$14,0),1),0)</f>
        <v>-</v>
      </c>
      <c r="AN34" s="134" t="str">
        <f>IFERROR(INDEX('1. Trecker'!Y$5:Y$14,MATCH($U34,'1. Trecker'!$B$5:$B$14,0),1),0)</f>
        <v>-</v>
      </c>
      <c r="AO34" s="134" t="str">
        <f>IFERROR(INDEX('1. Trecker'!Z$5:Z$14,MATCH($U34,'1. Trecker'!$B$5:$B$14,0),1),0)</f>
        <v>-</v>
      </c>
      <c r="AP34" s="134" t="str">
        <f>IFERROR(INDEX('1. Trecker'!AA$5:AA$14,MATCH($U34,'1. Trecker'!$B$5:$B$14,0),1),0)</f>
        <v>-</v>
      </c>
      <c r="AQ34" s="135">
        <f>IFERROR(INDEX('1. Trecker'!AB$5:AB$14,MATCH($U34,'1. Trecker'!$B$5:$B$14,0),1),0)</f>
        <v>0</v>
      </c>
      <c r="AR34" s="133">
        <f t="shared" si="19"/>
        <v>0</v>
      </c>
      <c r="AS34" s="133">
        <f t="shared" si="20"/>
        <v>0</v>
      </c>
      <c r="AT34" s="133">
        <f t="shared" si="21"/>
        <v>0</v>
      </c>
      <c r="AU34" s="133">
        <f t="shared" si="22"/>
        <v>0</v>
      </c>
      <c r="AV34" s="133">
        <f t="shared" si="23"/>
        <v>0</v>
      </c>
      <c r="AW34" s="133">
        <f t="shared" si="24"/>
        <v>0</v>
      </c>
      <c r="AX34" s="101">
        <f t="shared" si="25"/>
        <v>0</v>
      </c>
    </row>
    <row r="35" spans="1:130" s="54" customFormat="1" ht="30" customHeight="1" x14ac:dyDescent="0.2">
      <c r="A35" s="99">
        <v>30</v>
      </c>
      <c r="B35" s="100" t="str">
        <f>'2. Maschinen'!B35</f>
        <v>-</v>
      </c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408" t="str">
        <f>'2. Maschinen'!G35</f>
        <v>0</v>
      </c>
      <c r="O35" s="372" t="str">
        <f>'2. Maschinen'!H35</f>
        <v>0</v>
      </c>
      <c r="P35" s="372">
        <f>'2. Maschinen'!I35</f>
        <v>0</v>
      </c>
      <c r="Q35" s="409">
        <f t="shared" si="11"/>
        <v>0</v>
      </c>
      <c r="R35" s="381">
        <f>'2. Maschinen'!J35</f>
        <v>0</v>
      </c>
      <c r="S35" s="375">
        <f t="shared" si="2"/>
        <v>0</v>
      </c>
      <c r="T35" s="105" t="str">
        <f t="shared" si="12"/>
        <v>0</v>
      </c>
      <c r="U35" s="285" t="s">
        <v>28</v>
      </c>
      <c r="V35" s="105">
        <f>INDEX('1. Trecker'!$U$5:$U$14,MATCH('3. Einsatz'!U35,'1. Trecker'!$B$5:$B$14,0),1)</f>
        <v>0</v>
      </c>
      <c r="W35" s="50">
        <f t="shared" si="13"/>
        <v>0</v>
      </c>
      <c r="X35" s="31"/>
      <c r="Y35" s="397" t="str">
        <f t="shared" si="26"/>
        <v>-</v>
      </c>
      <c r="Z35" s="374">
        <f t="shared" si="14"/>
        <v>0</v>
      </c>
      <c r="AD35" s="133"/>
      <c r="AE35" s="133"/>
      <c r="AF35" s="133">
        <f t="shared" si="15"/>
        <v>0</v>
      </c>
      <c r="AG35" s="133"/>
      <c r="AH35" s="133">
        <f t="shared" si="16"/>
        <v>0</v>
      </c>
      <c r="AI35" s="133">
        <f t="shared" si="17"/>
        <v>0</v>
      </c>
      <c r="AJ35" s="101">
        <f t="shared" si="18"/>
        <v>0</v>
      </c>
      <c r="AK35" s="134">
        <f>IFERROR(INDEX('1. Trecker'!V$5:V$14,MATCH($U35,'1. Trecker'!$B$5:$B$14,0),1),0)</f>
        <v>0</v>
      </c>
      <c r="AL35" s="134">
        <f>IFERROR(INDEX('1. Trecker'!W$5:W$14,MATCH($U35,'1. Trecker'!$B$5:$B$14,0),1),0)</f>
        <v>0</v>
      </c>
      <c r="AM35" s="134" t="str">
        <f>IFERROR(INDEX('1. Trecker'!X$5:X$14,MATCH($U35,'1. Trecker'!$B$5:$B$14,0),1),0)</f>
        <v>-</v>
      </c>
      <c r="AN35" s="134" t="str">
        <f>IFERROR(INDEX('1. Trecker'!Y$5:Y$14,MATCH($U35,'1. Trecker'!$B$5:$B$14,0),1),0)</f>
        <v>-</v>
      </c>
      <c r="AO35" s="134" t="str">
        <f>IFERROR(INDEX('1. Trecker'!Z$5:Z$14,MATCH($U35,'1. Trecker'!$B$5:$B$14,0),1),0)</f>
        <v>-</v>
      </c>
      <c r="AP35" s="134" t="str">
        <f>IFERROR(INDEX('1. Trecker'!AA$5:AA$14,MATCH($U35,'1. Trecker'!$B$5:$B$14,0),1),0)</f>
        <v>-</v>
      </c>
      <c r="AQ35" s="135">
        <f>IFERROR(INDEX('1. Trecker'!AB$5:AB$14,MATCH($U35,'1. Trecker'!$B$5:$B$14,0),1),0)</f>
        <v>0</v>
      </c>
      <c r="AR35" s="133">
        <f t="shared" si="19"/>
        <v>0</v>
      </c>
      <c r="AS35" s="133">
        <f t="shared" si="20"/>
        <v>0</v>
      </c>
      <c r="AT35" s="133">
        <f t="shared" si="21"/>
        <v>0</v>
      </c>
      <c r="AU35" s="133">
        <f t="shared" si="22"/>
        <v>0</v>
      </c>
      <c r="AV35" s="133">
        <f t="shared" si="23"/>
        <v>0</v>
      </c>
      <c r="AW35" s="133">
        <f t="shared" si="24"/>
        <v>0</v>
      </c>
      <c r="AX35" s="101">
        <f t="shared" si="25"/>
        <v>0</v>
      </c>
    </row>
    <row r="36" spans="1:130" s="54" customFormat="1" ht="15" customHeight="1" x14ac:dyDescent="0.2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Z36" s="99"/>
      <c r="AC36" s="99"/>
      <c r="AD36" s="99" t="s">
        <v>236</v>
      </c>
      <c r="AE36" s="99" t="s">
        <v>236</v>
      </c>
      <c r="AF36" s="99" t="s">
        <v>236</v>
      </c>
      <c r="AG36" s="99" t="s">
        <v>236</v>
      </c>
      <c r="AH36" s="99" t="s">
        <v>236</v>
      </c>
      <c r="AI36" s="99" t="s">
        <v>236</v>
      </c>
      <c r="AJ36" s="99" t="s">
        <v>236</v>
      </c>
      <c r="AK36" s="99" t="s">
        <v>236</v>
      </c>
      <c r="AL36" s="99" t="s">
        <v>236</v>
      </c>
      <c r="AM36" s="99" t="s">
        <v>236</v>
      </c>
      <c r="AN36" s="99" t="s">
        <v>236</v>
      </c>
      <c r="AO36" s="99" t="s">
        <v>236</v>
      </c>
      <c r="AP36" s="99" t="s">
        <v>236</v>
      </c>
      <c r="AQ36" s="99" t="s">
        <v>236</v>
      </c>
      <c r="AR36" s="99"/>
      <c r="AS36" s="99"/>
      <c r="AT36" s="99"/>
      <c r="AU36" s="99"/>
      <c r="AY36" s="99"/>
    </row>
    <row r="37" spans="1:130" s="54" customFormat="1" ht="45" customHeight="1" x14ac:dyDescent="0.2">
      <c r="A37" s="99"/>
      <c r="B37" s="130" t="s">
        <v>97</v>
      </c>
      <c r="C37" s="102" t="str">
        <f>C4</f>
        <v>Grünland
intensiv</v>
      </c>
      <c r="D37" s="102" t="str">
        <f t="shared" ref="D37:M37" si="27">D4</f>
        <v>…</v>
      </c>
      <c r="E37" s="102" t="str">
        <f t="shared" si="27"/>
        <v>Silomais</v>
      </c>
      <c r="F37" s="102" t="str">
        <f t="shared" si="27"/>
        <v>…</v>
      </c>
      <c r="G37" s="102" t="str">
        <f t="shared" si="27"/>
        <v>…</v>
      </c>
      <c r="H37" s="102" t="str">
        <f t="shared" si="27"/>
        <v>…</v>
      </c>
      <c r="I37" s="102" t="str">
        <f t="shared" si="27"/>
        <v>…</v>
      </c>
      <c r="J37" s="102" t="str">
        <f t="shared" si="27"/>
        <v>…</v>
      </c>
      <c r="K37" s="102" t="str">
        <f t="shared" si="27"/>
        <v>…</v>
      </c>
      <c r="L37" s="102" t="str">
        <f t="shared" si="27"/>
        <v>…</v>
      </c>
      <c r="M37" s="376" t="str">
        <f t="shared" si="27"/>
        <v>Verkaufte Dienstleistung
, z.B. MR</v>
      </c>
      <c r="N37" s="407" t="s">
        <v>232</v>
      </c>
      <c r="O37" s="371" t="s">
        <v>232</v>
      </c>
      <c r="P37" s="371" t="s">
        <v>232</v>
      </c>
      <c r="Q37" s="371" t="s">
        <v>232</v>
      </c>
      <c r="R37" s="347" t="s">
        <v>219</v>
      </c>
      <c r="S37" s="235" t="s">
        <v>59</v>
      </c>
      <c r="T37" s="358" t="s">
        <v>220</v>
      </c>
      <c r="U37" s="359" t="s">
        <v>69</v>
      </c>
      <c r="V37" s="358" t="s">
        <v>218</v>
      </c>
      <c r="W37" s="360" t="s">
        <v>221</v>
      </c>
      <c r="X37" s="350" t="s">
        <v>207</v>
      </c>
      <c r="Y37" s="394" t="s">
        <v>70</v>
      </c>
      <c r="Z37" s="394" t="str">
        <f>Z4</f>
        <v>Std : ha =
€/HEKTAR
inklusive
Trecker</v>
      </c>
      <c r="AD37" s="138"/>
      <c r="AE37" s="138"/>
      <c r="AF37" s="138" t="s">
        <v>87</v>
      </c>
      <c r="AG37" s="138"/>
      <c r="AH37" s="138" t="s">
        <v>89</v>
      </c>
      <c r="AI37" s="138" t="s">
        <v>90</v>
      </c>
      <c r="AJ37" s="139" t="s">
        <v>95</v>
      </c>
      <c r="AK37" s="64" t="s">
        <v>85</v>
      </c>
      <c r="AL37" s="64" t="s">
        <v>94</v>
      </c>
      <c r="AM37" s="64" t="s">
        <v>87</v>
      </c>
      <c r="AN37" s="64" t="s">
        <v>88</v>
      </c>
      <c r="AO37" s="64" t="s">
        <v>89</v>
      </c>
      <c r="AP37" s="64" t="s">
        <v>90</v>
      </c>
      <c r="AQ37" s="131" t="s">
        <v>96</v>
      </c>
      <c r="AR37" s="97" t="s">
        <v>85</v>
      </c>
      <c r="AS37" s="97" t="s">
        <v>94</v>
      </c>
      <c r="AT37" s="97" t="s">
        <v>87</v>
      </c>
      <c r="AU37" s="97" t="s">
        <v>88</v>
      </c>
      <c r="AV37" s="97" t="s">
        <v>89</v>
      </c>
      <c r="AW37" s="97" t="s">
        <v>90</v>
      </c>
      <c r="AX37" s="98" t="s">
        <v>96</v>
      </c>
    </row>
    <row r="38" spans="1:130" s="54" customFormat="1" ht="30" customHeight="1" x14ac:dyDescent="0.2">
      <c r="A38" s="99">
        <v>1</v>
      </c>
      <c r="B38" s="377" t="str">
        <f>'2. Maschinen'!B38</f>
        <v>…</v>
      </c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51"/>
      <c r="N38" s="408">
        <f>'2. Maschinen'!G38</f>
        <v>0</v>
      </c>
      <c r="O38" s="372">
        <f>'2. Maschinen'!H38</f>
        <v>0</v>
      </c>
      <c r="P38" s="372">
        <f>'2. Maschinen'!I38</f>
        <v>0</v>
      </c>
      <c r="Q38" s="409">
        <f>SUM(O38:P38)</f>
        <v>0</v>
      </c>
      <c r="R38" s="356">
        <f>'2. Maschinen'!J38</f>
        <v>0</v>
      </c>
      <c r="S38" s="375">
        <f t="shared" ref="S38:S47" si="28">SUM(C38:M38)</f>
        <v>0</v>
      </c>
      <c r="T38" s="355" t="str">
        <f t="shared" ref="T38:T47" si="29">IFERROR(R38/S38,"0")</f>
        <v>0</v>
      </c>
      <c r="U38" s="285" t="s">
        <v>152</v>
      </c>
      <c r="V38" s="355">
        <f>INDEX('1. Trecker'!$U$5:$U$14,MATCH('3. Einsatz'!U38,'1. Trecker'!$B$5:$B$14,0),1)</f>
        <v>45.475192096597148</v>
      </c>
      <c r="W38" s="50">
        <f t="shared" ref="W38:W47" si="30">V38+T38</f>
        <v>45.475192096597148</v>
      </c>
      <c r="X38" s="31"/>
      <c r="Y38" s="397" t="str">
        <f t="shared" ref="Y38:Y47" si="31">IFERROR(X38/S38,"-")</f>
        <v>-</v>
      </c>
      <c r="Z38" s="374">
        <f t="shared" ref="Z38:Z47" si="32">IFERROR(W38/Y38,0)</f>
        <v>0</v>
      </c>
      <c r="AD38" s="143"/>
      <c r="AE38" s="143"/>
      <c r="AF38" s="133">
        <f t="shared" ref="AF38:AF47" si="33">IFERROR(P38/S38,0)</f>
        <v>0</v>
      </c>
      <c r="AG38" s="143"/>
      <c r="AH38" s="143">
        <f>IFERROR(('2. Maschinen'!H38-'2. Maschinen'!G38)/#REF!,0)</f>
        <v>0</v>
      </c>
      <c r="AI38" s="133">
        <f t="shared" ref="AI38:AI47" si="34">IFERROR(N38/S38,0)</f>
        <v>0</v>
      </c>
      <c r="AJ38" s="101">
        <f t="shared" ref="AJ38:AJ47" si="35">SUM(AD38:AI38)</f>
        <v>0</v>
      </c>
      <c r="AK38" s="134">
        <f>IFERROR(INDEX('1. Trecker'!V$5:V$14,MATCH($U38,'1. Trecker'!$B$5:$B$14,0),1),0)</f>
        <v>17.5</v>
      </c>
      <c r="AL38" s="134">
        <f>IFERROR(INDEX('1. Trecker'!W$5:W$14,MATCH($U38,'1. Trecker'!$B$5:$B$14,0),1),0)</f>
        <v>0</v>
      </c>
      <c r="AM38" s="134">
        <f>IFERROR(INDEX('1. Trecker'!X$5:X$14,MATCH($U38,'1. Trecker'!$B$5:$B$14,0),1),0)</f>
        <v>5.48847420417124</v>
      </c>
      <c r="AN38" s="134">
        <f>IFERROR(INDEX('1. Trecker'!Y$5:Y$14,MATCH($U38,'1. Trecker'!$B$5:$B$14,0),1),0)</f>
        <v>11.4</v>
      </c>
      <c r="AO38" s="134">
        <f>IFERROR(INDEX('1. Trecker'!Z$5:Z$14,MATCH($U38,'1. Trecker'!$B$5:$B$14,0),1),0)</f>
        <v>9.8792535675082327</v>
      </c>
      <c r="AP38" s="134">
        <f>IFERROR(INDEX('1. Trecker'!AA$5:AA$14,MATCH($U38,'1. Trecker'!$B$5:$B$14,0),1),0)</f>
        <v>1.2074643249176729</v>
      </c>
      <c r="AQ38" s="135">
        <f>IFERROR(INDEX('1. Trecker'!AB$5:AB$14,MATCH($U38,'1. Trecker'!$B$5:$B$14,0),1),0)</f>
        <v>45.475192096597148</v>
      </c>
      <c r="AR38" s="133">
        <f t="shared" ref="AR38:AR47" si="36">IFERROR(AD38+AK38,0)</f>
        <v>17.5</v>
      </c>
      <c r="AS38" s="133">
        <f t="shared" ref="AS38:AS47" si="37">IFERROR(AE38+AL38,0)</f>
        <v>0</v>
      </c>
      <c r="AT38" s="133">
        <f t="shared" ref="AT38:AT47" si="38">IFERROR(AF38+AM38,0)</f>
        <v>5.48847420417124</v>
      </c>
      <c r="AU38" s="133">
        <f t="shared" ref="AU38:AU47" si="39">IFERROR(AG38+AN38,0)</f>
        <v>11.4</v>
      </c>
      <c r="AV38" s="133">
        <f t="shared" ref="AV38:AV47" si="40">IFERROR(AH38+AO38,0)</f>
        <v>9.8792535675082327</v>
      </c>
      <c r="AW38" s="133">
        <f t="shared" ref="AW38:AW47" si="41">IFERROR(AI38+AP38,0)</f>
        <v>1.2074643249176729</v>
      </c>
      <c r="AX38" s="101">
        <f t="shared" ref="AX38:AX47" si="42">IFERROR(SUM(AR38:AW38),0)</f>
        <v>45.475192096597148</v>
      </c>
    </row>
    <row r="39" spans="1:130" s="54" customFormat="1" ht="30" customHeight="1" x14ac:dyDescent="0.2">
      <c r="A39" s="99">
        <v>2</v>
      </c>
      <c r="B39" s="377" t="str">
        <f>'2. Maschinen'!B39</f>
        <v>…</v>
      </c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33"/>
      <c r="N39" s="408">
        <f>'2. Maschinen'!G39</f>
        <v>0</v>
      </c>
      <c r="O39" s="372">
        <f>'2. Maschinen'!H39</f>
        <v>0</v>
      </c>
      <c r="P39" s="372">
        <f>'2. Maschinen'!I39</f>
        <v>0</v>
      </c>
      <c r="Q39" s="409">
        <f t="shared" ref="Q39:Q47" si="43">SUM(O39:P39)</f>
        <v>0</v>
      </c>
      <c r="R39" s="356">
        <f>'2. Maschinen'!J39</f>
        <v>0</v>
      </c>
      <c r="S39" s="375">
        <f t="shared" si="28"/>
        <v>0</v>
      </c>
      <c r="T39" s="355" t="str">
        <f t="shared" si="29"/>
        <v>0</v>
      </c>
      <c r="U39" s="285" t="s">
        <v>28</v>
      </c>
      <c r="V39" s="355">
        <f>INDEX('1. Trecker'!$U$5:$U$14,MATCH('3. Einsatz'!U39,'1. Trecker'!$B$5:$B$14,0),1)</f>
        <v>0</v>
      </c>
      <c r="W39" s="50">
        <f t="shared" si="30"/>
        <v>0</v>
      </c>
      <c r="X39" s="31"/>
      <c r="Y39" s="397" t="str">
        <f t="shared" si="31"/>
        <v>-</v>
      </c>
      <c r="Z39" s="374">
        <f t="shared" si="32"/>
        <v>0</v>
      </c>
      <c r="AD39" s="143"/>
      <c r="AE39" s="143"/>
      <c r="AF39" s="133">
        <f t="shared" si="33"/>
        <v>0</v>
      </c>
      <c r="AG39" s="143"/>
      <c r="AH39" s="143">
        <f>IFERROR(('2. Maschinen'!H39-'2. Maschinen'!G39)/#REF!,0)</f>
        <v>0</v>
      </c>
      <c r="AI39" s="133">
        <f t="shared" si="34"/>
        <v>0</v>
      </c>
      <c r="AJ39" s="101">
        <f t="shared" si="35"/>
        <v>0</v>
      </c>
      <c r="AK39" s="134">
        <f>IFERROR(INDEX('1. Trecker'!V$5:V$14,MATCH($U39,'1. Trecker'!$B$5:$B$14,0),1),0)</f>
        <v>0</v>
      </c>
      <c r="AL39" s="134">
        <f>IFERROR(INDEX('1. Trecker'!W$5:W$14,MATCH($U39,'1. Trecker'!$B$5:$B$14,0),1),0)</f>
        <v>0</v>
      </c>
      <c r="AM39" s="134" t="str">
        <f>IFERROR(INDEX('1. Trecker'!X$5:X$14,MATCH($U39,'1. Trecker'!$B$5:$B$14,0),1),0)</f>
        <v>-</v>
      </c>
      <c r="AN39" s="134" t="str">
        <f>IFERROR(INDEX('1. Trecker'!Y$5:Y$14,MATCH($U39,'1. Trecker'!$B$5:$B$14,0),1),0)</f>
        <v>-</v>
      </c>
      <c r="AO39" s="134" t="str">
        <f>IFERROR(INDEX('1. Trecker'!Z$5:Z$14,MATCH($U39,'1. Trecker'!$B$5:$B$14,0),1),0)</f>
        <v>-</v>
      </c>
      <c r="AP39" s="134" t="str">
        <f>IFERROR(INDEX('1. Trecker'!AA$5:AA$14,MATCH($U39,'1. Trecker'!$B$5:$B$14,0),1),0)</f>
        <v>-</v>
      </c>
      <c r="AQ39" s="135">
        <f>IFERROR(INDEX('1. Trecker'!AB$5:AB$14,MATCH($U39,'1. Trecker'!$B$5:$B$14,0),1),0)</f>
        <v>0</v>
      </c>
      <c r="AR39" s="133">
        <f t="shared" si="36"/>
        <v>0</v>
      </c>
      <c r="AS39" s="133">
        <f t="shared" si="37"/>
        <v>0</v>
      </c>
      <c r="AT39" s="133">
        <f t="shared" si="38"/>
        <v>0</v>
      </c>
      <c r="AU39" s="133">
        <f t="shared" si="39"/>
        <v>0</v>
      </c>
      <c r="AV39" s="133">
        <f t="shared" si="40"/>
        <v>0</v>
      </c>
      <c r="AW39" s="133">
        <f t="shared" si="41"/>
        <v>0</v>
      </c>
      <c r="AX39" s="101">
        <f t="shared" si="42"/>
        <v>0</v>
      </c>
    </row>
    <row r="40" spans="1:130" s="54" customFormat="1" ht="30" customHeight="1" x14ac:dyDescent="0.2">
      <c r="A40" s="99">
        <v>3</v>
      </c>
      <c r="B40" s="377" t="str">
        <f>'2. Maschinen'!B40</f>
        <v>…</v>
      </c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33"/>
      <c r="N40" s="408">
        <f>'2. Maschinen'!G40</f>
        <v>0</v>
      </c>
      <c r="O40" s="372">
        <f>'2. Maschinen'!H40</f>
        <v>0</v>
      </c>
      <c r="P40" s="372">
        <f>'2. Maschinen'!I40</f>
        <v>0</v>
      </c>
      <c r="Q40" s="409">
        <f t="shared" si="43"/>
        <v>0</v>
      </c>
      <c r="R40" s="356">
        <f>'2. Maschinen'!J40</f>
        <v>0</v>
      </c>
      <c r="S40" s="375">
        <f t="shared" si="28"/>
        <v>0</v>
      </c>
      <c r="T40" s="355" t="str">
        <f t="shared" si="29"/>
        <v>0</v>
      </c>
      <c r="U40" s="285" t="s">
        <v>28</v>
      </c>
      <c r="V40" s="355">
        <f>INDEX('1. Trecker'!$U$5:$U$14,MATCH('3. Einsatz'!U40,'1. Trecker'!$B$5:$B$14,0),1)</f>
        <v>0</v>
      </c>
      <c r="W40" s="50">
        <f t="shared" si="30"/>
        <v>0</v>
      </c>
      <c r="X40" s="31"/>
      <c r="Y40" s="397" t="str">
        <f t="shared" si="31"/>
        <v>-</v>
      </c>
      <c r="Z40" s="374">
        <f t="shared" si="32"/>
        <v>0</v>
      </c>
      <c r="AD40" s="143"/>
      <c r="AE40" s="143"/>
      <c r="AF40" s="133">
        <f t="shared" si="33"/>
        <v>0</v>
      </c>
      <c r="AG40" s="143"/>
      <c r="AH40" s="143">
        <f>IFERROR(('2. Maschinen'!H40-'2. Maschinen'!G40)/#REF!,0)</f>
        <v>0</v>
      </c>
      <c r="AI40" s="133">
        <f t="shared" si="34"/>
        <v>0</v>
      </c>
      <c r="AJ40" s="101">
        <f t="shared" si="35"/>
        <v>0</v>
      </c>
      <c r="AK40" s="134">
        <f>IFERROR(INDEX('1. Trecker'!V$5:V$14,MATCH($U40,'1. Trecker'!$B$5:$B$14,0),1),0)</f>
        <v>0</v>
      </c>
      <c r="AL40" s="134">
        <f>IFERROR(INDEX('1. Trecker'!W$5:W$14,MATCH($U40,'1. Trecker'!$B$5:$B$14,0),1),0)</f>
        <v>0</v>
      </c>
      <c r="AM40" s="134" t="str">
        <f>IFERROR(INDEX('1. Trecker'!X$5:X$14,MATCH($U40,'1. Trecker'!$B$5:$B$14,0),1),0)</f>
        <v>-</v>
      </c>
      <c r="AN40" s="134" t="str">
        <f>IFERROR(INDEX('1. Trecker'!Y$5:Y$14,MATCH($U40,'1. Trecker'!$B$5:$B$14,0),1),0)</f>
        <v>-</v>
      </c>
      <c r="AO40" s="134" t="str">
        <f>IFERROR(INDEX('1. Trecker'!Z$5:Z$14,MATCH($U40,'1. Trecker'!$B$5:$B$14,0),1),0)</f>
        <v>-</v>
      </c>
      <c r="AP40" s="134" t="str">
        <f>IFERROR(INDEX('1. Trecker'!AA$5:AA$14,MATCH($U40,'1. Trecker'!$B$5:$B$14,0),1),0)</f>
        <v>-</v>
      </c>
      <c r="AQ40" s="135">
        <f>IFERROR(INDEX('1. Trecker'!AB$5:AB$14,MATCH($U40,'1. Trecker'!$B$5:$B$14,0),1),0)</f>
        <v>0</v>
      </c>
      <c r="AR40" s="133">
        <f t="shared" si="36"/>
        <v>0</v>
      </c>
      <c r="AS40" s="133">
        <f t="shared" si="37"/>
        <v>0</v>
      </c>
      <c r="AT40" s="133">
        <f t="shared" si="38"/>
        <v>0</v>
      </c>
      <c r="AU40" s="133">
        <f t="shared" si="39"/>
        <v>0</v>
      </c>
      <c r="AV40" s="133">
        <f t="shared" si="40"/>
        <v>0</v>
      </c>
      <c r="AW40" s="133">
        <f t="shared" si="41"/>
        <v>0</v>
      </c>
      <c r="AX40" s="101">
        <f t="shared" si="42"/>
        <v>0</v>
      </c>
    </row>
    <row r="41" spans="1:130" s="54" customFormat="1" ht="30" customHeight="1" x14ac:dyDescent="0.2">
      <c r="A41" s="99">
        <v>4</v>
      </c>
      <c r="B41" s="377" t="str">
        <f>'2. Maschinen'!B41</f>
        <v>…</v>
      </c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33"/>
      <c r="N41" s="408">
        <f>'2. Maschinen'!G41</f>
        <v>0</v>
      </c>
      <c r="O41" s="372">
        <f>'2. Maschinen'!H41</f>
        <v>0</v>
      </c>
      <c r="P41" s="372">
        <f>'2. Maschinen'!I41</f>
        <v>0</v>
      </c>
      <c r="Q41" s="409">
        <f t="shared" si="43"/>
        <v>0</v>
      </c>
      <c r="R41" s="356">
        <f>'2. Maschinen'!J41</f>
        <v>0</v>
      </c>
      <c r="S41" s="375">
        <f t="shared" si="28"/>
        <v>0</v>
      </c>
      <c r="T41" s="355" t="str">
        <f t="shared" si="29"/>
        <v>0</v>
      </c>
      <c r="U41" s="285" t="s">
        <v>28</v>
      </c>
      <c r="V41" s="355">
        <f>INDEX('1. Trecker'!$U$5:$U$14,MATCH('3. Einsatz'!U41,'1. Trecker'!$B$5:$B$14,0),1)</f>
        <v>0</v>
      </c>
      <c r="W41" s="50">
        <f t="shared" si="30"/>
        <v>0</v>
      </c>
      <c r="X41" s="31"/>
      <c r="Y41" s="397" t="str">
        <f t="shared" si="31"/>
        <v>-</v>
      </c>
      <c r="Z41" s="374">
        <f t="shared" si="32"/>
        <v>0</v>
      </c>
      <c r="AD41" s="143"/>
      <c r="AE41" s="143"/>
      <c r="AF41" s="133">
        <f t="shared" si="33"/>
        <v>0</v>
      </c>
      <c r="AG41" s="143"/>
      <c r="AH41" s="143">
        <f>IFERROR(('2. Maschinen'!H43-'2. Maschinen'!G43)/#REF!,0)</f>
        <v>0</v>
      </c>
      <c r="AI41" s="133">
        <f t="shared" si="34"/>
        <v>0</v>
      </c>
      <c r="AJ41" s="101">
        <f t="shared" si="35"/>
        <v>0</v>
      </c>
      <c r="AK41" s="134">
        <f>IFERROR(INDEX('1. Trecker'!V$5:V$14,MATCH($U41,'1. Trecker'!$B$5:$B$14,0),1),0)</f>
        <v>0</v>
      </c>
      <c r="AL41" s="134">
        <f>IFERROR(INDEX('1. Trecker'!W$5:W$14,MATCH($U41,'1. Trecker'!$B$5:$B$14,0),1),0)</f>
        <v>0</v>
      </c>
      <c r="AM41" s="134" t="str">
        <f>IFERROR(INDEX('1. Trecker'!X$5:X$14,MATCH($U41,'1. Trecker'!$B$5:$B$14,0),1),0)</f>
        <v>-</v>
      </c>
      <c r="AN41" s="134" t="str">
        <f>IFERROR(INDEX('1. Trecker'!Y$5:Y$14,MATCH($U41,'1. Trecker'!$B$5:$B$14,0),1),0)</f>
        <v>-</v>
      </c>
      <c r="AO41" s="134" t="str">
        <f>IFERROR(INDEX('1. Trecker'!Z$5:Z$14,MATCH($U41,'1. Trecker'!$B$5:$B$14,0),1),0)</f>
        <v>-</v>
      </c>
      <c r="AP41" s="134" t="str">
        <f>IFERROR(INDEX('1. Trecker'!AA$5:AA$14,MATCH($U41,'1. Trecker'!$B$5:$B$14,0),1),0)</f>
        <v>-</v>
      </c>
      <c r="AQ41" s="135">
        <f>IFERROR(INDEX('1. Trecker'!AB$5:AB$14,MATCH($U41,'1. Trecker'!$B$5:$B$14,0),1),0)</f>
        <v>0</v>
      </c>
      <c r="AR41" s="133">
        <f t="shared" si="36"/>
        <v>0</v>
      </c>
      <c r="AS41" s="133">
        <f t="shared" si="37"/>
        <v>0</v>
      </c>
      <c r="AT41" s="133">
        <f t="shared" si="38"/>
        <v>0</v>
      </c>
      <c r="AU41" s="133">
        <f t="shared" si="39"/>
        <v>0</v>
      </c>
      <c r="AV41" s="133">
        <f t="shared" si="40"/>
        <v>0</v>
      </c>
      <c r="AW41" s="133">
        <f t="shared" si="41"/>
        <v>0</v>
      </c>
      <c r="AX41" s="101">
        <f t="shared" si="42"/>
        <v>0</v>
      </c>
    </row>
    <row r="42" spans="1:130" s="54" customFormat="1" ht="30" customHeight="1" x14ac:dyDescent="0.2">
      <c r="A42" s="99">
        <v>5</v>
      </c>
      <c r="B42" s="377" t="str">
        <f>'2. Maschinen'!B42</f>
        <v>…</v>
      </c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33"/>
      <c r="N42" s="408">
        <f>'2. Maschinen'!G42</f>
        <v>0</v>
      </c>
      <c r="O42" s="372">
        <f>'2. Maschinen'!H42</f>
        <v>0</v>
      </c>
      <c r="P42" s="372">
        <f>'2. Maschinen'!I42</f>
        <v>0</v>
      </c>
      <c r="Q42" s="409">
        <f t="shared" si="43"/>
        <v>0</v>
      </c>
      <c r="R42" s="356">
        <f>'2. Maschinen'!J42</f>
        <v>0</v>
      </c>
      <c r="S42" s="375">
        <f t="shared" si="28"/>
        <v>0</v>
      </c>
      <c r="T42" s="355" t="str">
        <f t="shared" si="29"/>
        <v>0</v>
      </c>
      <c r="U42" s="285" t="s">
        <v>28</v>
      </c>
      <c r="V42" s="355">
        <f>INDEX('1. Trecker'!$U$5:$U$14,MATCH('3. Einsatz'!U42,'1. Trecker'!$B$5:$B$14,0),1)</f>
        <v>0</v>
      </c>
      <c r="W42" s="50">
        <f t="shared" si="30"/>
        <v>0</v>
      </c>
      <c r="X42" s="31"/>
      <c r="Y42" s="397" t="str">
        <f t="shared" si="31"/>
        <v>-</v>
      </c>
      <c r="Z42" s="374">
        <f t="shared" si="32"/>
        <v>0</v>
      </c>
      <c r="AD42" s="143"/>
      <c r="AE42" s="143"/>
      <c r="AF42" s="133">
        <f t="shared" si="33"/>
        <v>0</v>
      </c>
      <c r="AG42" s="143"/>
      <c r="AH42" s="143">
        <f>IFERROR(('2. Maschinen'!H42-'2. Maschinen'!G42)/#REF!,0)</f>
        <v>0</v>
      </c>
      <c r="AI42" s="133">
        <f t="shared" si="34"/>
        <v>0</v>
      </c>
      <c r="AJ42" s="101">
        <f t="shared" si="35"/>
        <v>0</v>
      </c>
      <c r="AK42" s="134">
        <f>IFERROR(INDEX('1. Trecker'!V$5:V$14,MATCH($U42,'1. Trecker'!$B$5:$B$14,0),1),0)</f>
        <v>0</v>
      </c>
      <c r="AL42" s="134">
        <f>IFERROR(INDEX('1. Trecker'!W$5:W$14,MATCH($U42,'1. Trecker'!$B$5:$B$14,0),1),0)</f>
        <v>0</v>
      </c>
      <c r="AM42" s="134" t="str">
        <f>IFERROR(INDEX('1. Trecker'!X$5:X$14,MATCH($U42,'1. Trecker'!$B$5:$B$14,0),1),0)</f>
        <v>-</v>
      </c>
      <c r="AN42" s="134" t="str">
        <f>IFERROR(INDEX('1. Trecker'!Y$5:Y$14,MATCH($U42,'1. Trecker'!$B$5:$B$14,0),1),0)</f>
        <v>-</v>
      </c>
      <c r="AO42" s="134" t="str">
        <f>IFERROR(INDEX('1. Trecker'!Z$5:Z$14,MATCH($U42,'1. Trecker'!$B$5:$B$14,0),1),0)</f>
        <v>-</v>
      </c>
      <c r="AP42" s="134" t="str">
        <f>IFERROR(INDEX('1. Trecker'!AA$5:AA$14,MATCH($U42,'1. Trecker'!$B$5:$B$14,0),1),0)</f>
        <v>-</v>
      </c>
      <c r="AQ42" s="135">
        <f>IFERROR(INDEX('1. Trecker'!AB$5:AB$14,MATCH($U42,'1. Trecker'!$B$5:$B$14,0),1),0)</f>
        <v>0</v>
      </c>
      <c r="AR42" s="133">
        <f t="shared" si="36"/>
        <v>0</v>
      </c>
      <c r="AS42" s="133">
        <f t="shared" si="37"/>
        <v>0</v>
      </c>
      <c r="AT42" s="133">
        <f t="shared" si="38"/>
        <v>0</v>
      </c>
      <c r="AU42" s="133">
        <f t="shared" si="39"/>
        <v>0</v>
      </c>
      <c r="AV42" s="133">
        <f t="shared" si="40"/>
        <v>0</v>
      </c>
      <c r="AW42" s="133">
        <f t="shared" si="41"/>
        <v>0</v>
      </c>
      <c r="AX42" s="101">
        <f t="shared" si="42"/>
        <v>0</v>
      </c>
    </row>
    <row r="43" spans="1:130" s="54" customFormat="1" ht="30" customHeight="1" x14ac:dyDescent="0.2">
      <c r="A43" s="99">
        <v>6</v>
      </c>
      <c r="B43" s="377" t="str">
        <f>'2. Maschinen'!B43</f>
        <v>…</v>
      </c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33"/>
      <c r="N43" s="408">
        <f>'2. Maschinen'!G43</f>
        <v>0</v>
      </c>
      <c r="O43" s="372">
        <f>'2. Maschinen'!H43</f>
        <v>0</v>
      </c>
      <c r="P43" s="372">
        <f>'2. Maschinen'!I43</f>
        <v>0</v>
      </c>
      <c r="Q43" s="409">
        <f t="shared" si="43"/>
        <v>0</v>
      </c>
      <c r="R43" s="356">
        <f>'2. Maschinen'!J43</f>
        <v>0</v>
      </c>
      <c r="S43" s="375">
        <f t="shared" si="28"/>
        <v>0</v>
      </c>
      <c r="T43" s="355" t="str">
        <f t="shared" si="29"/>
        <v>0</v>
      </c>
      <c r="U43" s="285" t="s">
        <v>28</v>
      </c>
      <c r="V43" s="355">
        <f>INDEX('1. Trecker'!$U$5:$U$14,MATCH('3. Einsatz'!U43,'1. Trecker'!$B$5:$B$14,0),1)</f>
        <v>0</v>
      </c>
      <c r="W43" s="50">
        <f t="shared" si="30"/>
        <v>0</v>
      </c>
      <c r="X43" s="31"/>
      <c r="Y43" s="397" t="str">
        <f t="shared" si="31"/>
        <v>-</v>
      </c>
      <c r="Z43" s="374">
        <f t="shared" si="32"/>
        <v>0</v>
      </c>
      <c r="AD43" s="143"/>
      <c r="AE43" s="143"/>
      <c r="AF43" s="133">
        <f t="shared" si="33"/>
        <v>0</v>
      </c>
      <c r="AG43" s="143"/>
      <c r="AH43" s="143">
        <f>IFERROR(('2. Maschinen'!H43-'2. Maschinen'!G43)/#REF!,0)</f>
        <v>0</v>
      </c>
      <c r="AI43" s="133">
        <f t="shared" si="34"/>
        <v>0</v>
      </c>
      <c r="AJ43" s="101">
        <f t="shared" si="35"/>
        <v>0</v>
      </c>
      <c r="AK43" s="134">
        <f>IFERROR(INDEX('1. Trecker'!V$5:V$14,MATCH($U43,'1. Trecker'!$B$5:$B$14,0),1),0)</f>
        <v>0</v>
      </c>
      <c r="AL43" s="134">
        <f>IFERROR(INDEX('1. Trecker'!W$5:W$14,MATCH($U43,'1. Trecker'!$B$5:$B$14,0),1),0)</f>
        <v>0</v>
      </c>
      <c r="AM43" s="134" t="str">
        <f>IFERROR(INDEX('1. Trecker'!X$5:X$14,MATCH($U43,'1. Trecker'!$B$5:$B$14,0),1),0)</f>
        <v>-</v>
      </c>
      <c r="AN43" s="134" t="str">
        <f>IFERROR(INDEX('1. Trecker'!Y$5:Y$14,MATCH($U43,'1. Trecker'!$B$5:$B$14,0),1),0)</f>
        <v>-</v>
      </c>
      <c r="AO43" s="134" t="str">
        <f>IFERROR(INDEX('1. Trecker'!Z$5:Z$14,MATCH($U43,'1. Trecker'!$B$5:$B$14,0),1),0)</f>
        <v>-</v>
      </c>
      <c r="AP43" s="134" t="str">
        <f>IFERROR(INDEX('1. Trecker'!AA$5:AA$14,MATCH($U43,'1. Trecker'!$B$5:$B$14,0),1),0)</f>
        <v>-</v>
      </c>
      <c r="AQ43" s="135">
        <f>IFERROR(INDEX('1. Trecker'!AB$5:AB$14,MATCH($U43,'1. Trecker'!$B$5:$B$14,0),1),0)</f>
        <v>0</v>
      </c>
      <c r="AR43" s="133">
        <f t="shared" si="36"/>
        <v>0</v>
      </c>
      <c r="AS43" s="133">
        <f t="shared" si="37"/>
        <v>0</v>
      </c>
      <c r="AT43" s="133">
        <f t="shared" si="38"/>
        <v>0</v>
      </c>
      <c r="AU43" s="133">
        <f t="shared" si="39"/>
        <v>0</v>
      </c>
      <c r="AV43" s="133">
        <f t="shared" si="40"/>
        <v>0</v>
      </c>
      <c r="AW43" s="133">
        <f t="shared" si="41"/>
        <v>0</v>
      </c>
      <c r="AX43" s="101">
        <f t="shared" si="42"/>
        <v>0</v>
      </c>
    </row>
    <row r="44" spans="1:130" s="54" customFormat="1" ht="30" customHeight="1" x14ac:dyDescent="0.2">
      <c r="A44" s="99">
        <v>7</v>
      </c>
      <c r="B44" s="377" t="str">
        <f>'2. Maschinen'!B44</f>
        <v>…</v>
      </c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33"/>
      <c r="N44" s="408">
        <f>'2. Maschinen'!G44</f>
        <v>0</v>
      </c>
      <c r="O44" s="372">
        <f>'2. Maschinen'!H44</f>
        <v>0</v>
      </c>
      <c r="P44" s="372">
        <f>'2. Maschinen'!I44</f>
        <v>0</v>
      </c>
      <c r="Q44" s="409">
        <f t="shared" si="43"/>
        <v>0</v>
      </c>
      <c r="R44" s="356">
        <f>'2. Maschinen'!J44</f>
        <v>0</v>
      </c>
      <c r="S44" s="375">
        <f t="shared" si="28"/>
        <v>0</v>
      </c>
      <c r="T44" s="355" t="str">
        <f t="shared" si="29"/>
        <v>0</v>
      </c>
      <c r="U44" s="285" t="s">
        <v>28</v>
      </c>
      <c r="V44" s="355">
        <f>INDEX('1. Trecker'!$U$5:$U$14,MATCH('3. Einsatz'!U44,'1. Trecker'!$B$5:$B$14,0),1)</f>
        <v>0</v>
      </c>
      <c r="W44" s="50">
        <f t="shared" si="30"/>
        <v>0</v>
      </c>
      <c r="X44" s="31"/>
      <c r="Y44" s="397" t="str">
        <f t="shared" si="31"/>
        <v>-</v>
      </c>
      <c r="Z44" s="374">
        <f t="shared" si="32"/>
        <v>0</v>
      </c>
      <c r="AD44" s="143"/>
      <c r="AE44" s="143"/>
      <c r="AF44" s="133">
        <f t="shared" si="33"/>
        <v>0</v>
      </c>
      <c r="AG44" s="143"/>
      <c r="AH44" s="143">
        <f>IFERROR(('2. Maschinen'!H44-'2. Maschinen'!G44)/#REF!,0)</f>
        <v>0</v>
      </c>
      <c r="AI44" s="133">
        <f t="shared" si="34"/>
        <v>0</v>
      </c>
      <c r="AJ44" s="101">
        <f t="shared" si="35"/>
        <v>0</v>
      </c>
      <c r="AK44" s="134">
        <f>IFERROR(INDEX('1. Trecker'!V$5:V$14,MATCH($U44,'1. Trecker'!$B$5:$B$14,0),1),0)</f>
        <v>0</v>
      </c>
      <c r="AL44" s="134">
        <f>IFERROR(INDEX('1. Trecker'!W$5:W$14,MATCH($U44,'1. Trecker'!$B$5:$B$14,0),1),0)</f>
        <v>0</v>
      </c>
      <c r="AM44" s="134" t="str">
        <f>IFERROR(INDEX('1. Trecker'!X$5:X$14,MATCH($U44,'1. Trecker'!$B$5:$B$14,0),1),0)</f>
        <v>-</v>
      </c>
      <c r="AN44" s="134" t="str">
        <f>IFERROR(INDEX('1. Trecker'!Y$5:Y$14,MATCH($U44,'1. Trecker'!$B$5:$B$14,0),1),0)</f>
        <v>-</v>
      </c>
      <c r="AO44" s="134" t="str">
        <f>IFERROR(INDEX('1. Trecker'!Z$5:Z$14,MATCH($U44,'1. Trecker'!$B$5:$B$14,0),1),0)</f>
        <v>-</v>
      </c>
      <c r="AP44" s="134" t="str">
        <f>IFERROR(INDEX('1. Trecker'!AA$5:AA$14,MATCH($U44,'1. Trecker'!$B$5:$B$14,0),1),0)</f>
        <v>-</v>
      </c>
      <c r="AQ44" s="135">
        <f>IFERROR(INDEX('1. Trecker'!AB$5:AB$14,MATCH($U44,'1. Trecker'!$B$5:$B$14,0),1),0)</f>
        <v>0</v>
      </c>
      <c r="AR44" s="133">
        <f t="shared" si="36"/>
        <v>0</v>
      </c>
      <c r="AS44" s="133">
        <f t="shared" si="37"/>
        <v>0</v>
      </c>
      <c r="AT44" s="133">
        <f t="shared" si="38"/>
        <v>0</v>
      </c>
      <c r="AU44" s="133">
        <f t="shared" si="39"/>
        <v>0</v>
      </c>
      <c r="AV44" s="133">
        <f t="shared" si="40"/>
        <v>0</v>
      </c>
      <c r="AW44" s="133">
        <f t="shared" si="41"/>
        <v>0</v>
      </c>
      <c r="AX44" s="101">
        <f t="shared" si="42"/>
        <v>0</v>
      </c>
    </row>
    <row r="45" spans="1:130" s="54" customFormat="1" ht="30" customHeight="1" x14ac:dyDescent="0.2">
      <c r="A45" s="99">
        <v>8</v>
      </c>
      <c r="B45" s="377" t="str">
        <f>'2. Maschinen'!B45</f>
        <v>…</v>
      </c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33"/>
      <c r="N45" s="408">
        <f>'2. Maschinen'!G45</f>
        <v>0</v>
      </c>
      <c r="O45" s="372">
        <f>'2. Maschinen'!H45</f>
        <v>0</v>
      </c>
      <c r="P45" s="372">
        <f>'2. Maschinen'!I45</f>
        <v>0</v>
      </c>
      <c r="Q45" s="409">
        <f t="shared" si="43"/>
        <v>0</v>
      </c>
      <c r="R45" s="356">
        <f>'2. Maschinen'!J45</f>
        <v>0</v>
      </c>
      <c r="S45" s="375">
        <f t="shared" si="28"/>
        <v>0</v>
      </c>
      <c r="T45" s="355" t="str">
        <f t="shared" si="29"/>
        <v>0</v>
      </c>
      <c r="U45" s="285" t="s">
        <v>28</v>
      </c>
      <c r="V45" s="355">
        <f>INDEX('1. Trecker'!$U$5:$U$14,MATCH('3. Einsatz'!U45,'1. Trecker'!$B$5:$B$14,0),1)</f>
        <v>0</v>
      </c>
      <c r="W45" s="50">
        <f t="shared" si="30"/>
        <v>0</v>
      </c>
      <c r="X45" s="31"/>
      <c r="Y45" s="397" t="str">
        <f t="shared" si="31"/>
        <v>-</v>
      </c>
      <c r="Z45" s="374">
        <f t="shared" si="32"/>
        <v>0</v>
      </c>
      <c r="AD45" s="143"/>
      <c r="AE45" s="143"/>
      <c r="AF45" s="133">
        <f t="shared" si="33"/>
        <v>0</v>
      </c>
      <c r="AG45" s="143"/>
      <c r="AH45" s="143">
        <f>IFERROR(('2. Maschinen'!H45-'2. Maschinen'!G45)/#REF!,0)</f>
        <v>0</v>
      </c>
      <c r="AI45" s="133">
        <f t="shared" si="34"/>
        <v>0</v>
      </c>
      <c r="AJ45" s="101">
        <f t="shared" si="35"/>
        <v>0</v>
      </c>
      <c r="AK45" s="134">
        <f>IFERROR(INDEX('1. Trecker'!V$5:V$14,MATCH($U45,'1. Trecker'!$B$5:$B$14,0),1),0)</f>
        <v>0</v>
      </c>
      <c r="AL45" s="134">
        <f>IFERROR(INDEX('1. Trecker'!W$5:W$14,MATCH($U45,'1. Trecker'!$B$5:$B$14,0),1),0)</f>
        <v>0</v>
      </c>
      <c r="AM45" s="134" t="str">
        <f>IFERROR(INDEX('1. Trecker'!X$5:X$14,MATCH($U45,'1. Trecker'!$B$5:$B$14,0),1),0)</f>
        <v>-</v>
      </c>
      <c r="AN45" s="134" t="str">
        <f>IFERROR(INDEX('1. Trecker'!Y$5:Y$14,MATCH($U45,'1. Trecker'!$B$5:$B$14,0),1),0)</f>
        <v>-</v>
      </c>
      <c r="AO45" s="134" t="str">
        <f>IFERROR(INDEX('1. Trecker'!Z$5:Z$14,MATCH($U45,'1. Trecker'!$B$5:$B$14,0),1),0)</f>
        <v>-</v>
      </c>
      <c r="AP45" s="134" t="str">
        <f>IFERROR(INDEX('1. Trecker'!AA$5:AA$14,MATCH($U45,'1. Trecker'!$B$5:$B$14,0),1),0)</f>
        <v>-</v>
      </c>
      <c r="AQ45" s="135">
        <f>IFERROR(INDEX('1. Trecker'!AB$5:AB$14,MATCH($U45,'1. Trecker'!$B$5:$B$14,0),1),0)</f>
        <v>0</v>
      </c>
      <c r="AR45" s="133">
        <f t="shared" si="36"/>
        <v>0</v>
      </c>
      <c r="AS45" s="133">
        <f t="shared" si="37"/>
        <v>0</v>
      </c>
      <c r="AT45" s="133">
        <f t="shared" si="38"/>
        <v>0</v>
      </c>
      <c r="AU45" s="133">
        <f t="shared" si="39"/>
        <v>0</v>
      </c>
      <c r="AV45" s="133">
        <f t="shared" si="40"/>
        <v>0</v>
      </c>
      <c r="AW45" s="133">
        <f t="shared" si="41"/>
        <v>0</v>
      </c>
      <c r="AX45" s="101">
        <f t="shared" si="42"/>
        <v>0</v>
      </c>
    </row>
    <row r="46" spans="1:130" s="54" customFormat="1" ht="30" customHeight="1" x14ac:dyDescent="0.2">
      <c r="A46" s="99">
        <v>9</v>
      </c>
      <c r="B46" s="377" t="str">
        <f>'2. Maschinen'!B46</f>
        <v>…</v>
      </c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33"/>
      <c r="N46" s="408">
        <f>'2. Maschinen'!G46</f>
        <v>0</v>
      </c>
      <c r="O46" s="372">
        <f>'2. Maschinen'!H46</f>
        <v>0</v>
      </c>
      <c r="P46" s="372">
        <f>'2. Maschinen'!I46</f>
        <v>0</v>
      </c>
      <c r="Q46" s="409">
        <f t="shared" si="43"/>
        <v>0</v>
      </c>
      <c r="R46" s="356">
        <f>'2. Maschinen'!J46</f>
        <v>0</v>
      </c>
      <c r="S46" s="375">
        <f t="shared" si="28"/>
        <v>0</v>
      </c>
      <c r="T46" s="355" t="str">
        <f t="shared" si="29"/>
        <v>0</v>
      </c>
      <c r="U46" s="285" t="s">
        <v>28</v>
      </c>
      <c r="V46" s="355">
        <f>INDEX('1. Trecker'!$U$5:$U$14,MATCH('3. Einsatz'!U46,'1. Trecker'!$B$5:$B$14,0),1)</f>
        <v>0</v>
      </c>
      <c r="W46" s="50">
        <f t="shared" si="30"/>
        <v>0</v>
      </c>
      <c r="X46" s="31"/>
      <c r="Y46" s="397" t="str">
        <f t="shared" si="31"/>
        <v>-</v>
      </c>
      <c r="Z46" s="374">
        <f t="shared" si="32"/>
        <v>0</v>
      </c>
      <c r="AD46" s="143"/>
      <c r="AE46" s="143"/>
      <c r="AF46" s="133">
        <f t="shared" si="33"/>
        <v>0</v>
      </c>
      <c r="AG46" s="143"/>
      <c r="AH46" s="143">
        <f>IFERROR(('2. Maschinen'!H46-'2. Maschinen'!G46)/#REF!,0)</f>
        <v>0</v>
      </c>
      <c r="AI46" s="133">
        <f t="shared" si="34"/>
        <v>0</v>
      </c>
      <c r="AJ46" s="101">
        <f t="shared" si="35"/>
        <v>0</v>
      </c>
      <c r="AK46" s="134">
        <f>IFERROR(INDEX('1. Trecker'!V$5:V$14,MATCH($U46,'1. Trecker'!$B$5:$B$14,0),1),0)</f>
        <v>0</v>
      </c>
      <c r="AL46" s="134">
        <f>IFERROR(INDEX('1. Trecker'!W$5:W$14,MATCH($U46,'1. Trecker'!$B$5:$B$14,0),1),0)</f>
        <v>0</v>
      </c>
      <c r="AM46" s="134" t="str">
        <f>IFERROR(INDEX('1. Trecker'!X$5:X$14,MATCH($U46,'1. Trecker'!$B$5:$B$14,0),1),0)</f>
        <v>-</v>
      </c>
      <c r="AN46" s="134" t="str">
        <f>IFERROR(INDEX('1. Trecker'!Y$5:Y$14,MATCH($U46,'1. Trecker'!$B$5:$B$14,0),1),0)</f>
        <v>-</v>
      </c>
      <c r="AO46" s="134" t="str">
        <f>IFERROR(INDEX('1. Trecker'!Z$5:Z$14,MATCH($U46,'1. Trecker'!$B$5:$B$14,0),1),0)</f>
        <v>-</v>
      </c>
      <c r="AP46" s="134" t="str">
        <f>IFERROR(INDEX('1. Trecker'!AA$5:AA$14,MATCH($U46,'1. Trecker'!$B$5:$B$14,0),1),0)</f>
        <v>-</v>
      </c>
      <c r="AQ46" s="135">
        <f>IFERROR(INDEX('1. Trecker'!AB$5:AB$14,MATCH($U46,'1. Trecker'!$B$5:$B$14,0),1),0)</f>
        <v>0</v>
      </c>
      <c r="AR46" s="133">
        <f t="shared" si="36"/>
        <v>0</v>
      </c>
      <c r="AS46" s="133">
        <f t="shared" si="37"/>
        <v>0</v>
      </c>
      <c r="AT46" s="133">
        <f t="shared" si="38"/>
        <v>0</v>
      </c>
      <c r="AU46" s="133">
        <f t="shared" si="39"/>
        <v>0</v>
      </c>
      <c r="AV46" s="133">
        <f t="shared" si="40"/>
        <v>0</v>
      </c>
      <c r="AW46" s="133">
        <f t="shared" si="41"/>
        <v>0</v>
      </c>
      <c r="AX46" s="101">
        <f t="shared" si="42"/>
        <v>0</v>
      </c>
    </row>
    <row r="47" spans="1:130" s="60" customFormat="1" ht="30" customHeight="1" x14ac:dyDescent="0.2">
      <c r="A47" s="99">
        <v>10</v>
      </c>
      <c r="B47" s="377" t="str">
        <f>'2. Maschinen'!B47</f>
        <v>…</v>
      </c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33"/>
      <c r="N47" s="408">
        <f>'2. Maschinen'!G47</f>
        <v>0</v>
      </c>
      <c r="O47" s="372">
        <f>'2. Maschinen'!H47</f>
        <v>0</v>
      </c>
      <c r="P47" s="372">
        <f>'2. Maschinen'!I47</f>
        <v>0</v>
      </c>
      <c r="Q47" s="409">
        <f t="shared" si="43"/>
        <v>0</v>
      </c>
      <c r="R47" s="356">
        <f>'2. Maschinen'!J47</f>
        <v>0</v>
      </c>
      <c r="S47" s="375">
        <f t="shared" si="28"/>
        <v>0</v>
      </c>
      <c r="T47" s="355" t="str">
        <f t="shared" si="29"/>
        <v>0</v>
      </c>
      <c r="U47" s="285" t="s">
        <v>28</v>
      </c>
      <c r="V47" s="355">
        <f>INDEX('1. Trecker'!$U$5:$U$14,MATCH('3. Einsatz'!U47,'1. Trecker'!$B$5:$B$14,0),1)</f>
        <v>0</v>
      </c>
      <c r="W47" s="50">
        <f t="shared" si="30"/>
        <v>0</v>
      </c>
      <c r="X47" s="31"/>
      <c r="Y47" s="397" t="str">
        <f t="shared" si="31"/>
        <v>-</v>
      </c>
      <c r="Z47" s="374">
        <f t="shared" si="32"/>
        <v>0</v>
      </c>
      <c r="AA47" s="54"/>
      <c r="AB47" s="54"/>
      <c r="AC47" s="54"/>
      <c r="AD47" s="143"/>
      <c r="AE47" s="143"/>
      <c r="AF47" s="133">
        <f t="shared" si="33"/>
        <v>0</v>
      </c>
      <c r="AG47" s="143"/>
      <c r="AH47" s="143">
        <f>IFERROR(('2. Maschinen'!H47-'2. Maschinen'!G47)/#REF!,0)</f>
        <v>0</v>
      </c>
      <c r="AI47" s="133">
        <f t="shared" si="34"/>
        <v>0</v>
      </c>
      <c r="AJ47" s="101">
        <f t="shared" si="35"/>
        <v>0</v>
      </c>
      <c r="AK47" s="134">
        <f>IFERROR(INDEX('1. Trecker'!V$5:V$14,MATCH($U47,'1. Trecker'!$B$5:$B$14,0),1),0)</f>
        <v>0</v>
      </c>
      <c r="AL47" s="134">
        <f>IFERROR(INDEX('1. Trecker'!W$5:W$14,MATCH($U47,'1. Trecker'!$B$5:$B$14,0),1),0)</f>
        <v>0</v>
      </c>
      <c r="AM47" s="134" t="str">
        <f>IFERROR(INDEX('1. Trecker'!X$5:X$14,MATCH($U47,'1. Trecker'!$B$5:$B$14,0),1),0)</f>
        <v>-</v>
      </c>
      <c r="AN47" s="134" t="str">
        <f>IFERROR(INDEX('1. Trecker'!Y$5:Y$14,MATCH($U47,'1. Trecker'!$B$5:$B$14,0),1),0)</f>
        <v>-</v>
      </c>
      <c r="AO47" s="134" t="str">
        <f>IFERROR(INDEX('1. Trecker'!Z$5:Z$14,MATCH($U47,'1. Trecker'!$B$5:$B$14,0),1),0)</f>
        <v>-</v>
      </c>
      <c r="AP47" s="134" t="str">
        <f>IFERROR(INDEX('1. Trecker'!AA$5:AA$14,MATCH($U47,'1. Trecker'!$B$5:$B$14,0),1),0)</f>
        <v>-</v>
      </c>
      <c r="AQ47" s="135">
        <f>IFERROR(INDEX('1. Trecker'!AB$5:AB$14,MATCH($U47,'1. Trecker'!$B$5:$B$14,0),1),0)</f>
        <v>0</v>
      </c>
      <c r="AR47" s="133">
        <f t="shared" si="36"/>
        <v>0</v>
      </c>
      <c r="AS47" s="133">
        <f t="shared" si="37"/>
        <v>0</v>
      </c>
      <c r="AT47" s="133">
        <f t="shared" si="38"/>
        <v>0</v>
      </c>
      <c r="AU47" s="133">
        <f t="shared" si="39"/>
        <v>0</v>
      </c>
      <c r="AV47" s="133">
        <f t="shared" si="40"/>
        <v>0</v>
      </c>
      <c r="AW47" s="133">
        <f t="shared" si="41"/>
        <v>0</v>
      </c>
      <c r="AX47" s="101">
        <f t="shared" si="42"/>
        <v>0</v>
      </c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</row>
    <row r="48" spans="1:130" s="60" customFormat="1" ht="30" customHeight="1" x14ac:dyDescent="0.2">
      <c r="A48" s="52"/>
      <c r="B48" s="102" t="s">
        <v>33</v>
      </c>
      <c r="C48" s="41">
        <f t="shared" ref="C48:M48" si="44">SUMPRODUCT($W6:$W47,C6:C47)</f>
        <v>4677.9398280278074</v>
      </c>
      <c r="D48" s="327">
        <f t="shared" si="44"/>
        <v>0</v>
      </c>
      <c r="E48" s="41">
        <f t="shared" si="44"/>
        <v>0</v>
      </c>
      <c r="F48" s="41">
        <f t="shared" si="44"/>
        <v>0</v>
      </c>
      <c r="G48" s="41">
        <f t="shared" si="44"/>
        <v>0</v>
      </c>
      <c r="H48" s="41">
        <f t="shared" si="44"/>
        <v>0</v>
      </c>
      <c r="I48" s="41">
        <f t="shared" si="44"/>
        <v>0</v>
      </c>
      <c r="J48" s="41">
        <f t="shared" si="44"/>
        <v>0</v>
      </c>
      <c r="K48" s="41">
        <f t="shared" si="44"/>
        <v>0</v>
      </c>
      <c r="L48" s="41">
        <f t="shared" si="44"/>
        <v>0</v>
      </c>
      <c r="M48" s="41">
        <f t="shared" si="44"/>
        <v>0</v>
      </c>
      <c r="N48" s="406" t="s">
        <v>72</v>
      </c>
      <c r="O48" s="371" t="s">
        <v>234</v>
      </c>
      <c r="P48" s="64" t="s">
        <v>233</v>
      </c>
      <c r="Q48" s="370" t="s">
        <v>269</v>
      </c>
      <c r="R48" s="105" t="s">
        <v>224</v>
      </c>
      <c r="S48" s="348">
        <f>SUMPRODUCT($W6:$W47,S6:S47)-V48</f>
        <v>4677.9398280278074</v>
      </c>
      <c r="T48" s="357"/>
      <c r="U48" s="457" t="s">
        <v>252</v>
      </c>
      <c r="V48" s="449">
        <v>0</v>
      </c>
      <c r="W48" s="447" t="s">
        <v>222</v>
      </c>
      <c r="X48" s="451" t="s">
        <v>249</v>
      </c>
      <c r="Y48" s="452"/>
      <c r="Z48" s="453"/>
      <c r="AA48" s="54"/>
      <c r="AB48" s="54"/>
      <c r="AC48" s="54"/>
      <c r="AD48" s="123"/>
      <c r="AE48" s="123"/>
      <c r="AF48" s="123"/>
      <c r="AG48" s="123"/>
      <c r="AH48" s="123"/>
      <c r="AI48" s="123"/>
      <c r="AJ48" s="123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</row>
    <row r="49" spans="1:130" s="60" customFormat="1" ht="30" customHeight="1" x14ac:dyDescent="0.2">
      <c r="A49" s="52"/>
      <c r="B49" s="65" t="s">
        <v>35</v>
      </c>
      <c r="C49" s="351">
        <f t="shared" ref="C49:L49" si="45">IFERROR(C48/C5,"-")</f>
        <v>155.93132760092692</v>
      </c>
      <c r="D49" s="351" t="str">
        <f t="shared" ref="D49" si="46">IFERROR(D48/D5,"-")</f>
        <v>-</v>
      </c>
      <c r="E49" s="41">
        <f>IFERROR(E48/E5,"-")</f>
        <v>0</v>
      </c>
      <c r="F49" s="41" t="str">
        <f t="shared" si="45"/>
        <v>-</v>
      </c>
      <c r="G49" s="41" t="str">
        <f t="shared" si="45"/>
        <v>-</v>
      </c>
      <c r="H49" s="41" t="str">
        <f t="shared" si="45"/>
        <v>-</v>
      </c>
      <c r="I49" s="41" t="str">
        <f t="shared" si="45"/>
        <v>-</v>
      </c>
      <c r="J49" s="41" t="str">
        <f t="shared" si="45"/>
        <v>-</v>
      </c>
      <c r="K49" s="41" t="str">
        <f t="shared" si="45"/>
        <v>-</v>
      </c>
      <c r="L49" s="103" t="str">
        <f t="shared" si="45"/>
        <v>-</v>
      </c>
      <c r="M49" s="104" t="s">
        <v>45</v>
      </c>
      <c r="N49" s="407" t="s">
        <v>232</v>
      </c>
      <c r="O49" s="371" t="s">
        <v>232</v>
      </c>
      <c r="P49" s="371" t="s">
        <v>232</v>
      </c>
      <c r="Q49" s="371" t="s">
        <v>232</v>
      </c>
      <c r="R49" s="105" t="s">
        <v>225</v>
      </c>
      <c r="S49" s="105">
        <f>IFERROR(S48/B5,"-")</f>
        <v>103.95421840061795</v>
      </c>
      <c r="T49" s="357"/>
      <c r="U49" s="458"/>
      <c r="V49" s="450"/>
      <c r="W49" s="448"/>
      <c r="X49" s="454"/>
      <c r="Y49" s="455"/>
      <c r="Z49" s="456"/>
      <c r="AA49" s="54"/>
      <c r="AB49" s="54"/>
      <c r="AC49" s="123"/>
      <c r="AD49" s="123"/>
      <c r="AE49" s="123"/>
      <c r="AF49" s="123"/>
      <c r="AG49" s="123"/>
      <c r="AH49" s="123"/>
      <c r="AI49" s="123"/>
      <c r="AJ49" s="123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123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</row>
    <row r="50" spans="1:130" s="108" customFormat="1" ht="15" customHeight="1" x14ac:dyDescent="0.2">
      <c r="A50" s="84"/>
      <c r="B50" s="191" t="s">
        <v>258</v>
      </c>
      <c r="C50" s="384">
        <f>IFERROR(SUM(C6:C47)/C5,"-")</f>
        <v>1.85</v>
      </c>
      <c r="D50" s="384" t="str">
        <f t="shared" ref="D50:L50" si="47">IFERROR(SUM(D6:D47)/D5,"-")</f>
        <v>-</v>
      </c>
      <c r="E50" s="384">
        <f t="shared" si="47"/>
        <v>0</v>
      </c>
      <c r="F50" s="384" t="str">
        <f t="shared" si="47"/>
        <v>-</v>
      </c>
      <c r="G50" s="384" t="str">
        <f t="shared" si="47"/>
        <v>-</v>
      </c>
      <c r="H50" s="384" t="str">
        <f t="shared" si="47"/>
        <v>-</v>
      </c>
      <c r="I50" s="384" t="str">
        <f t="shared" si="47"/>
        <v>-</v>
      </c>
      <c r="J50" s="384" t="str">
        <f t="shared" si="47"/>
        <v>-</v>
      </c>
      <c r="K50" s="384" t="str">
        <f t="shared" si="47"/>
        <v>-</v>
      </c>
      <c r="L50" s="384" t="str">
        <f t="shared" si="47"/>
        <v>-</v>
      </c>
      <c r="M50" s="54"/>
      <c r="N50" s="54"/>
      <c r="O50" s="54"/>
      <c r="P50" s="54"/>
      <c r="Q50" s="54"/>
      <c r="R50" s="54"/>
      <c r="S50" s="54"/>
      <c r="T50" s="106"/>
      <c r="U50" s="106"/>
      <c r="V50" s="106"/>
      <c r="W50" s="106"/>
      <c r="X50" s="54"/>
      <c r="Y50" s="54"/>
      <c r="Z50" s="106"/>
      <c r="AA50" s="54"/>
      <c r="AB50" s="54"/>
      <c r="AC50" s="52"/>
      <c r="AD50" s="52"/>
      <c r="AE50" s="52"/>
      <c r="AF50" s="52"/>
      <c r="AG50" s="52"/>
      <c r="AH50" s="52"/>
      <c r="AI50" s="52"/>
      <c r="AJ50" s="52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2"/>
      <c r="AZ50" s="54"/>
      <c r="BA50" s="54"/>
      <c r="BB50" s="54"/>
      <c r="BC50" s="54"/>
      <c r="BD50" s="54"/>
      <c r="BE50" s="54"/>
      <c r="BF50" s="54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  <c r="DS50" s="107"/>
      <c r="DT50" s="107"/>
      <c r="DU50" s="107"/>
      <c r="DV50" s="107"/>
      <c r="DW50" s="107"/>
      <c r="DX50" s="107"/>
      <c r="DY50" s="107"/>
      <c r="DZ50" s="107"/>
    </row>
    <row r="51" spans="1:130" s="60" customFormat="1" ht="15.75" customHeight="1" x14ac:dyDescent="0.2">
      <c r="A51" s="52"/>
      <c r="B51" s="109" t="s">
        <v>0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09"/>
      <c r="U51" s="109"/>
      <c r="V51" s="109"/>
      <c r="W51" s="109"/>
      <c r="X51" s="109"/>
      <c r="Y51" s="109"/>
      <c r="Z51" s="109"/>
      <c r="AA51" s="54"/>
      <c r="AB51" s="54"/>
      <c r="AC51" s="84"/>
      <c r="AD51" s="84"/>
      <c r="AE51" s="84"/>
      <c r="AF51" s="84"/>
      <c r="AG51" s="84"/>
      <c r="AH51" s="84"/>
      <c r="AI51" s="84"/>
      <c r="AJ51" s="8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8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</row>
    <row r="52" spans="1:130" s="110" customFormat="1" ht="15" customHeight="1" x14ac:dyDescent="0.2">
      <c r="A52" s="52"/>
      <c r="B52" s="111" t="s">
        <v>1</v>
      </c>
      <c r="C52" s="112"/>
      <c r="D52" s="112"/>
      <c r="E52" s="112"/>
      <c r="F52" s="112"/>
      <c r="G52" s="112"/>
      <c r="H52" s="112"/>
      <c r="I52" s="111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1"/>
      <c r="U52" s="111"/>
      <c r="V52" s="111"/>
      <c r="W52" s="111"/>
      <c r="X52" s="111"/>
      <c r="Y52" s="111"/>
      <c r="Z52" s="111"/>
      <c r="AA52" s="54"/>
      <c r="AB52" s="54"/>
      <c r="AC52" s="106"/>
      <c r="AD52" s="106"/>
      <c r="AE52" s="106"/>
      <c r="AF52" s="106"/>
      <c r="AG52" s="106"/>
      <c r="AH52" s="106"/>
      <c r="AI52" s="106"/>
      <c r="AJ52" s="106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106"/>
      <c r="AZ52" s="54"/>
      <c r="BA52" s="54"/>
      <c r="BB52" s="54"/>
      <c r="BC52" s="54"/>
      <c r="BD52" s="54"/>
      <c r="BE52" s="54"/>
      <c r="BF52" s="54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</row>
    <row r="53" spans="1:130" s="60" customFormat="1" ht="15" customHeight="1" x14ac:dyDescent="0.2">
      <c r="A53" s="52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152"/>
      <c r="AD53" s="152"/>
      <c r="AE53" s="152"/>
      <c r="AF53" s="152"/>
      <c r="AG53" s="152"/>
      <c r="AH53" s="152"/>
      <c r="AI53" s="152"/>
      <c r="AJ53" s="152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152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</row>
    <row r="54" spans="1:130" s="60" customFormat="1" ht="30" hidden="1" customHeight="1" x14ac:dyDescent="0.2">
      <c r="A54" s="52"/>
      <c r="B54" s="64" t="s">
        <v>229</v>
      </c>
      <c r="C54" s="64" t="s">
        <v>231</v>
      </c>
      <c r="D54" s="64" t="s">
        <v>231</v>
      </c>
      <c r="E54" s="64" t="s">
        <v>231</v>
      </c>
      <c r="F54" s="64" t="s">
        <v>231</v>
      </c>
      <c r="G54" s="64" t="s">
        <v>231</v>
      </c>
      <c r="H54" s="64" t="s">
        <v>231</v>
      </c>
      <c r="I54" s="64" t="s">
        <v>231</v>
      </c>
      <c r="J54" s="64" t="s">
        <v>231</v>
      </c>
      <c r="K54" s="64" t="s">
        <v>231</v>
      </c>
      <c r="L54" s="64" t="s">
        <v>231</v>
      </c>
      <c r="M54" s="64" t="s">
        <v>231</v>
      </c>
      <c r="N54" s="34" t="s">
        <v>228</v>
      </c>
      <c r="O54" s="34" t="s">
        <v>228</v>
      </c>
      <c r="P54" s="34" t="s">
        <v>228</v>
      </c>
      <c r="Q54" s="34"/>
      <c r="R54" s="34" t="s">
        <v>228</v>
      </c>
      <c r="S54" s="64" t="s">
        <v>36</v>
      </c>
      <c r="T54" s="54"/>
      <c r="U54" s="54"/>
      <c r="V54" s="54"/>
      <c r="W54" s="54"/>
      <c r="X54" s="54"/>
      <c r="Y54" s="54"/>
      <c r="Z54" s="54"/>
      <c r="AA54" s="54"/>
      <c r="AB54" s="54"/>
      <c r="AC54" s="123"/>
      <c r="AD54" s="123"/>
      <c r="AE54" s="123"/>
      <c r="AF54" s="123"/>
      <c r="AG54" s="123"/>
      <c r="AH54" s="123"/>
      <c r="AI54" s="123"/>
      <c r="AJ54" s="123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123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</row>
    <row r="55" spans="1:130" s="60" customFormat="1" ht="33" hidden="1" customHeight="1" x14ac:dyDescent="0.2">
      <c r="A55" s="52"/>
      <c r="B55" s="64" t="s">
        <v>240</v>
      </c>
      <c r="C55" s="85">
        <f t="shared" ref="C55:M55" si="48">SUMPRODUCT(C$6:C$47,$AR$6:$AR$47)</f>
        <v>971.25</v>
      </c>
      <c r="D55" s="85">
        <f t="shared" si="48"/>
        <v>0</v>
      </c>
      <c r="E55" s="85">
        <f t="shared" si="48"/>
        <v>0</v>
      </c>
      <c r="F55" s="85">
        <f t="shared" si="48"/>
        <v>0</v>
      </c>
      <c r="G55" s="85">
        <f t="shared" si="48"/>
        <v>0</v>
      </c>
      <c r="H55" s="85">
        <f t="shared" si="48"/>
        <v>0</v>
      </c>
      <c r="I55" s="85">
        <f t="shared" si="48"/>
        <v>0</v>
      </c>
      <c r="J55" s="85">
        <f t="shared" si="48"/>
        <v>0</v>
      </c>
      <c r="K55" s="85">
        <f t="shared" si="48"/>
        <v>0</v>
      </c>
      <c r="L55" s="85">
        <f t="shared" si="48"/>
        <v>0</v>
      </c>
      <c r="M55" s="85">
        <f t="shared" si="48"/>
        <v>0</v>
      </c>
      <c r="N55" s="34" t="s">
        <v>228</v>
      </c>
      <c r="O55" s="34" t="s">
        <v>228</v>
      </c>
      <c r="P55" s="34" t="s">
        <v>228</v>
      </c>
      <c r="Q55" s="34"/>
      <c r="R55" s="34" t="s">
        <v>228</v>
      </c>
      <c r="S55" s="113">
        <f t="shared" ref="S55:S60" si="49">SUM(C55:M55)</f>
        <v>971.25</v>
      </c>
      <c r="T55" s="114"/>
      <c r="U55" s="54"/>
      <c r="V55" s="114"/>
      <c r="W55" s="54"/>
      <c r="X55" s="54"/>
      <c r="Y55" s="54"/>
      <c r="Z55" s="54"/>
      <c r="AA55" s="54"/>
      <c r="AB55" s="54"/>
      <c r="AC55" s="123"/>
      <c r="AD55" s="123"/>
      <c r="AE55" s="123"/>
      <c r="AF55" s="123"/>
      <c r="AG55" s="123"/>
      <c r="AH55" s="123"/>
      <c r="AI55" s="123"/>
      <c r="AJ55" s="123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123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</row>
    <row r="56" spans="1:130" s="60" customFormat="1" ht="30" hidden="1" customHeight="1" x14ac:dyDescent="0.2">
      <c r="A56" s="52"/>
      <c r="B56" s="64" t="s">
        <v>241</v>
      </c>
      <c r="C56" s="85">
        <f t="shared" ref="C56:M56" si="50">SUMPRODUCT(C$6:C$47,$AS$6:$AS$47)</f>
        <v>0</v>
      </c>
      <c r="D56" s="85">
        <f t="shared" si="50"/>
        <v>0</v>
      </c>
      <c r="E56" s="85">
        <f t="shared" si="50"/>
        <v>0</v>
      </c>
      <c r="F56" s="85">
        <f t="shared" si="50"/>
        <v>0</v>
      </c>
      <c r="G56" s="85">
        <f t="shared" si="50"/>
        <v>0</v>
      </c>
      <c r="H56" s="85">
        <f t="shared" si="50"/>
        <v>0</v>
      </c>
      <c r="I56" s="85">
        <f t="shared" si="50"/>
        <v>0</v>
      </c>
      <c r="J56" s="85">
        <f t="shared" si="50"/>
        <v>0</v>
      </c>
      <c r="K56" s="85">
        <f t="shared" si="50"/>
        <v>0</v>
      </c>
      <c r="L56" s="85">
        <f t="shared" si="50"/>
        <v>0</v>
      </c>
      <c r="M56" s="85">
        <f t="shared" si="50"/>
        <v>0</v>
      </c>
      <c r="N56" s="34" t="s">
        <v>228</v>
      </c>
      <c r="O56" s="34" t="s">
        <v>228</v>
      </c>
      <c r="P56" s="34" t="s">
        <v>228</v>
      </c>
      <c r="Q56" s="34"/>
      <c r="R56" s="34" t="s">
        <v>228</v>
      </c>
      <c r="S56" s="113">
        <f t="shared" si="49"/>
        <v>0</v>
      </c>
      <c r="T56" s="114"/>
      <c r="U56" s="54"/>
      <c r="V56" s="114"/>
      <c r="W56" s="115"/>
      <c r="X56" s="54"/>
      <c r="Y56" s="54"/>
      <c r="Z56" s="54"/>
      <c r="AA56" s="115"/>
      <c r="AB56" s="115"/>
      <c r="AC56" s="123"/>
      <c r="AD56" s="123"/>
      <c r="AE56" s="123"/>
      <c r="AF56" s="123"/>
      <c r="AG56" s="123"/>
      <c r="AH56" s="123"/>
      <c r="AI56" s="123"/>
      <c r="AJ56" s="123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123"/>
      <c r="AZ56" s="115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</row>
    <row r="57" spans="1:130" s="116" customFormat="1" ht="33" hidden="1" customHeight="1" x14ac:dyDescent="0.2">
      <c r="A57" s="52"/>
      <c r="B57" s="64" t="s">
        <v>87</v>
      </c>
      <c r="C57" s="85">
        <f t="shared" ref="C57:M57" si="51">SUMPRODUCT(C$6:C$47,$AT$6:$AT$47)</f>
        <v>860.61031833150378</v>
      </c>
      <c r="D57" s="85">
        <f t="shared" si="51"/>
        <v>0</v>
      </c>
      <c r="E57" s="85">
        <f t="shared" si="51"/>
        <v>0</v>
      </c>
      <c r="F57" s="85">
        <f t="shared" si="51"/>
        <v>0</v>
      </c>
      <c r="G57" s="85">
        <f t="shared" si="51"/>
        <v>0</v>
      </c>
      <c r="H57" s="85">
        <f t="shared" si="51"/>
        <v>0</v>
      </c>
      <c r="I57" s="85">
        <f t="shared" si="51"/>
        <v>0</v>
      </c>
      <c r="J57" s="85">
        <f t="shared" si="51"/>
        <v>0</v>
      </c>
      <c r="K57" s="85">
        <f t="shared" si="51"/>
        <v>0</v>
      </c>
      <c r="L57" s="85">
        <f t="shared" si="51"/>
        <v>0</v>
      </c>
      <c r="M57" s="85">
        <f t="shared" si="51"/>
        <v>0</v>
      </c>
      <c r="N57" s="34" t="s">
        <v>228</v>
      </c>
      <c r="O57" s="34" t="s">
        <v>228</v>
      </c>
      <c r="P57" s="34" t="s">
        <v>228</v>
      </c>
      <c r="Q57" s="34"/>
      <c r="R57" s="34" t="s">
        <v>228</v>
      </c>
      <c r="S57" s="113">
        <f t="shared" si="49"/>
        <v>860.61031833150378</v>
      </c>
      <c r="T57" s="114"/>
      <c r="U57" s="54"/>
      <c r="V57" s="114"/>
      <c r="W57" s="115"/>
      <c r="X57" s="54"/>
      <c r="Y57" s="54"/>
      <c r="Z57" s="54"/>
      <c r="AA57" s="115"/>
      <c r="AB57" s="115"/>
      <c r="AC57" s="123"/>
      <c r="AD57" s="123"/>
      <c r="AE57" s="123"/>
      <c r="AF57" s="123"/>
      <c r="AG57" s="123"/>
      <c r="AH57" s="123"/>
      <c r="AI57" s="123"/>
      <c r="AJ57" s="123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123"/>
      <c r="AZ57" s="115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  <c r="CQ57" s="115"/>
      <c r="CR57" s="115"/>
      <c r="CS57" s="115"/>
      <c r="CT57" s="115"/>
      <c r="CU57" s="115"/>
      <c r="CV57" s="115"/>
      <c r="CW57" s="115"/>
      <c r="CX57" s="115"/>
      <c r="CY57" s="115"/>
      <c r="CZ57" s="115"/>
      <c r="DA57" s="115"/>
      <c r="DB57" s="115"/>
      <c r="DC57" s="115"/>
      <c r="DD57" s="115"/>
      <c r="DE57" s="115"/>
      <c r="DF57" s="115"/>
      <c r="DG57" s="115"/>
      <c r="DH57" s="115"/>
      <c r="DI57" s="115"/>
      <c r="DJ57" s="115"/>
      <c r="DK57" s="115"/>
      <c r="DL57" s="115"/>
      <c r="DM57" s="115"/>
      <c r="DN57" s="115"/>
      <c r="DO57" s="115"/>
      <c r="DP57" s="115"/>
      <c r="DQ57" s="115"/>
      <c r="DR57" s="115"/>
      <c r="DS57" s="115"/>
      <c r="DT57" s="115"/>
      <c r="DU57" s="115"/>
      <c r="DV57" s="115"/>
      <c r="DW57" s="115"/>
      <c r="DX57" s="115"/>
      <c r="DY57" s="115"/>
      <c r="DZ57" s="115"/>
    </row>
    <row r="58" spans="1:130" s="116" customFormat="1" ht="33" hidden="1" customHeight="1" x14ac:dyDescent="0.2">
      <c r="A58" s="52"/>
      <c r="B58" s="64" t="s">
        <v>88</v>
      </c>
      <c r="C58" s="85">
        <f t="shared" ref="C58:M58" si="52">SUMPRODUCT(C$6:C$47,$AU$6:$AU$47)</f>
        <v>632.70000000000005</v>
      </c>
      <c r="D58" s="85">
        <f t="shared" si="52"/>
        <v>0</v>
      </c>
      <c r="E58" s="85">
        <f t="shared" si="52"/>
        <v>0</v>
      </c>
      <c r="F58" s="85">
        <f t="shared" si="52"/>
        <v>0</v>
      </c>
      <c r="G58" s="85">
        <f t="shared" si="52"/>
        <v>0</v>
      </c>
      <c r="H58" s="85">
        <f t="shared" si="52"/>
        <v>0</v>
      </c>
      <c r="I58" s="85">
        <f t="shared" si="52"/>
        <v>0</v>
      </c>
      <c r="J58" s="85">
        <f t="shared" si="52"/>
        <v>0</v>
      </c>
      <c r="K58" s="85">
        <f t="shared" si="52"/>
        <v>0</v>
      </c>
      <c r="L58" s="85">
        <f t="shared" si="52"/>
        <v>0</v>
      </c>
      <c r="M58" s="85">
        <f t="shared" si="52"/>
        <v>0</v>
      </c>
      <c r="N58" s="34" t="s">
        <v>228</v>
      </c>
      <c r="O58" s="34" t="s">
        <v>228</v>
      </c>
      <c r="P58" s="34" t="s">
        <v>228</v>
      </c>
      <c r="Q58" s="34"/>
      <c r="R58" s="34" t="s">
        <v>228</v>
      </c>
      <c r="S58" s="113">
        <f t="shared" si="49"/>
        <v>632.70000000000005</v>
      </c>
      <c r="T58" s="114"/>
      <c r="U58" s="54"/>
      <c r="V58" s="114"/>
      <c r="W58" s="115"/>
      <c r="X58" s="54"/>
      <c r="Y58" s="54"/>
      <c r="Z58" s="54"/>
      <c r="AA58" s="115"/>
      <c r="AB58" s="115"/>
      <c r="AC58" s="123"/>
      <c r="AD58" s="123"/>
      <c r="AE58" s="123"/>
      <c r="AF58" s="123"/>
      <c r="AG58" s="123"/>
      <c r="AH58" s="123"/>
      <c r="AI58" s="123"/>
      <c r="AJ58" s="123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123"/>
      <c r="AZ58" s="115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  <c r="CQ58" s="115"/>
      <c r="CR58" s="115"/>
      <c r="CS58" s="115"/>
      <c r="CT58" s="115"/>
      <c r="CU58" s="115"/>
      <c r="CV58" s="115"/>
      <c r="CW58" s="115"/>
      <c r="CX58" s="115"/>
      <c r="CY58" s="115"/>
      <c r="CZ58" s="115"/>
      <c r="DA58" s="115"/>
      <c r="DB58" s="115"/>
      <c r="DC58" s="115"/>
      <c r="DD58" s="115"/>
      <c r="DE58" s="115"/>
      <c r="DF58" s="115"/>
      <c r="DG58" s="115"/>
      <c r="DH58" s="115"/>
      <c r="DI58" s="115"/>
      <c r="DJ58" s="115"/>
      <c r="DK58" s="115"/>
      <c r="DL58" s="115"/>
      <c r="DM58" s="115"/>
      <c r="DN58" s="115"/>
      <c r="DO58" s="115"/>
      <c r="DP58" s="115"/>
      <c r="DQ58" s="115"/>
      <c r="DR58" s="115"/>
      <c r="DS58" s="115"/>
      <c r="DT58" s="115"/>
      <c r="DU58" s="115"/>
      <c r="DV58" s="115"/>
      <c r="DW58" s="115"/>
      <c r="DX58" s="115"/>
      <c r="DY58" s="115"/>
      <c r="DZ58" s="115"/>
    </row>
    <row r="59" spans="1:130" s="116" customFormat="1" ht="33" hidden="1" customHeight="1" x14ac:dyDescent="0.2">
      <c r="A59" s="52"/>
      <c r="B59" s="64" t="s">
        <v>89</v>
      </c>
      <c r="C59" s="85">
        <f t="shared" ref="C59:M59" si="53">SUMPRODUCT(C$6:C$47,$AV$6:$AV$47)</f>
        <v>1990.9652396633735</v>
      </c>
      <c r="D59" s="85">
        <f t="shared" si="53"/>
        <v>0</v>
      </c>
      <c r="E59" s="85">
        <f t="shared" si="53"/>
        <v>0</v>
      </c>
      <c r="F59" s="85">
        <f t="shared" si="53"/>
        <v>0</v>
      </c>
      <c r="G59" s="85">
        <f t="shared" si="53"/>
        <v>0</v>
      </c>
      <c r="H59" s="85">
        <f t="shared" si="53"/>
        <v>0</v>
      </c>
      <c r="I59" s="85">
        <f t="shared" si="53"/>
        <v>0</v>
      </c>
      <c r="J59" s="85">
        <f t="shared" si="53"/>
        <v>0</v>
      </c>
      <c r="K59" s="85">
        <f t="shared" si="53"/>
        <v>0</v>
      </c>
      <c r="L59" s="85">
        <f t="shared" si="53"/>
        <v>0</v>
      </c>
      <c r="M59" s="85">
        <f t="shared" si="53"/>
        <v>0</v>
      </c>
      <c r="N59" s="34" t="s">
        <v>228</v>
      </c>
      <c r="O59" s="34" t="s">
        <v>228</v>
      </c>
      <c r="P59" s="34" t="s">
        <v>228</v>
      </c>
      <c r="Q59" s="34"/>
      <c r="R59" s="34" t="s">
        <v>228</v>
      </c>
      <c r="S59" s="113">
        <f t="shared" si="49"/>
        <v>1990.9652396633735</v>
      </c>
      <c r="T59" s="114"/>
      <c r="U59" s="54"/>
      <c r="V59" s="114"/>
      <c r="W59" s="115"/>
      <c r="X59" s="54"/>
      <c r="Y59" s="54"/>
      <c r="Z59" s="54"/>
      <c r="AA59" s="115"/>
      <c r="AB59" s="115"/>
      <c r="AC59" s="123"/>
      <c r="AD59" s="123"/>
      <c r="AE59" s="123"/>
      <c r="AF59" s="123"/>
      <c r="AG59" s="123"/>
      <c r="AH59" s="123"/>
      <c r="AI59" s="123"/>
      <c r="AJ59" s="123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123"/>
      <c r="AZ59" s="115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115"/>
      <c r="BP59" s="115"/>
      <c r="BQ59" s="115"/>
      <c r="BR59" s="115"/>
      <c r="BS59" s="115"/>
      <c r="BT59" s="115"/>
      <c r="BU59" s="115"/>
      <c r="BV59" s="115"/>
      <c r="BW59" s="115"/>
      <c r="BX59" s="115"/>
      <c r="BY59" s="115"/>
      <c r="BZ59" s="115"/>
      <c r="CA59" s="115"/>
      <c r="CB59" s="115"/>
      <c r="CC59" s="115"/>
      <c r="CD59" s="115"/>
      <c r="CE59" s="115"/>
      <c r="CF59" s="115"/>
      <c r="CG59" s="115"/>
      <c r="CH59" s="115"/>
      <c r="CI59" s="115"/>
      <c r="CJ59" s="115"/>
      <c r="CK59" s="115"/>
      <c r="CL59" s="115"/>
      <c r="CM59" s="115"/>
      <c r="CN59" s="115"/>
      <c r="CO59" s="115"/>
      <c r="CP59" s="115"/>
      <c r="CQ59" s="115"/>
      <c r="CR59" s="115"/>
      <c r="CS59" s="115"/>
      <c r="CT59" s="115"/>
      <c r="CU59" s="115"/>
      <c r="CV59" s="115"/>
      <c r="CW59" s="115"/>
      <c r="CX59" s="115"/>
      <c r="CY59" s="115"/>
      <c r="CZ59" s="115"/>
      <c r="DA59" s="115"/>
      <c r="DB59" s="115"/>
      <c r="DC59" s="115"/>
      <c r="DD59" s="115"/>
      <c r="DE59" s="115"/>
      <c r="DF59" s="115"/>
      <c r="DG59" s="115"/>
      <c r="DH59" s="115"/>
      <c r="DI59" s="115"/>
      <c r="DJ59" s="115"/>
      <c r="DK59" s="115"/>
      <c r="DL59" s="115"/>
      <c r="DM59" s="115"/>
      <c r="DN59" s="115"/>
      <c r="DO59" s="115"/>
      <c r="DP59" s="115"/>
      <c r="DQ59" s="115"/>
      <c r="DR59" s="115"/>
      <c r="DS59" s="115"/>
      <c r="DT59" s="115"/>
      <c r="DU59" s="115"/>
      <c r="DV59" s="115"/>
      <c r="DW59" s="115"/>
      <c r="DX59" s="115"/>
      <c r="DY59" s="115"/>
      <c r="DZ59" s="115"/>
    </row>
    <row r="60" spans="1:130" s="116" customFormat="1" ht="33" hidden="1" customHeight="1" x14ac:dyDescent="0.2">
      <c r="A60" s="52"/>
      <c r="B60" s="64" t="s">
        <v>90</v>
      </c>
      <c r="C60" s="85">
        <f t="shared" ref="C60:M60" si="54">SUMPRODUCT(C$6:C$47,$AW$6:$AW$47)</f>
        <v>222.41427003293086</v>
      </c>
      <c r="D60" s="85">
        <f t="shared" si="54"/>
        <v>0</v>
      </c>
      <c r="E60" s="85">
        <f t="shared" si="54"/>
        <v>0</v>
      </c>
      <c r="F60" s="85">
        <f t="shared" si="54"/>
        <v>0</v>
      </c>
      <c r="G60" s="85">
        <f t="shared" si="54"/>
        <v>0</v>
      </c>
      <c r="H60" s="85">
        <f t="shared" si="54"/>
        <v>0</v>
      </c>
      <c r="I60" s="85">
        <f t="shared" si="54"/>
        <v>0</v>
      </c>
      <c r="J60" s="85">
        <f t="shared" si="54"/>
        <v>0</v>
      </c>
      <c r="K60" s="85">
        <f t="shared" si="54"/>
        <v>0</v>
      </c>
      <c r="L60" s="85">
        <f t="shared" si="54"/>
        <v>0</v>
      </c>
      <c r="M60" s="85">
        <f t="shared" si="54"/>
        <v>0</v>
      </c>
      <c r="N60" s="34" t="s">
        <v>228</v>
      </c>
      <c r="O60" s="34" t="s">
        <v>228</v>
      </c>
      <c r="P60" s="34" t="s">
        <v>228</v>
      </c>
      <c r="Q60" s="34"/>
      <c r="R60" s="34" t="s">
        <v>228</v>
      </c>
      <c r="S60" s="113">
        <f t="shared" si="49"/>
        <v>222.41427003293086</v>
      </c>
      <c r="T60" s="114"/>
      <c r="U60" s="54"/>
      <c r="V60" s="114"/>
      <c r="W60" s="115"/>
      <c r="X60" s="54"/>
      <c r="Y60" s="54"/>
      <c r="Z60" s="54"/>
      <c r="AA60" s="115"/>
      <c r="AB60" s="115"/>
      <c r="AC60" s="123"/>
      <c r="AD60" s="123"/>
      <c r="AE60" s="123"/>
      <c r="AF60" s="123"/>
      <c r="AG60" s="123"/>
      <c r="AH60" s="123"/>
      <c r="AI60" s="123"/>
      <c r="AJ60" s="123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123"/>
      <c r="AZ60" s="115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5"/>
      <c r="CQ60" s="115"/>
      <c r="CR60" s="115"/>
      <c r="CS60" s="115"/>
      <c r="CT60" s="115"/>
      <c r="CU60" s="115"/>
      <c r="CV60" s="115"/>
      <c r="CW60" s="115"/>
      <c r="CX60" s="115"/>
      <c r="CY60" s="115"/>
      <c r="CZ60" s="115"/>
      <c r="DA60" s="115"/>
      <c r="DB60" s="115"/>
      <c r="DC60" s="115"/>
      <c r="DD60" s="115"/>
      <c r="DE60" s="115"/>
      <c r="DF60" s="115"/>
      <c r="DG60" s="115"/>
      <c r="DH60" s="115"/>
      <c r="DI60" s="115"/>
      <c r="DJ60" s="115"/>
      <c r="DK60" s="115"/>
      <c r="DL60" s="115"/>
      <c r="DM60" s="115"/>
      <c r="DN60" s="115"/>
      <c r="DO60" s="115"/>
      <c r="DP60" s="115"/>
      <c r="DQ60" s="115"/>
      <c r="DR60" s="115"/>
      <c r="DS60" s="115"/>
      <c r="DT60" s="115"/>
      <c r="DU60" s="115"/>
      <c r="DV60" s="115"/>
      <c r="DW60" s="115"/>
      <c r="DX60" s="115"/>
      <c r="DY60" s="115"/>
      <c r="DZ60" s="115"/>
    </row>
    <row r="61" spans="1:130" s="108" customFormat="1" ht="30" hidden="1" customHeight="1" x14ac:dyDescent="0.2">
      <c r="A61" s="84"/>
      <c r="B61" s="365" t="s">
        <v>268</v>
      </c>
      <c r="C61" s="404">
        <f>SUM(C55:C60)</f>
        <v>4677.9398280278083</v>
      </c>
      <c r="D61" s="404">
        <f t="shared" ref="D61:M61" si="55">SUM(D55:D60)</f>
        <v>0</v>
      </c>
      <c r="E61" s="404">
        <f t="shared" si="55"/>
        <v>0</v>
      </c>
      <c r="F61" s="404">
        <f t="shared" si="55"/>
        <v>0</v>
      </c>
      <c r="G61" s="404">
        <f t="shared" si="55"/>
        <v>0</v>
      </c>
      <c r="H61" s="404">
        <f t="shared" si="55"/>
        <v>0</v>
      </c>
      <c r="I61" s="404">
        <f t="shared" si="55"/>
        <v>0</v>
      </c>
      <c r="J61" s="404">
        <f t="shared" si="55"/>
        <v>0</v>
      </c>
      <c r="K61" s="404">
        <f t="shared" si="55"/>
        <v>0</v>
      </c>
      <c r="L61" s="404">
        <f t="shared" si="55"/>
        <v>0</v>
      </c>
      <c r="M61" s="404">
        <f t="shared" si="55"/>
        <v>0</v>
      </c>
      <c r="N61" s="34" t="s">
        <v>228</v>
      </c>
      <c r="O61" s="34" t="s">
        <v>228</v>
      </c>
      <c r="P61" s="34" t="s">
        <v>228</v>
      </c>
      <c r="Q61" s="34"/>
      <c r="R61" s="34" t="s">
        <v>228</v>
      </c>
      <c r="S61" s="113">
        <f>SUM(S55:S60)</f>
        <v>4677.9398280278083</v>
      </c>
      <c r="T61" s="114"/>
      <c r="U61" s="54"/>
      <c r="V61" s="114"/>
      <c r="W61" s="106"/>
      <c r="X61" s="54"/>
      <c r="Y61" s="54"/>
      <c r="Z61" s="54"/>
      <c r="AA61" s="54"/>
      <c r="AB61" s="54"/>
      <c r="AC61" s="123"/>
      <c r="AD61" s="123"/>
      <c r="AE61" s="123"/>
      <c r="AF61" s="123"/>
      <c r="AG61" s="123"/>
      <c r="AH61" s="123"/>
      <c r="AI61" s="123"/>
      <c r="AJ61" s="123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123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</row>
    <row r="62" spans="1:130" s="108" customFormat="1" ht="15" hidden="1" customHeight="1" x14ac:dyDescent="0.2">
      <c r="A62" s="84"/>
      <c r="B62" s="402" t="s">
        <v>250</v>
      </c>
      <c r="C62" s="403" t="s">
        <v>251</v>
      </c>
      <c r="D62" s="106"/>
      <c r="E62" s="106"/>
      <c r="F62" s="106"/>
      <c r="G62" s="106"/>
      <c r="H62" s="106"/>
      <c r="I62" s="106"/>
      <c r="J62" s="106"/>
      <c r="K62" s="106"/>
      <c r="L62" s="54"/>
      <c r="M62" s="54"/>
      <c r="N62" s="54"/>
      <c r="O62" s="54"/>
      <c r="P62" s="54"/>
      <c r="Q62" s="54"/>
      <c r="R62" s="54"/>
      <c r="S62" s="401" t="s">
        <v>267</v>
      </c>
      <c r="T62" s="114"/>
      <c r="U62" s="114"/>
      <c r="V62" s="114"/>
      <c r="W62" s="106"/>
      <c r="X62" s="54"/>
      <c r="Y62" s="54"/>
      <c r="Z62" s="54"/>
      <c r="AA62" s="54"/>
      <c r="AB62" s="54"/>
      <c r="AC62" s="123"/>
      <c r="AD62" s="123"/>
      <c r="AE62" s="123"/>
      <c r="AF62" s="123"/>
      <c r="AG62" s="123"/>
      <c r="AH62" s="123"/>
      <c r="AI62" s="123"/>
      <c r="AJ62" s="123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123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</row>
    <row r="63" spans="1:130" s="108" customFormat="1" ht="30" hidden="1" customHeight="1" x14ac:dyDescent="0.2">
      <c r="A63" s="84"/>
      <c r="B63" s="75" t="s">
        <v>230</v>
      </c>
      <c r="C63" s="75" t="str">
        <f>C4</f>
        <v>Grünland
intensiv</v>
      </c>
      <c r="D63" s="75" t="str">
        <f>D4</f>
        <v>…</v>
      </c>
      <c r="E63" s="75" t="str">
        <f t="shared" ref="E63:M63" si="56">E4</f>
        <v>Silomais</v>
      </c>
      <c r="F63" s="75" t="str">
        <f t="shared" si="56"/>
        <v>…</v>
      </c>
      <c r="G63" s="75" t="str">
        <f t="shared" si="56"/>
        <v>…</v>
      </c>
      <c r="H63" s="75" t="str">
        <f t="shared" si="56"/>
        <v>…</v>
      </c>
      <c r="I63" s="75" t="str">
        <f t="shared" si="56"/>
        <v>…</v>
      </c>
      <c r="J63" s="75" t="str">
        <f t="shared" si="56"/>
        <v>…</v>
      </c>
      <c r="K63" s="75" t="str">
        <f t="shared" si="56"/>
        <v>…</v>
      </c>
      <c r="L63" s="75" t="str">
        <f t="shared" si="56"/>
        <v>…</v>
      </c>
      <c r="M63" s="118" t="str">
        <f t="shared" si="56"/>
        <v>Verkaufte Dienstleistung
, z.B. MR</v>
      </c>
      <c r="N63" s="34" t="s">
        <v>228</v>
      </c>
      <c r="O63" s="34" t="s">
        <v>228</v>
      </c>
      <c r="P63" s="34" t="s">
        <v>228</v>
      </c>
      <c r="Q63" s="34"/>
      <c r="R63" s="34" t="s">
        <v>228</v>
      </c>
      <c r="S63" s="75" t="str">
        <f>S54</f>
        <v>Summe</v>
      </c>
      <c r="T63" s="54"/>
      <c r="U63" s="54"/>
      <c r="V63" s="54"/>
      <c r="W63" s="106"/>
      <c r="X63" s="54"/>
      <c r="Y63" s="54"/>
      <c r="Z63" s="54"/>
      <c r="AA63" s="54"/>
      <c r="AB63" s="54"/>
      <c r="AC63" s="123"/>
      <c r="AD63" s="123"/>
      <c r="AE63" s="123"/>
      <c r="AF63" s="123"/>
      <c r="AG63" s="123"/>
      <c r="AH63" s="123"/>
      <c r="AI63" s="123"/>
      <c r="AJ63" s="123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123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</row>
    <row r="64" spans="1:130" s="108" customFormat="1" ht="30" hidden="1" customHeight="1" x14ac:dyDescent="0.2">
      <c r="A64" s="84"/>
      <c r="B64" s="75" t="s">
        <v>85</v>
      </c>
      <c r="C64" s="85">
        <f>IFERROR(C55/C$5,"-")</f>
        <v>32.375</v>
      </c>
      <c r="D64" s="85" t="str">
        <f>IFERROR(D55/D$5,"-")</f>
        <v>-</v>
      </c>
      <c r="E64" s="85">
        <f t="shared" ref="E64:G64" si="57">IFERROR(E55/E$5,"-")</f>
        <v>0</v>
      </c>
      <c r="F64" s="85" t="str">
        <f t="shared" si="57"/>
        <v>-</v>
      </c>
      <c r="G64" s="85" t="str">
        <f t="shared" si="57"/>
        <v>-</v>
      </c>
      <c r="H64" s="85" t="str">
        <f t="shared" ref="H64:M64" si="58">IFERROR(H55/H$5,"-")</f>
        <v>-</v>
      </c>
      <c r="I64" s="85" t="str">
        <f t="shared" si="58"/>
        <v>-</v>
      </c>
      <c r="J64" s="85" t="str">
        <f t="shared" si="58"/>
        <v>-</v>
      </c>
      <c r="K64" s="85" t="str">
        <f t="shared" si="58"/>
        <v>-</v>
      </c>
      <c r="L64" s="85" t="str">
        <f t="shared" si="58"/>
        <v>-</v>
      </c>
      <c r="M64" s="85" t="str">
        <f t="shared" si="58"/>
        <v>-</v>
      </c>
      <c r="N64" s="34" t="s">
        <v>228</v>
      </c>
      <c r="O64" s="34" t="s">
        <v>228</v>
      </c>
      <c r="P64" s="34" t="s">
        <v>228</v>
      </c>
      <c r="Q64" s="34"/>
      <c r="R64" s="34" t="s">
        <v>228</v>
      </c>
      <c r="S64" s="76">
        <f>SUMPRODUCT($C$5:$L$5,C64:L64)</f>
        <v>971.25</v>
      </c>
      <c r="T64" s="114"/>
      <c r="U64" s="114"/>
      <c r="V64" s="114"/>
      <c r="W64" s="106"/>
      <c r="X64" s="54"/>
      <c r="Y64" s="54"/>
      <c r="Z64" s="54"/>
      <c r="AA64" s="54"/>
      <c r="AB64" s="54"/>
      <c r="AC64" s="123"/>
      <c r="AD64" s="123"/>
      <c r="AE64" s="123"/>
      <c r="AF64" s="123"/>
      <c r="AG64" s="123"/>
      <c r="AH64" s="123"/>
      <c r="AI64" s="123"/>
      <c r="AJ64" s="123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123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  <c r="CN64" s="107"/>
      <c r="CO64" s="107"/>
      <c r="CP64" s="107"/>
      <c r="CQ64" s="107"/>
      <c r="CR64" s="107"/>
      <c r="CS64" s="107"/>
      <c r="CT64" s="107"/>
      <c r="CU64" s="107"/>
      <c r="CV64" s="107"/>
      <c r="CW64" s="107"/>
      <c r="CX64" s="107"/>
      <c r="CY64" s="107"/>
      <c r="CZ64" s="107"/>
      <c r="DA64" s="107"/>
      <c r="DB64" s="107"/>
      <c r="DC64" s="107"/>
      <c r="DD64" s="107"/>
      <c r="DE64" s="107"/>
      <c r="DF64" s="107"/>
      <c r="DG64" s="107"/>
      <c r="DH64" s="107"/>
      <c r="DI64" s="107"/>
      <c r="DJ64" s="107"/>
      <c r="DK64" s="107"/>
      <c r="DL64" s="107"/>
      <c r="DM64" s="107"/>
      <c r="DN64" s="107"/>
      <c r="DO64" s="107"/>
      <c r="DP64" s="107"/>
      <c r="DQ64" s="107"/>
      <c r="DR64" s="107"/>
      <c r="DS64" s="107"/>
      <c r="DT64" s="107"/>
      <c r="DU64" s="107"/>
      <c r="DV64" s="107"/>
      <c r="DW64" s="107"/>
      <c r="DX64" s="107"/>
      <c r="DY64" s="107"/>
      <c r="DZ64" s="107"/>
    </row>
    <row r="65" spans="1:130" s="108" customFormat="1" ht="30" hidden="1" customHeight="1" x14ac:dyDescent="0.2">
      <c r="A65" s="84"/>
      <c r="B65" s="75" t="s">
        <v>151</v>
      </c>
      <c r="C65" s="85">
        <f t="shared" ref="C65:M69" si="59">IFERROR(C56/C$5,"-")</f>
        <v>0</v>
      </c>
      <c r="D65" s="85" t="str">
        <f t="shared" ref="D65" si="60">IFERROR(D56/D$5,"-")</f>
        <v>-</v>
      </c>
      <c r="E65" s="85">
        <f t="shared" si="59"/>
        <v>0</v>
      </c>
      <c r="F65" s="85" t="str">
        <f t="shared" si="59"/>
        <v>-</v>
      </c>
      <c r="G65" s="85" t="str">
        <f t="shared" si="59"/>
        <v>-</v>
      </c>
      <c r="H65" s="85" t="str">
        <f t="shared" si="59"/>
        <v>-</v>
      </c>
      <c r="I65" s="85" t="str">
        <f t="shared" si="59"/>
        <v>-</v>
      </c>
      <c r="J65" s="85" t="str">
        <f t="shared" si="59"/>
        <v>-</v>
      </c>
      <c r="K65" s="85" t="str">
        <f t="shared" si="59"/>
        <v>-</v>
      </c>
      <c r="L65" s="85" t="str">
        <f t="shared" si="59"/>
        <v>-</v>
      </c>
      <c r="M65" s="85" t="str">
        <f t="shared" si="59"/>
        <v>-</v>
      </c>
      <c r="N65" s="34" t="s">
        <v>228</v>
      </c>
      <c r="O65" s="34" t="s">
        <v>228</v>
      </c>
      <c r="P65" s="34" t="s">
        <v>228</v>
      </c>
      <c r="Q65" s="34"/>
      <c r="R65" s="34" t="s">
        <v>228</v>
      </c>
      <c r="S65" s="398">
        <f t="shared" ref="S65:S69" si="61">SUMPRODUCT($C$5:$L$5,C65:L65)</f>
        <v>0</v>
      </c>
      <c r="T65" s="114"/>
      <c r="U65" s="114"/>
      <c r="V65" s="114"/>
      <c r="W65" s="106"/>
      <c r="X65" s="54"/>
      <c r="Y65" s="54"/>
      <c r="Z65" s="54"/>
      <c r="AA65" s="54"/>
      <c r="AB65" s="54"/>
      <c r="AC65" s="123"/>
      <c r="AD65" s="123"/>
      <c r="AE65" s="123"/>
      <c r="AF65" s="123"/>
      <c r="AG65" s="123"/>
      <c r="AH65" s="123"/>
      <c r="AI65" s="123"/>
      <c r="AJ65" s="123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123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107"/>
      <c r="CX65" s="107"/>
      <c r="CY65" s="107"/>
      <c r="CZ65" s="107"/>
      <c r="DA65" s="107"/>
      <c r="DB65" s="107"/>
      <c r="DC65" s="107"/>
      <c r="DD65" s="107"/>
      <c r="DE65" s="107"/>
      <c r="DF65" s="107"/>
      <c r="DG65" s="107"/>
      <c r="DH65" s="107"/>
      <c r="DI65" s="107"/>
      <c r="DJ65" s="107"/>
      <c r="DK65" s="107"/>
      <c r="DL65" s="107"/>
      <c r="DM65" s="107"/>
      <c r="DN65" s="107"/>
      <c r="DO65" s="107"/>
      <c r="DP65" s="107"/>
      <c r="DQ65" s="107"/>
      <c r="DR65" s="107"/>
      <c r="DS65" s="107"/>
      <c r="DT65" s="107"/>
      <c r="DU65" s="107"/>
      <c r="DV65" s="107"/>
      <c r="DW65" s="107"/>
      <c r="DX65" s="107"/>
      <c r="DY65" s="107"/>
      <c r="DZ65" s="107"/>
    </row>
    <row r="66" spans="1:130" s="108" customFormat="1" ht="30" hidden="1" customHeight="1" x14ac:dyDescent="0.2">
      <c r="A66" s="84"/>
      <c r="B66" s="75" t="s">
        <v>87</v>
      </c>
      <c r="C66" s="85">
        <f>IFERROR(C57/C$5,"-")</f>
        <v>28.687010611050127</v>
      </c>
      <c r="D66" s="85" t="str">
        <f>IFERROR(D57/D$5,"-")</f>
        <v>-</v>
      </c>
      <c r="E66" s="85">
        <f t="shared" si="59"/>
        <v>0</v>
      </c>
      <c r="F66" s="85" t="str">
        <f t="shared" si="59"/>
        <v>-</v>
      </c>
      <c r="G66" s="85" t="str">
        <f t="shared" si="59"/>
        <v>-</v>
      </c>
      <c r="H66" s="85" t="str">
        <f t="shared" si="59"/>
        <v>-</v>
      </c>
      <c r="I66" s="85" t="str">
        <f t="shared" si="59"/>
        <v>-</v>
      </c>
      <c r="J66" s="85" t="str">
        <f t="shared" si="59"/>
        <v>-</v>
      </c>
      <c r="K66" s="85" t="str">
        <f t="shared" si="59"/>
        <v>-</v>
      </c>
      <c r="L66" s="85" t="str">
        <f t="shared" si="59"/>
        <v>-</v>
      </c>
      <c r="M66" s="85" t="str">
        <f t="shared" si="59"/>
        <v>-</v>
      </c>
      <c r="N66" s="34" t="s">
        <v>228</v>
      </c>
      <c r="O66" s="34" t="s">
        <v>228</v>
      </c>
      <c r="P66" s="34" t="s">
        <v>228</v>
      </c>
      <c r="Q66" s="34"/>
      <c r="R66" s="34" t="s">
        <v>228</v>
      </c>
      <c r="S66" s="398">
        <f t="shared" si="61"/>
        <v>860.61031833150378</v>
      </c>
      <c r="T66" s="114"/>
      <c r="U66" s="114"/>
      <c r="V66" s="114"/>
      <c r="W66" s="106"/>
      <c r="X66" s="54"/>
      <c r="Y66" s="54"/>
      <c r="Z66" s="54"/>
      <c r="AA66" s="54"/>
      <c r="AB66" s="54"/>
      <c r="AC66" s="123"/>
      <c r="AD66" s="123"/>
      <c r="AE66" s="123"/>
      <c r="AF66" s="123"/>
      <c r="AG66" s="123"/>
      <c r="AH66" s="123"/>
      <c r="AI66" s="123"/>
      <c r="AJ66" s="123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123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7"/>
      <c r="BZ66" s="107"/>
      <c r="CA66" s="107"/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  <c r="CN66" s="107"/>
      <c r="CO66" s="107"/>
      <c r="CP66" s="107"/>
      <c r="CQ66" s="107"/>
      <c r="CR66" s="107"/>
      <c r="CS66" s="107"/>
      <c r="CT66" s="107"/>
      <c r="CU66" s="107"/>
      <c r="CV66" s="107"/>
      <c r="CW66" s="107"/>
      <c r="CX66" s="107"/>
      <c r="CY66" s="107"/>
      <c r="CZ66" s="107"/>
      <c r="DA66" s="107"/>
      <c r="DB66" s="107"/>
      <c r="DC66" s="107"/>
      <c r="DD66" s="107"/>
      <c r="DE66" s="107"/>
      <c r="DF66" s="107"/>
      <c r="DG66" s="107"/>
      <c r="DH66" s="107"/>
      <c r="DI66" s="107"/>
      <c r="DJ66" s="107"/>
      <c r="DK66" s="107"/>
      <c r="DL66" s="107"/>
      <c r="DM66" s="107"/>
      <c r="DN66" s="107"/>
      <c r="DO66" s="107"/>
      <c r="DP66" s="107"/>
      <c r="DQ66" s="107"/>
      <c r="DR66" s="107"/>
      <c r="DS66" s="107"/>
      <c r="DT66" s="107"/>
      <c r="DU66" s="107"/>
      <c r="DV66" s="107"/>
      <c r="DW66" s="107"/>
      <c r="DX66" s="107"/>
      <c r="DY66" s="107"/>
      <c r="DZ66" s="107"/>
    </row>
    <row r="67" spans="1:130" s="108" customFormat="1" ht="30" hidden="1" customHeight="1" x14ac:dyDescent="0.2">
      <c r="A67" s="84"/>
      <c r="B67" s="75" t="s">
        <v>88</v>
      </c>
      <c r="C67" s="85">
        <f t="shared" si="59"/>
        <v>21.09</v>
      </c>
      <c r="D67" s="85" t="str">
        <f t="shared" ref="D67" si="62">IFERROR(D58/D$5,"-")</f>
        <v>-</v>
      </c>
      <c r="E67" s="85">
        <f t="shared" si="59"/>
        <v>0</v>
      </c>
      <c r="F67" s="85" t="str">
        <f t="shared" si="59"/>
        <v>-</v>
      </c>
      <c r="G67" s="85" t="str">
        <f t="shared" si="59"/>
        <v>-</v>
      </c>
      <c r="H67" s="85" t="str">
        <f t="shared" si="59"/>
        <v>-</v>
      </c>
      <c r="I67" s="85" t="str">
        <f t="shared" si="59"/>
        <v>-</v>
      </c>
      <c r="J67" s="85" t="str">
        <f t="shared" si="59"/>
        <v>-</v>
      </c>
      <c r="K67" s="85" t="str">
        <f t="shared" si="59"/>
        <v>-</v>
      </c>
      <c r="L67" s="85" t="str">
        <f t="shared" si="59"/>
        <v>-</v>
      </c>
      <c r="M67" s="85" t="str">
        <f t="shared" si="59"/>
        <v>-</v>
      </c>
      <c r="N67" s="34" t="s">
        <v>228</v>
      </c>
      <c r="O67" s="34" t="s">
        <v>228</v>
      </c>
      <c r="P67" s="34" t="s">
        <v>228</v>
      </c>
      <c r="Q67" s="34"/>
      <c r="R67" s="34" t="s">
        <v>228</v>
      </c>
      <c r="S67" s="398">
        <f t="shared" si="61"/>
        <v>632.70000000000005</v>
      </c>
      <c r="T67" s="114"/>
      <c r="U67" s="114"/>
      <c r="V67" s="114"/>
      <c r="W67" s="106"/>
      <c r="X67" s="54"/>
      <c r="Y67" s="54"/>
      <c r="Z67" s="54"/>
      <c r="AA67" s="54"/>
      <c r="AB67" s="54"/>
      <c r="AC67" s="123"/>
      <c r="AD67" s="123"/>
      <c r="AE67" s="123"/>
      <c r="AF67" s="123"/>
      <c r="AG67" s="123"/>
      <c r="AH67" s="123"/>
      <c r="AI67" s="123"/>
      <c r="AJ67" s="123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123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107"/>
      <c r="BP67" s="107"/>
      <c r="BQ67" s="107"/>
      <c r="BR67" s="107"/>
      <c r="BS67" s="107"/>
      <c r="BT67" s="107"/>
      <c r="BU67" s="107"/>
      <c r="BV67" s="107"/>
      <c r="BW67" s="107"/>
      <c r="BX67" s="107"/>
      <c r="BY67" s="107"/>
      <c r="BZ67" s="107"/>
      <c r="CA67" s="107"/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  <c r="CN67" s="107"/>
      <c r="CO67" s="107"/>
      <c r="CP67" s="107"/>
      <c r="CQ67" s="107"/>
      <c r="CR67" s="107"/>
      <c r="CS67" s="107"/>
      <c r="CT67" s="107"/>
      <c r="CU67" s="107"/>
      <c r="CV67" s="107"/>
      <c r="CW67" s="107"/>
      <c r="CX67" s="107"/>
      <c r="CY67" s="107"/>
      <c r="CZ67" s="107"/>
      <c r="DA67" s="107"/>
      <c r="DB67" s="107"/>
      <c r="DC67" s="107"/>
      <c r="DD67" s="107"/>
      <c r="DE67" s="107"/>
      <c r="DF67" s="107"/>
      <c r="DG67" s="107"/>
      <c r="DH67" s="107"/>
      <c r="DI67" s="107"/>
      <c r="DJ67" s="107"/>
      <c r="DK67" s="107"/>
      <c r="DL67" s="107"/>
      <c r="DM67" s="107"/>
      <c r="DN67" s="107"/>
      <c r="DO67" s="107"/>
      <c r="DP67" s="107"/>
      <c r="DQ67" s="107"/>
      <c r="DR67" s="107"/>
      <c r="DS67" s="107"/>
      <c r="DT67" s="107"/>
      <c r="DU67" s="107"/>
      <c r="DV67" s="107"/>
      <c r="DW67" s="107"/>
      <c r="DX67" s="107"/>
      <c r="DY67" s="107"/>
      <c r="DZ67" s="107"/>
    </row>
    <row r="68" spans="1:130" s="108" customFormat="1" ht="30" hidden="1" customHeight="1" x14ac:dyDescent="0.2">
      <c r="A68" s="84"/>
      <c r="B68" s="75" t="s">
        <v>89</v>
      </c>
      <c r="C68" s="85">
        <f t="shared" si="59"/>
        <v>66.365507988779115</v>
      </c>
      <c r="D68" s="85" t="str">
        <f t="shared" ref="D68" si="63">IFERROR(D59/D$5,"-")</f>
        <v>-</v>
      </c>
      <c r="E68" s="85">
        <f t="shared" si="59"/>
        <v>0</v>
      </c>
      <c r="F68" s="85" t="str">
        <f t="shared" si="59"/>
        <v>-</v>
      </c>
      <c r="G68" s="85" t="str">
        <f t="shared" si="59"/>
        <v>-</v>
      </c>
      <c r="H68" s="85" t="str">
        <f t="shared" si="59"/>
        <v>-</v>
      </c>
      <c r="I68" s="85" t="str">
        <f t="shared" si="59"/>
        <v>-</v>
      </c>
      <c r="J68" s="85" t="str">
        <f t="shared" si="59"/>
        <v>-</v>
      </c>
      <c r="K68" s="85" t="str">
        <f t="shared" si="59"/>
        <v>-</v>
      </c>
      <c r="L68" s="85" t="str">
        <f t="shared" si="59"/>
        <v>-</v>
      </c>
      <c r="M68" s="85" t="str">
        <f t="shared" si="59"/>
        <v>-</v>
      </c>
      <c r="N68" s="34" t="s">
        <v>228</v>
      </c>
      <c r="O68" s="34" t="s">
        <v>228</v>
      </c>
      <c r="P68" s="34" t="s">
        <v>228</v>
      </c>
      <c r="Q68" s="34"/>
      <c r="R68" s="34" t="s">
        <v>228</v>
      </c>
      <c r="S68" s="398">
        <f t="shared" si="61"/>
        <v>1990.9652396633735</v>
      </c>
      <c r="T68" s="114"/>
      <c r="U68" s="114"/>
      <c r="V68" s="114"/>
      <c r="W68" s="106"/>
      <c r="X68" s="54"/>
      <c r="Y68" s="54"/>
      <c r="Z68" s="106"/>
      <c r="AA68" s="54"/>
      <c r="AB68" s="54"/>
      <c r="AC68" s="123"/>
      <c r="AD68" s="123"/>
      <c r="AE68" s="123"/>
      <c r="AF68" s="123"/>
      <c r="AG68" s="123"/>
      <c r="AH68" s="123"/>
      <c r="AI68" s="123"/>
      <c r="AJ68" s="123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123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  <c r="CN68" s="107"/>
      <c r="CO68" s="107"/>
      <c r="CP68" s="107"/>
      <c r="CQ68" s="107"/>
      <c r="CR68" s="107"/>
      <c r="CS68" s="107"/>
      <c r="CT68" s="107"/>
      <c r="CU68" s="107"/>
      <c r="CV68" s="107"/>
      <c r="CW68" s="107"/>
      <c r="CX68" s="107"/>
      <c r="CY68" s="107"/>
      <c r="CZ68" s="107"/>
      <c r="DA68" s="107"/>
      <c r="DB68" s="107"/>
      <c r="DC68" s="107"/>
      <c r="DD68" s="107"/>
      <c r="DE68" s="107"/>
      <c r="DF68" s="107"/>
      <c r="DG68" s="107"/>
      <c r="DH68" s="107"/>
      <c r="DI68" s="107"/>
      <c r="DJ68" s="107"/>
      <c r="DK68" s="107"/>
      <c r="DL68" s="107"/>
      <c r="DM68" s="107"/>
      <c r="DN68" s="107"/>
      <c r="DO68" s="107"/>
      <c r="DP68" s="107"/>
      <c r="DQ68" s="107"/>
      <c r="DR68" s="107"/>
      <c r="DS68" s="107"/>
      <c r="DT68" s="107"/>
      <c r="DU68" s="107"/>
      <c r="DV68" s="107"/>
      <c r="DW68" s="107"/>
      <c r="DX68" s="107"/>
      <c r="DY68" s="107"/>
      <c r="DZ68" s="107"/>
    </row>
    <row r="69" spans="1:130" s="108" customFormat="1" ht="30" hidden="1" customHeight="1" x14ac:dyDescent="0.2">
      <c r="A69" s="84"/>
      <c r="B69" s="75" t="s">
        <v>90</v>
      </c>
      <c r="C69" s="85">
        <f t="shared" si="59"/>
        <v>7.4138090010976949</v>
      </c>
      <c r="D69" s="85" t="str">
        <f t="shared" ref="D69" si="64">IFERROR(D60/D$5,"-")</f>
        <v>-</v>
      </c>
      <c r="E69" s="85">
        <f t="shared" si="59"/>
        <v>0</v>
      </c>
      <c r="F69" s="85" t="str">
        <f t="shared" si="59"/>
        <v>-</v>
      </c>
      <c r="G69" s="85" t="str">
        <f t="shared" si="59"/>
        <v>-</v>
      </c>
      <c r="H69" s="85" t="str">
        <f t="shared" si="59"/>
        <v>-</v>
      </c>
      <c r="I69" s="85" t="str">
        <f t="shared" si="59"/>
        <v>-</v>
      </c>
      <c r="J69" s="85" t="str">
        <f t="shared" si="59"/>
        <v>-</v>
      </c>
      <c r="K69" s="85" t="str">
        <f t="shared" si="59"/>
        <v>-</v>
      </c>
      <c r="L69" s="85" t="str">
        <f t="shared" si="59"/>
        <v>-</v>
      </c>
      <c r="M69" s="85" t="str">
        <f t="shared" si="59"/>
        <v>-</v>
      </c>
      <c r="N69" s="34" t="s">
        <v>228</v>
      </c>
      <c r="O69" s="34" t="s">
        <v>228</v>
      </c>
      <c r="P69" s="34" t="s">
        <v>228</v>
      </c>
      <c r="Q69" s="34"/>
      <c r="R69" s="34" t="s">
        <v>228</v>
      </c>
      <c r="S69" s="398">
        <f t="shared" si="61"/>
        <v>222.41427003293086</v>
      </c>
      <c r="T69" s="114"/>
      <c r="U69" s="114"/>
      <c r="V69" s="114"/>
      <c r="W69" s="106"/>
      <c r="X69" s="54"/>
      <c r="Y69" s="54"/>
      <c r="Z69" s="106"/>
      <c r="AA69" s="54"/>
      <c r="AB69" s="54"/>
      <c r="AC69" s="123"/>
      <c r="AD69" s="123"/>
      <c r="AE69" s="123"/>
      <c r="AF69" s="123"/>
      <c r="AG69" s="123"/>
      <c r="AH69" s="123"/>
      <c r="AI69" s="123"/>
      <c r="AJ69" s="123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123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7"/>
      <c r="CO69" s="107"/>
      <c r="CP69" s="107"/>
      <c r="CQ69" s="107"/>
      <c r="CR69" s="107"/>
      <c r="CS69" s="107"/>
      <c r="CT69" s="107"/>
      <c r="CU69" s="107"/>
      <c r="CV69" s="107"/>
      <c r="CW69" s="107"/>
      <c r="CX69" s="107"/>
      <c r="CY69" s="107"/>
      <c r="CZ69" s="107"/>
      <c r="DA69" s="107"/>
      <c r="DB69" s="107"/>
      <c r="DC69" s="107"/>
      <c r="DD69" s="107"/>
      <c r="DE69" s="107"/>
      <c r="DF69" s="107"/>
      <c r="DG69" s="107"/>
      <c r="DH69" s="107"/>
      <c r="DI69" s="107"/>
      <c r="DJ69" s="107"/>
      <c r="DK69" s="107"/>
      <c r="DL69" s="107"/>
      <c r="DM69" s="107"/>
      <c r="DN69" s="107"/>
      <c r="DO69" s="107"/>
      <c r="DP69" s="107"/>
      <c r="DQ69" s="107"/>
      <c r="DR69" s="107"/>
      <c r="DS69" s="107"/>
      <c r="DT69" s="107"/>
      <c r="DU69" s="107"/>
      <c r="DV69" s="107"/>
      <c r="DW69" s="107"/>
      <c r="DX69" s="107"/>
      <c r="DY69" s="107"/>
      <c r="DZ69" s="107"/>
    </row>
    <row r="70" spans="1:130" s="108" customFormat="1" ht="30" hidden="1" customHeight="1" x14ac:dyDescent="0.2">
      <c r="A70" s="84"/>
      <c r="B70" s="119" t="s">
        <v>36</v>
      </c>
      <c r="C70" s="86">
        <f>SUM(C64:C69)</f>
        <v>155.93132760092695</v>
      </c>
      <c r="D70" s="86">
        <f>SUM(D64:D69)</f>
        <v>0</v>
      </c>
      <c r="E70" s="86">
        <f t="shared" ref="E70:M70" si="65">SUM(E64:E69)</f>
        <v>0</v>
      </c>
      <c r="F70" s="86">
        <f t="shared" si="65"/>
        <v>0</v>
      </c>
      <c r="G70" s="86">
        <f t="shared" si="65"/>
        <v>0</v>
      </c>
      <c r="H70" s="86">
        <f t="shared" si="65"/>
        <v>0</v>
      </c>
      <c r="I70" s="86">
        <f t="shared" si="65"/>
        <v>0</v>
      </c>
      <c r="J70" s="86">
        <f t="shared" si="65"/>
        <v>0</v>
      </c>
      <c r="K70" s="86">
        <f t="shared" si="65"/>
        <v>0</v>
      </c>
      <c r="L70" s="86">
        <f t="shared" si="65"/>
        <v>0</v>
      </c>
      <c r="M70" s="86">
        <f t="shared" si="65"/>
        <v>0</v>
      </c>
      <c r="N70" s="34" t="s">
        <v>228</v>
      </c>
      <c r="O70" s="34" t="s">
        <v>228</v>
      </c>
      <c r="P70" s="34" t="s">
        <v>228</v>
      </c>
      <c r="Q70" s="34"/>
      <c r="R70" s="34" t="s">
        <v>228</v>
      </c>
      <c r="S70" s="86">
        <f>SUMPRODUCT(C70:L70,C5:L5)</f>
        <v>4677.9398280278083</v>
      </c>
      <c r="T70" s="114"/>
      <c r="U70" s="114"/>
      <c r="V70" s="114"/>
      <c r="W70" s="106"/>
      <c r="X70" s="54"/>
      <c r="Y70" s="54"/>
      <c r="Z70" s="106"/>
      <c r="AA70" s="54"/>
      <c r="AB70" s="54"/>
      <c r="AC70" s="123"/>
      <c r="AD70" s="123"/>
      <c r="AE70" s="123"/>
      <c r="AF70" s="123"/>
      <c r="AG70" s="123"/>
      <c r="AH70" s="123"/>
      <c r="AI70" s="123"/>
      <c r="AJ70" s="123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123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/>
      <c r="CN70" s="107"/>
      <c r="CO70" s="107"/>
      <c r="CP70" s="107"/>
      <c r="CQ70" s="107"/>
      <c r="CR70" s="107"/>
      <c r="CS70" s="107"/>
      <c r="CT70" s="107"/>
      <c r="CU70" s="107"/>
      <c r="CV70" s="107"/>
      <c r="CW70" s="107"/>
      <c r="CX70" s="107"/>
      <c r="CY70" s="107"/>
      <c r="CZ70" s="107"/>
      <c r="DA70" s="107"/>
      <c r="DB70" s="107"/>
      <c r="DC70" s="107"/>
      <c r="DD70" s="107"/>
      <c r="DE70" s="107"/>
      <c r="DF70" s="107"/>
      <c r="DG70" s="107"/>
      <c r="DH70" s="107"/>
      <c r="DI70" s="107"/>
      <c r="DJ70" s="107"/>
      <c r="DK70" s="107"/>
      <c r="DL70" s="107"/>
      <c r="DM70" s="107"/>
      <c r="DN70" s="107"/>
      <c r="DO70" s="107"/>
      <c r="DP70" s="107"/>
      <c r="DQ70" s="107"/>
      <c r="DR70" s="107"/>
      <c r="DS70" s="107"/>
      <c r="DT70" s="107"/>
      <c r="DU70" s="107"/>
      <c r="DV70" s="107"/>
      <c r="DW70" s="107"/>
      <c r="DX70" s="107"/>
      <c r="DY70" s="107"/>
      <c r="DZ70" s="107"/>
    </row>
    <row r="71" spans="1:130" s="108" customFormat="1" ht="15" hidden="1" customHeight="1" x14ac:dyDescent="0.2">
      <c r="A71" s="84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54"/>
      <c r="M71" s="54"/>
      <c r="N71" s="54"/>
      <c r="O71" s="54"/>
      <c r="P71" s="54"/>
      <c r="Q71" s="54"/>
      <c r="R71" s="54"/>
      <c r="S71" s="117"/>
      <c r="T71" s="114"/>
      <c r="U71" s="114"/>
      <c r="V71" s="114"/>
      <c r="W71" s="106"/>
      <c r="X71" s="54"/>
      <c r="Y71" s="54"/>
      <c r="Z71" s="106"/>
      <c r="AA71" s="54"/>
      <c r="AB71" s="54"/>
      <c r="AC71" s="123"/>
      <c r="AD71" s="123"/>
      <c r="AE71" s="123"/>
      <c r="AF71" s="123"/>
      <c r="AG71" s="123"/>
      <c r="AH71" s="123"/>
      <c r="AI71" s="123"/>
      <c r="AJ71" s="123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123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  <c r="CN71" s="107"/>
      <c r="CO71" s="107"/>
      <c r="CP71" s="107"/>
      <c r="CQ71" s="107"/>
      <c r="CR71" s="107"/>
      <c r="CS71" s="107"/>
      <c r="CT71" s="107"/>
      <c r="CU71" s="107"/>
      <c r="CV71" s="107"/>
      <c r="CW71" s="107"/>
      <c r="CX71" s="107"/>
      <c r="CY71" s="107"/>
      <c r="CZ71" s="107"/>
      <c r="DA71" s="107"/>
      <c r="DB71" s="107"/>
      <c r="DC71" s="107"/>
      <c r="DD71" s="107"/>
      <c r="DE71" s="107"/>
      <c r="DF71" s="107"/>
      <c r="DG71" s="107"/>
      <c r="DH71" s="107"/>
      <c r="DI71" s="107"/>
      <c r="DJ71" s="107"/>
      <c r="DK71" s="107"/>
      <c r="DL71" s="107"/>
      <c r="DM71" s="107"/>
      <c r="DN71" s="107"/>
      <c r="DO71" s="107"/>
      <c r="DP71" s="107"/>
      <c r="DQ71" s="107"/>
      <c r="DR71" s="107"/>
      <c r="DS71" s="107"/>
      <c r="DT71" s="107"/>
      <c r="DU71" s="107"/>
      <c r="DV71" s="107"/>
      <c r="DW71" s="107"/>
      <c r="DX71" s="107"/>
      <c r="DY71" s="107"/>
      <c r="DZ71" s="107"/>
    </row>
    <row r="72" spans="1:130" s="108" customFormat="1" ht="30" hidden="1" customHeight="1" x14ac:dyDescent="0.2">
      <c r="A72" s="84"/>
      <c r="B72" s="365" t="s">
        <v>203</v>
      </c>
      <c r="C72" s="366" t="s">
        <v>226</v>
      </c>
      <c r="D72" s="367"/>
      <c r="E72" s="367"/>
      <c r="F72" s="368"/>
      <c r="G72" s="368"/>
      <c r="H72" s="368"/>
      <c r="I72" s="368"/>
      <c r="J72" s="368"/>
      <c r="K72" s="368"/>
      <c r="L72" s="368"/>
      <c r="M72" s="368"/>
      <c r="N72" s="368"/>
      <c r="O72" s="368"/>
      <c r="P72" s="368"/>
      <c r="Q72" s="368"/>
      <c r="R72" s="368"/>
      <c r="S72" s="369" t="s">
        <v>227</v>
      </c>
      <c r="T72" s="114"/>
      <c r="U72" s="114"/>
      <c r="V72" s="114"/>
      <c r="W72" s="106"/>
      <c r="X72" s="54"/>
      <c r="Y72" s="54"/>
      <c r="Z72" s="106"/>
      <c r="AA72" s="54"/>
      <c r="AB72" s="54"/>
      <c r="AC72" s="123"/>
      <c r="AD72" s="123"/>
      <c r="AE72" s="123"/>
      <c r="AF72" s="123"/>
      <c r="AG72" s="123"/>
      <c r="AH72" s="123"/>
      <c r="AI72" s="123"/>
      <c r="AJ72" s="123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123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  <c r="BY72" s="107"/>
      <c r="BZ72" s="107"/>
      <c r="CA72" s="107"/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  <c r="CN72" s="107"/>
      <c r="CO72" s="107"/>
      <c r="CP72" s="107"/>
      <c r="CQ72" s="107"/>
      <c r="CR72" s="107"/>
      <c r="CS72" s="107"/>
      <c r="CT72" s="107"/>
      <c r="CU72" s="107"/>
      <c r="CV72" s="107"/>
      <c r="CW72" s="107"/>
      <c r="CX72" s="107"/>
      <c r="CY72" s="107"/>
      <c r="CZ72" s="107"/>
      <c r="DA72" s="107"/>
      <c r="DB72" s="107"/>
      <c r="DC72" s="107"/>
      <c r="DD72" s="107"/>
      <c r="DE72" s="107"/>
      <c r="DF72" s="107"/>
      <c r="DG72" s="107"/>
      <c r="DH72" s="107"/>
      <c r="DI72" s="107"/>
      <c r="DJ72" s="107"/>
      <c r="DK72" s="107"/>
      <c r="DL72" s="107"/>
      <c r="DM72" s="107"/>
      <c r="DN72" s="107"/>
      <c r="DO72" s="107"/>
      <c r="DP72" s="107"/>
      <c r="DQ72" s="107"/>
      <c r="DR72" s="107"/>
      <c r="DS72" s="107"/>
      <c r="DT72" s="107"/>
      <c r="DU72" s="107"/>
      <c r="DV72" s="107"/>
      <c r="DW72" s="107"/>
      <c r="DX72" s="107"/>
      <c r="DY72" s="107"/>
      <c r="DZ72" s="107"/>
    </row>
    <row r="73" spans="1:130" s="54" customFormat="1" ht="30" hidden="1" customHeight="1" x14ac:dyDescent="0.2">
      <c r="A73" s="99"/>
      <c r="B73" s="120" t="str">
        <f>'1. Trecker'!B5</f>
        <v>Puma 175 CVX</v>
      </c>
      <c r="C73" s="361">
        <f t="shared" ref="C73:M80" si="66">SUMIF($U$6:$U$47,$B73,C$6:C$47)</f>
        <v>55.5</v>
      </c>
      <c r="D73" s="361">
        <f t="shared" si="66"/>
        <v>0</v>
      </c>
      <c r="E73" s="361">
        <f t="shared" si="66"/>
        <v>0</v>
      </c>
      <c r="F73" s="361">
        <f t="shared" si="66"/>
        <v>0</v>
      </c>
      <c r="G73" s="361">
        <f t="shared" si="66"/>
        <v>0</v>
      </c>
      <c r="H73" s="361">
        <f t="shared" si="66"/>
        <v>0</v>
      </c>
      <c r="I73" s="361">
        <f t="shared" si="66"/>
        <v>0</v>
      </c>
      <c r="J73" s="361">
        <f t="shared" si="66"/>
        <v>0</v>
      </c>
      <c r="K73" s="361">
        <f t="shared" si="66"/>
        <v>0</v>
      </c>
      <c r="L73" s="361">
        <f t="shared" si="66"/>
        <v>0</v>
      </c>
      <c r="M73" s="361">
        <f t="shared" si="66"/>
        <v>0</v>
      </c>
      <c r="N73" s="34" t="s">
        <v>228</v>
      </c>
      <c r="O73" s="34" t="s">
        <v>228</v>
      </c>
      <c r="P73" s="34" t="s">
        <v>228</v>
      </c>
      <c r="Q73" s="37"/>
      <c r="R73" s="37" t="s">
        <v>228</v>
      </c>
      <c r="S73" s="363">
        <f t="shared" ref="S73:S80" si="67">SUM(C73:M73)</f>
        <v>55.5</v>
      </c>
      <c r="T73" s="114"/>
      <c r="U73" s="114"/>
      <c r="V73" s="114"/>
      <c r="AC73" s="123"/>
      <c r="AD73" s="123"/>
      <c r="AE73" s="123"/>
      <c r="AF73" s="123"/>
      <c r="AG73" s="123"/>
      <c r="AH73" s="123"/>
      <c r="AI73" s="123"/>
      <c r="AJ73" s="123"/>
      <c r="AY73" s="123"/>
    </row>
    <row r="74" spans="1:130" s="54" customFormat="1" ht="30" hidden="1" customHeight="1" x14ac:dyDescent="0.2">
      <c r="A74" s="99"/>
      <c r="B74" s="121" t="str">
        <f>'1. Trecker'!B6</f>
        <v>Maxxum 115</v>
      </c>
      <c r="C74" s="362">
        <f t="shared" si="66"/>
        <v>0</v>
      </c>
      <c r="D74" s="362">
        <f t="shared" si="66"/>
        <v>0</v>
      </c>
      <c r="E74" s="362">
        <f t="shared" si="66"/>
        <v>0</v>
      </c>
      <c r="F74" s="362">
        <f t="shared" si="66"/>
        <v>0</v>
      </c>
      <c r="G74" s="362">
        <f t="shared" si="66"/>
        <v>0</v>
      </c>
      <c r="H74" s="362">
        <f t="shared" si="66"/>
        <v>0</v>
      </c>
      <c r="I74" s="362">
        <f t="shared" si="66"/>
        <v>0</v>
      </c>
      <c r="J74" s="362">
        <f t="shared" si="66"/>
        <v>0</v>
      </c>
      <c r="K74" s="362">
        <f t="shared" si="66"/>
        <v>0</v>
      </c>
      <c r="L74" s="362">
        <f t="shared" si="66"/>
        <v>0</v>
      </c>
      <c r="M74" s="362">
        <f t="shared" si="66"/>
        <v>0</v>
      </c>
      <c r="N74" s="34" t="s">
        <v>228</v>
      </c>
      <c r="O74" s="34" t="s">
        <v>228</v>
      </c>
      <c r="P74" s="34" t="s">
        <v>228</v>
      </c>
      <c r="Q74" s="34"/>
      <c r="R74" s="34" t="s">
        <v>228</v>
      </c>
      <c r="S74" s="364">
        <f t="shared" si="67"/>
        <v>0</v>
      </c>
      <c r="T74" s="114"/>
      <c r="U74" s="114"/>
      <c r="V74" s="114"/>
      <c r="AC74" s="123"/>
      <c r="AD74" s="123"/>
      <c r="AE74" s="123"/>
      <c r="AF74" s="123"/>
      <c r="AG74" s="123"/>
      <c r="AH74" s="123"/>
      <c r="AI74" s="123"/>
      <c r="AJ74" s="123"/>
      <c r="AY74" s="123"/>
    </row>
    <row r="75" spans="1:130" s="54" customFormat="1" ht="30" hidden="1" customHeight="1" x14ac:dyDescent="0.2">
      <c r="A75" s="99"/>
      <c r="B75" s="121" t="str">
        <f>'1. Trecker'!B7</f>
        <v>-</v>
      </c>
      <c r="C75" s="362">
        <f t="shared" si="66"/>
        <v>0</v>
      </c>
      <c r="D75" s="362">
        <f t="shared" si="66"/>
        <v>0</v>
      </c>
      <c r="E75" s="362">
        <f t="shared" si="66"/>
        <v>0</v>
      </c>
      <c r="F75" s="362">
        <f t="shared" si="66"/>
        <v>0</v>
      </c>
      <c r="G75" s="362">
        <f t="shared" si="66"/>
        <v>0</v>
      </c>
      <c r="H75" s="362">
        <f t="shared" si="66"/>
        <v>0</v>
      </c>
      <c r="I75" s="362">
        <f t="shared" si="66"/>
        <v>0</v>
      </c>
      <c r="J75" s="362">
        <f t="shared" si="66"/>
        <v>0</v>
      </c>
      <c r="K75" s="362">
        <f t="shared" si="66"/>
        <v>0</v>
      </c>
      <c r="L75" s="362">
        <f t="shared" si="66"/>
        <v>0</v>
      </c>
      <c r="M75" s="362">
        <f t="shared" si="66"/>
        <v>0</v>
      </c>
      <c r="N75" s="34" t="s">
        <v>228</v>
      </c>
      <c r="O75" s="34" t="s">
        <v>228</v>
      </c>
      <c r="P75" s="34" t="s">
        <v>228</v>
      </c>
      <c r="Q75" s="34"/>
      <c r="R75" s="34" t="s">
        <v>228</v>
      </c>
      <c r="S75" s="364">
        <f t="shared" si="67"/>
        <v>0</v>
      </c>
      <c r="T75" s="114"/>
      <c r="U75" s="114"/>
      <c r="V75" s="114"/>
      <c r="AC75" s="123"/>
      <c r="AD75" s="123"/>
      <c r="AE75" s="123"/>
      <c r="AF75" s="123"/>
      <c r="AG75" s="123"/>
      <c r="AH75" s="123"/>
      <c r="AI75" s="123"/>
      <c r="AJ75" s="123"/>
      <c r="AY75" s="123"/>
    </row>
    <row r="76" spans="1:130" s="54" customFormat="1" ht="30" hidden="1" customHeight="1" x14ac:dyDescent="0.2">
      <c r="A76" s="99"/>
      <c r="B76" s="121" t="str">
        <f>'1. Trecker'!B8</f>
        <v>-</v>
      </c>
      <c r="C76" s="362">
        <f t="shared" si="66"/>
        <v>0</v>
      </c>
      <c r="D76" s="362">
        <f t="shared" si="66"/>
        <v>0</v>
      </c>
      <c r="E76" s="362">
        <f t="shared" si="66"/>
        <v>0</v>
      </c>
      <c r="F76" s="362">
        <f t="shared" si="66"/>
        <v>0</v>
      </c>
      <c r="G76" s="362">
        <f t="shared" si="66"/>
        <v>0</v>
      </c>
      <c r="H76" s="362">
        <f t="shared" si="66"/>
        <v>0</v>
      </c>
      <c r="I76" s="362">
        <f t="shared" si="66"/>
        <v>0</v>
      </c>
      <c r="J76" s="362">
        <f t="shared" si="66"/>
        <v>0</v>
      </c>
      <c r="K76" s="362">
        <f t="shared" si="66"/>
        <v>0</v>
      </c>
      <c r="L76" s="362">
        <f t="shared" si="66"/>
        <v>0</v>
      </c>
      <c r="M76" s="362">
        <f t="shared" si="66"/>
        <v>0</v>
      </c>
      <c r="N76" s="34" t="s">
        <v>228</v>
      </c>
      <c r="O76" s="34" t="s">
        <v>228</v>
      </c>
      <c r="P76" s="34" t="s">
        <v>228</v>
      </c>
      <c r="Q76" s="34"/>
      <c r="R76" s="34" t="s">
        <v>228</v>
      </c>
      <c r="S76" s="364">
        <f t="shared" si="67"/>
        <v>0</v>
      </c>
      <c r="T76" s="114"/>
      <c r="U76" s="114"/>
      <c r="V76" s="114"/>
      <c r="AC76" s="123"/>
      <c r="AD76" s="123"/>
      <c r="AE76" s="123"/>
      <c r="AF76" s="123"/>
      <c r="AG76" s="123"/>
      <c r="AH76" s="123"/>
      <c r="AI76" s="123"/>
      <c r="AJ76" s="123"/>
      <c r="AY76" s="123"/>
    </row>
    <row r="77" spans="1:130" s="54" customFormat="1" ht="30" hidden="1" customHeight="1" x14ac:dyDescent="0.2">
      <c r="A77" s="99"/>
      <c r="B77" s="121" t="str">
        <f>'1. Trecker'!B9</f>
        <v>-</v>
      </c>
      <c r="C77" s="362">
        <f t="shared" si="66"/>
        <v>0</v>
      </c>
      <c r="D77" s="362">
        <f t="shared" si="66"/>
        <v>0</v>
      </c>
      <c r="E77" s="362">
        <f t="shared" si="66"/>
        <v>0</v>
      </c>
      <c r="F77" s="362">
        <f t="shared" si="66"/>
        <v>0</v>
      </c>
      <c r="G77" s="362">
        <f t="shared" si="66"/>
        <v>0</v>
      </c>
      <c r="H77" s="362">
        <f t="shared" si="66"/>
        <v>0</v>
      </c>
      <c r="I77" s="362">
        <f t="shared" si="66"/>
        <v>0</v>
      </c>
      <c r="J77" s="362">
        <f t="shared" si="66"/>
        <v>0</v>
      </c>
      <c r="K77" s="362">
        <f t="shared" si="66"/>
        <v>0</v>
      </c>
      <c r="L77" s="362">
        <f t="shared" si="66"/>
        <v>0</v>
      </c>
      <c r="M77" s="362">
        <f t="shared" si="66"/>
        <v>0</v>
      </c>
      <c r="N77" s="34" t="s">
        <v>228</v>
      </c>
      <c r="O77" s="34" t="s">
        <v>228</v>
      </c>
      <c r="P77" s="34" t="s">
        <v>228</v>
      </c>
      <c r="Q77" s="34"/>
      <c r="R77" s="34" t="s">
        <v>228</v>
      </c>
      <c r="S77" s="364">
        <f t="shared" si="67"/>
        <v>0</v>
      </c>
      <c r="T77" s="114"/>
      <c r="U77" s="114"/>
      <c r="V77" s="114"/>
      <c r="AC77" s="123"/>
      <c r="AD77" s="123"/>
      <c r="AE77" s="123"/>
      <c r="AF77" s="123"/>
      <c r="AG77" s="123"/>
      <c r="AH77" s="123"/>
      <c r="AI77" s="123"/>
      <c r="AJ77" s="123"/>
      <c r="AY77" s="123"/>
    </row>
    <row r="78" spans="1:130" s="54" customFormat="1" ht="30" hidden="1" customHeight="1" x14ac:dyDescent="0.2">
      <c r="A78" s="99"/>
      <c r="B78" s="121" t="str">
        <f>'1. Trecker'!B10</f>
        <v>-</v>
      </c>
      <c r="C78" s="362">
        <f t="shared" si="66"/>
        <v>0</v>
      </c>
      <c r="D78" s="362">
        <f t="shared" si="66"/>
        <v>0</v>
      </c>
      <c r="E78" s="362">
        <f t="shared" si="66"/>
        <v>0</v>
      </c>
      <c r="F78" s="362">
        <f t="shared" si="66"/>
        <v>0</v>
      </c>
      <c r="G78" s="362">
        <f t="shared" si="66"/>
        <v>0</v>
      </c>
      <c r="H78" s="362">
        <f t="shared" si="66"/>
        <v>0</v>
      </c>
      <c r="I78" s="362">
        <f t="shared" si="66"/>
        <v>0</v>
      </c>
      <c r="J78" s="362">
        <f t="shared" si="66"/>
        <v>0</v>
      </c>
      <c r="K78" s="362">
        <f t="shared" si="66"/>
        <v>0</v>
      </c>
      <c r="L78" s="362">
        <f t="shared" si="66"/>
        <v>0</v>
      </c>
      <c r="M78" s="362">
        <f t="shared" si="66"/>
        <v>0</v>
      </c>
      <c r="N78" s="34" t="s">
        <v>228</v>
      </c>
      <c r="O78" s="34" t="s">
        <v>228</v>
      </c>
      <c r="P78" s="34" t="s">
        <v>228</v>
      </c>
      <c r="Q78" s="34"/>
      <c r="R78" s="34" t="s">
        <v>228</v>
      </c>
      <c r="S78" s="364">
        <f t="shared" si="67"/>
        <v>0</v>
      </c>
      <c r="T78" s="114"/>
      <c r="U78" s="114"/>
      <c r="V78" s="114"/>
      <c r="AC78" s="123"/>
      <c r="AD78" s="123"/>
      <c r="AE78" s="123"/>
      <c r="AF78" s="123"/>
      <c r="AG78" s="123"/>
      <c r="AH78" s="123"/>
      <c r="AI78" s="123"/>
      <c r="AJ78" s="123"/>
      <c r="AY78" s="123"/>
    </row>
    <row r="79" spans="1:130" s="54" customFormat="1" ht="30" hidden="1" customHeight="1" x14ac:dyDescent="0.2">
      <c r="A79" s="99"/>
      <c r="B79" s="121" t="str">
        <f>'1. Trecker'!B13</f>
        <v>-</v>
      </c>
      <c r="C79" s="362">
        <f t="shared" si="66"/>
        <v>0</v>
      </c>
      <c r="D79" s="362">
        <f t="shared" si="66"/>
        <v>0</v>
      </c>
      <c r="E79" s="362">
        <f t="shared" si="66"/>
        <v>0</v>
      </c>
      <c r="F79" s="362">
        <f t="shared" si="66"/>
        <v>0</v>
      </c>
      <c r="G79" s="362">
        <f t="shared" si="66"/>
        <v>0</v>
      </c>
      <c r="H79" s="362">
        <f t="shared" si="66"/>
        <v>0</v>
      </c>
      <c r="I79" s="362">
        <f t="shared" si="66"/>
        <v>0</v>
      </c>
      <c r="J79" s="362">
        <f t="shared" si="66"/>
        <v>0</v>
      </c>
      <c r="K79" s="362">
        <f t="shared" si="66"/>
        <v>0</v>
      </c>
      <c r="L79" s="362">
        <f t="shared" si="66"/>
        <v>0</v>
      </c>
      <c r="M79" s="362">
        <f t="shared" si="66"/>
        <v>0</v>
      </c>
      <c r="N79" s="34" t="s">
        <v>228</v>
      </c>
      <c r="O79" s="34" t="s">
        <v>228</v>
      </c>
      <c r="P79" s="34" t="s">
        <v>228</v>
      </c>
      <c r="Q79" s="34"/>
      <c r="R79" s="34" t="s">
        <v>228</v>
      </c>
      <c r="S79" s="364">
        <f t="shared" si="67"/>
        <v>0</v>
      </c>
      <c r="T79" s="114"/>
      <c r="U79" s="114"/>
      <c r="V79" s="114"/>
      <c r="AC79" s="123"/>
      <c r="AD79" s="123"/>
      <c r="AE79" s="123"/>
      <c r="AF79" s="123"/>
      <c r="AG79" s="123"/>
      <c r="AH79" s="123"/>
      <c r="AI79" s="123"/>
      <c r="AJ79" s="123"/>
      <c r="AY79" s="123"/>
    </row>
    <row r="80" spans="1:130" s="54" customFormat="1" ht="30" hidden="1" customHeight="1" x14ac:dyDescent="0.2">
      <c r="A80" s="99"/>
      <c r="B80" s="121" t="str">
        <f>'1. Trecker'!B14</f>
        <v>-</v>
      </c>
      <c r="C80" s="362">
        <f t="shared" si="66"/>
        <v>0</v>
      </c>
      <c r="D80" s="362">
        <f t="shared" si="66"/>
        <v>0</v>
      </c>
      <c r="E80" s="362">
        <f t="shared" si="66"/>
        <v>0</v>
      </c>
      <c r="F80" s="362">
        <f t="shared" si="66"/>
        <v>0</v>
      </c>
      <c r="G80" s="362">
        <f t="shared" si="66"/>
        <v>0</v>
      </c>
      <c r="H80" s="362">
        <f t="shared" si="66"/>
        <v>0</v>
      </c>
      <c r="I80" s="362">
        <f t="shared" si="66"/>
        <v>0</v>
      </c>
      <c r="J80" s="362">
        <f t="shared" si="66"/>
        <v>0</v>
      </c>
      <c r="K80" s="362">
        <f t="shared" si="66"/>
        <v>0</v>
      </c>
      <c r="L80" s="362">
        <f t="shared" si="66"/>
        <v>0</v>
      </c>
      <c r="M80" s="362">
        <f t="shared" si="66"/>
        <v>0</v>
      </c>
      <c r="N80" s="34" t="s">
        <v>228</v>
      </c>
      <c r="O80" s="34" t="s">
        <v>228</v>
      </c>
      <c r="P80" s="34" t="s">
        <v>228</v>
      </c>
      <c r="Q80" s="34"/>
      <c r="R80" s="34" t="s">
        <v>228</v>
      </c>
      <c r="S80" s="364">
        <f t="shared" si="67"/>
        <v>0</v>
      </c>
      <c r="T80" s="114"/>
      <c r="U80" s="114"/>
      <c r="V80" s="114"/>
      <c r="AC80" s="123"/>
      <c r="AD80" s="123"/>
      <c r="AE80" s="123"/>
      <c r="AF80" s="123"/>
      <c r="AG80" s="123"/>
      <c r="AH80" s="123"/>
      <c r="AI80" s="123"/>
      <c r="AJ80" s="123"/>
      <c r="AY80" s="123"/>
    </row>
    <row r="81" spans="1:130" s="116" customFormat="1" ht="33" hidden="1" customHeight="1" x14ac:dyDescent="0.2">
      <c r="A81" s="52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123"/>
      <c r="AD81" s="123"/>
      <c r="AE81" s="123"/>
      <c r="AF81" s="123"/>
      <c r="AG81" s="123"/>
      <c r="AH81" s="123"/>
      <c r="AI81" s="123"/>
      <c r="AJ81" s="123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123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  <c r="CQ81" s="115"/>
      <c r="CR81" s="115"/>
      <c r="CS81" s="115"/>
      <c r="CT81" s="115"/>
      <c r="CU81" s="115"/>
      <c r="CV81" s="115"/>
      <c r="CW81" s="115"/>
      <c r="CX81" s="115"/>
      <c r="CY81" s="115"/>
      <c r="CZ81" s="115"/>
      <c r="DA81" s="115"/>
      <c r="DB81" s="115"/>
      <c r="DC81" s="115"/>
      <c r="DD81" s="115"/>
      <c r="DE81" s="115"/>
      <c r="DF81" s="115"/>
      <c r="DG81" s="115"/>
      <c r="DH81" s="115"/>
      <c r="DI81" s="115"/>
      <c r="DJ81" s="115"/>
      <c r="DK81" s="115"/>
      <c r="DL81" s="115"/>
      <c r="DM81" s="115"/>
      <c r="DN81" s="115"/>
      <c r="DO81" s="115"/>
      <c r="DP81" s="115"/>
      <c r="DQ81" s="115"/>
      <c r="DR81" s="115"/>
      <c r="DS81" s="115"/>
      <c r="DT81" s="115"/>
      <c r="DU81" s="115"/>
      <c r="DV81" s="115"/>
      <c r="DW81" s="115"/>
      <c r="DX81" s="115"/>
      <c r="DY81" s="115"/>
      <c r="DZ81" s="115"/>
    </row>
    <row r="82" spans="1:130" s="60" customFormat="1" ht="33" hidden="1" customHeight="1" x14ac:dyDescent="0.2">
      <c r="A82" s="52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54"/>
      <c r="Y82" s="54"/>
      <c r="Z82" s="115"/>
      <c r="AA82" s="115"/>
      <c r="AB82" s="115"/>
      <c r="AC82" s="123"/>
      <c r="AD82" s="123"/>
      <c r="AE82" s="123"/>
      <c r="AF82" s="123"/>
      <c r="AG82" s="123"/>
      <c r="AH82" s="123"/>
      <c r="AI82" s="123"/>
      <c r="AJ82" s="123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123"/>
      <c r="AZ82" s="115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</row>
    <row r="83" spans="1:130" s="116" customFormat="1" ht="33" hidden="1" customHeight="1" outlineLevel="1" x14ac:dyDescent="0.2">
      <c r="A83" s="52"/>
      <c r="B83" s="138" t="s">
        <v>260</v>
      </c>
      <c r="C83" s="138" t="str">
        <f>C$4</f>
        <v>Grünland
intensiv</v>
      </c>
      <c r="D83" s="138" t="str">
        <f t="shared" ref="D83:M83" si="68">D$4</f>
        <v>…</v>
      </c>
      <c r="E83" s="138" t="str">
        <f t="shared" si="68"/>
        <v>Silomais</v>
      </c>
      <c r="F83" s="138" t="str">
        <f t="shared" si="68"/>
        <v>…</v>
      </c>
      <c r="G83" s="138" t="str">
        <f t="shared" si="68"/>
        <v>…</v>
      </c>
      <c r="H83" s="138" t="str">
        <f t="shared" si="68"/>
        <v>…</v>
      </c>
      <c r="I83" s="138" t="str">
        <f t="shared" si="68"/>
        <v>…</v>
      </c>
      <c r="J83" s="138" t="str">
        <f t="shared" si="68"/>
        <v>…</v>
      </c>
      <c r="K83" s="138" t="str">
        <f t="shared" si="68"/>
        <v>…</v>
      </c>
      <c r="L83" s="138" t="str">
        <f t="shared" si="68"/>
        <v>…</v>
      </c>
      <c r="M83" s="138" t="str">
        <f t="shared" si="68"/>
        <v>Verkaufte Dienstleistung
, z.B. MR</v>
      </c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54"/>
      <c r="Y83" s="54"/>
      <c r="Z83" s="82"/>
      <c r="AA83" s="82"/>
      <c r="AB83" s="82"/>
      <c r="AC83" s="123"/>
      <c r="AD83" s="123"/>
      <c r="AE83" s="123"/>
      <c r="AF83" s="123"/>
      <c r="AG83" s="123"/>
      <c r="AH83" s="123"/>
      <c r="AI83" s="123"/>
      <c r="AJ83" s="123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123"/>
      <c r="AZ83" s="82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  <c r="CA83" s="115"/>
      <c r="CB83" s="115"/>
      <c r="CC83" s="115"/>
      <c r="CD83" s="115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  <c r="DH83" s="115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115"/>
      <c r="DU83" s="115"/>
      <c r="DV83" s="115"/>
      <c r="DW83" s="115"/>
      <c r="DX83" s="115"/>
      <c r="DY83" s="115"/>
      <c r="DZ83" s="115"/>
    </row>
    <row r="84" spans="1:130" s="82" customFormat="1" ht="15" hidden="1" customHeight="1" outlineLevel="1" x14ac:dyDescent="0.2">
      <c r="A84" s="122"/>
      <c r="B84" s="138" t="str">
        <f>B6</f>
        <v>Güttler Striegel</v>
      </c>
      <c r="C84" s="388">
        <f t="shared" ref="C84:M84" si="69">C6*$W6</f>
        <v>1243.4639407244786</v>
      </c>
      <c r="D84" s="388">
        <f t="shared" si="69"/>
        <v>0</v>
      </c>
      <c r="E84" s="388">
        <f t="shared" si="69"/>
        <v>0</v>
      </c>
      <c r="F84" s="388">
        <f t="shared" si="69"/>
        <v>0</v>
      </c>
      <c r="G84" s="388">
        <f t="shared" si="69"/>
        <v>0</v>
      </c>
      <c r="H84" s="388">
        <f t="shared" si="69"/>
        <v>0</v>
      </c>
      <c r="I84" s="388">
        <f t="shared" si="69"/>
        <v>0</v>
      </c>
      <c r="J84" s="388">
        <f t="shared" si="69"/>
        <v>0</v>
      </c>
      <c r="K84" s="388">
        <f t="shared" si="69"/>
        <v>0</v>
      </c>
      <c r="L84" s="388">
        <f t="shared" si="69"/>
        <v>0</v>
      </c>
      <c r="M84" s="388">
        <f t="shared" si="69"/>
        <v>0</v>
      </c>
      <c r="X84" s="54"/>
      <c r="Y84" s="54"/>
      <c r="AC84" s="123"/>
      <c r="AD84" s="123"/>
      <c r="AE84" s="123"/>
      <c r="AF84" s="123"/>
      <c r="AG84" s="123"/>
      <c r="AH84" s="123"/>
      <c r="AI84" s="123"/>
      <c r="AJ84" s="123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123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</row>
    <row r="85" spans="1:130" s="82" customFormat="1" ht="15" hidden="1" customHeight="1" outlineLevel="1" x14ac:dyDescent="0.2">
      <c r="A85" s="122"/>
      <c r="B85" s="138" t="str">
        <f t="shared" ref="B85:B126" si="70">B7</f>
        <v>Mähwerk Front-/Heck</v>
      </c>
      <c r="C85" s="388">
        <f t="shared" ref="C85:M85" si="71">C7*$W7</f>
        <v>3434.4758873033293</v>
      </c>
      <c r="D85" s="388">
        <f t="shared" si="71"/>
        <v>0</v>
      </c>
      <c r="E85" s="388">
        <f t="shared" si="71"/>
        <v>0</v>
      </c>
      <c r="F85" s="388">
        <f t="shared" si="71"/>
        <v>0</v>
      </c>
      <c r="G85" s="388">
        <f t="shared" si="71"/>
        <v>0</v>
      </c>
      <c r="H85" s="388">
        <f t="shared" si="71"/>
        <v>0</v>
      </c>
      <c r="I85" s="388">
        <f t="shared" si="71"/>
        <v>0</v>
      </c>
      <c r="J85" s="388">
        <f t="shared" si="71"/>
        <v>0</v>
      </c>
      <c r="K85" s="388">
        <f t="shared" si="71"/>
        <v>0</v>
      </c>
      <c r="L85" s="388">
        <f t="shared" si="71"/>
        <v>0</v>
      </c>
      <c r="M85" s="388">
        <f t="shared" si="71"/>
        <v>0</v>
      </c>
      <c r="AC85" s="123"/>
      <c r="AD85" s="123"/>
      <c r="AE85" s="123"/>
      <c r="AF85" s="123"/>
      <c r="AG85" s="123"/>
      <c r="AH85" s="123"/>
      <c r="AI85" s="123"/>
      <c r="AJ85" s="123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123"/>
    </row>
    <row r="86" spans="1:130" s="82" customFormat="1" ht="15" hidden="1" customHeight="1" outlineLevel="1" x14ac:dyDescent="0.2">
      <c r="A86" s="122"/>
      <c r="B86" s="138" t="str">
        <f t="shared" si="70"/>
        <v>-</v>
      </c>
      <c r="C86" s="388">
        <f t="shared" ref="C86:M86" si="72">C8*$W8</f>
        <v>0</v>
      </c>
      <c r="D86" s="388">
        <f t="shared" si="72"/>
        <v>0</v>
      </c>
      <c r="E86" s="388">
        <f t="shared" si="72"/>
        <v>0</v>
      </c>
      <c r="F86" s="388">
        <f t="shared" si="72"/>
        <v>0</v>
      </c>
      <c r="G86" s="388">
        <f t="shared" si="72"/>
        <v>0</v>
      </c>
      <c r="H86" s="388">
        <f t="shared" si="72"/>
        <v>0</v>
      </c>
      <c r="I86" s="388">
        <f t="shared" si="72"/>
        <v>0</v>
      </c>
      <c r="J86" s="388">
        <f t="shared" si="72"/>
        <v>0</v>
      </c>
      <c r="K86" s="388">
        <f t="shared" si="72"/>
        <v>0</v>
      </c>
      <c r="L86" s="388">
        <f t="shared" si="72"/>
        <v>0</v>
      </c>
      <c r="M86" s="388">
        <f t="shared" si="72"/>
        <v>0</v>
      </c>
      <c r="AC86" s="123"/>
      <c r="AD86" s="123"/>
      <c r="AE86" s="123"/>
      <c r="AF86" s="123"/>
      <c r="AG86" s="123"/>
      <c r="AH86" s="123"/>
      <c r="AI86" s="123"/>
      <c r="AJ86" s="123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123"/>
    </row>
    <row r="87" spans="1:130" s="82" customFormat="1" ht="15" hidden="1" customHeight="1" outlineLevel="1" x14ac:dyDescent="0.2">
      <c r="A87" s="122"/>
      <c r="B87" s="138" t="str">
        <f t="shared" si="70"/>
        <v>-</v>
      </c>
      <c r="C87" s="388">
        <f t="shared" ref="C87:M87" si="73">C9*$W9</f>
        <v>0</v>
      </c>
      <c r="D87" s="388">
        <f t="shared" si="73"/>
        <v>0</v>
      </c>
      <c r="E87" s="388">
        <f t="shared" si="73"/>
        <v>0</v>
      </c>
      <c r="F87" s="388">
        <f t="shared" si="73"/>
        <v>0</v>
      </c>
      <c r="G87" s="388">
        <f t="shared" si="73"/>
        <v>0</v>
      </c>
      <c r="H87" s="388">
        <f t="shared" si="73"/>
        <v>0</v>
      </c>
      <c r="I87" s="388">
        <f t="shared" si="73"/>
        <v>0</v>
      </c>
      <c r="J87" s="388">
        <f t="shared" si="73"/>
        <v>0</v>
      </c>
      <c r="K87" s="388">
        <f t="shared" si="73"/>
        <v>0</v>
      </c>
      <c r="L87" s="388">
        <f t="shared" si="73"/>
        <v>0</v>
      </c>
      <c r="M87" s="388">
        <f t="shared" si="73"/>
        <v>0</v>
      </c>
      <c r="AC87" s="123"/>
      <c r="AD87" s="123"/>
      <c r="AE87" s="123"/>
      <c r="AF87" s="123"/>
      <c r="AG87" s="123"/>
      <c r="AH87" s="123"/>
      <c r="AI87" s="123"/>
      <c r="AJ87" s="123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123"/>
    </row>
    <row r="88" spans="1:130" s="82" customFormat="1" ht="15" hidden="1" customHeight="1" outlineLevel="1" x14ac:dyDescent="0.2">
      <c r="A88" s="122"/>
      <c r="B88" s="138" t="str">
        <f t="shared" si="70"/>
        <v>-</v>
      </c>
      <c r="C88" s="388">
        <f t="shared" ref="C88:M88" si="74">C10*$W10</f>
        <v>0</v>
      </c>
      <c r="D88" s="388">
        <f t="shared" si="74"/>
        <v>0</v>
      </c>
      <c r="E88" s="388">
        <f t="shared" si="74"/>
        <v>0</v>
      </c>
      <c r="F88" s="388">
        <f t="shared" si="74"/>
        <v>0</v>
      </c>
      <c r="G88" s="388">
        <f t="shared" si="74"/>
        <v>0</v>
      </c>
      <c r="H88" s="388">
        <f t="shared" si="74"/>
        <v>0</v>
      </c>
      <c r="I88" s="388">
        <f t="shared" si="74"/>
        <v>0</v>
      </c>
      <c r="J88" s="388">
        <f t="shared" si="74"/>
        <v>0</v>
      </c>
      <c r="K88" s="388">
        <f t="shared" si="74"/>
        <v>0</v>
      </c>
      <c r="L88" s="388">
        <f t="shared" si="74"/>
        <v>0</v>
      </c>
      <c r="M88" s="388">
        <f t="shared" si="74"/>
        <v>0</v>
      </c>
      <c r="AC88" s="158"/>
      <c r="AD88" s="158"/>
      <c r="AE88" s="158"/>
      <c r="AF88" s="158"/>
      <c r="AG88" s="158"/>
      <c r="AH88" s="158"/>
      <c r="AI88" s="158"/>
      <c r="AJ88" s="158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158"/>
    </row>
    <row r="89" spans="1:130" s="82" customFormat="1" ht="15" hidden="1" customHeight="1" outlineLevel="1" x14ac:dyDescent="0.2">
      <c r="A89" s="122"/>
      <c r="B89" s="138" t="str">
        <f t="shared" si="70"/>
        <v>-</v>
      </c>
      <c r="C89" s="388">
        <f t="shared" ref="C89:M89" si="75">C11*$W11</f>
        <v>0</v>
      </c>
      <c r="D89" s="388">
        <f t="shared" si="75"/>
        <v>0</v>
      </c>
      <c r="E89" s="388">
        <f t="shared" si="75"/>
        <v>0</v>
      </c>
      <c r="F89" s="388">
        <f t="shared" si="75"/>
        <v>0</v>
      </c>
      <c r="G89" s="388">
        <f t="shared" si="75"/>
        <v>0</v>
      </c>
      <c r="H89" s="388">
        <f t="shared" si="75"/>
        <v>0</v>
      </c>
      <c r="I89" s="388">
        <f t="shared" si="75"/>
        <v>0</v>
      </c>
      <c r="J89" s="388">
        <f t="shared" si="75"/>
        <v>0</v>
      </c>
      <c r="K89" s="388">
        <f t="shared" si="75"/>
        <v>0</v>
      </c>
      <c r="L89" s="388">
        <f t="shared" si="75"/>
        <v>0</v>
      </c>
      <c r="M89" s="388">
        <f t="shared" si="75"/>
        <v>0</v>
      </c>
      <c r="AC89" s="158"/>
      <c r="AD89" s="158"/>
      <c r="AE89" s="158"/>
      <c r="AF89" s="158"/>
      <c r="AG89" s="158"/>
      <c r="AH89" s="158"/>
      <c r="AI89" s="158"/>
      <c r="AJ89" s="158"/>
      <c r="AY89" s="158"/>
    </row>
    <row r="90" spans="1:130" s="82" customFormat="1" ht="15" hidden="1" customHeight="1" outlineLevel="1" x14ac:dyDescent="0.2">
      <c r="A90" s="122"/>
      <c r="B90" s="138" t="str">
        <f t="shared" si="70"/>
        <v>-</v>
      </c>
      <c r="C90" s="388">
        <f t="shared" ref="C90:M90" si="76">C12*$W12</f>
        <v>0</v>
      </c>
      <c r="D90" s="388">
        <f t="shared" si="76"/>
        <v>0</v>
      </c>
      <c r="E90" s="388">
        <f t="shared" si="76"/>
        <v>0</v>
      </c>
      <c r="F90" s="388">
        <f t="shared" si="76"/>
        <v>0</v>
      </c>
      <c r="G90" s="388">
        <f t="shared" si="76"/>
        <v>0</v>
      </c>
      <c r="H90" s="388">
        <f t="shared" si="76"/>
        <v>0</v>
      </c>
      <c r="I90" s="388">
        <f t="shared" si="76"/>
        <v>0</v>
      </c>
      <c r="J90" s="388">
        <f t="shared" si="76"/>
        <v>0</v>
      </c>
      <c r="K90" s="388">
        <f t="shared" si="76"/>
        <v>0</v>
      </c>
      <c r="L90" s="388">
        <f t="shared" si="76"/>
        <v>0</v>
      </c>
      <c r="M90" s="388">
        <f t="shared" si="76"/>
        <v>0</v>
      </c>
      <c r="AC90" s="158"/>
      <c r="AD90" s="158"/>
      <c r="AE90" s="158"/>
      <c r="AF90" s="158"/>
      <c r="AG90" s="158"/>
      <c r="AH90" s="158"/>
      <c r="AI90" s="158"/>
      <c r="AJ90" s="158"/>
      <c r="AY90" s="158"/>
    </row>
    <row r="91" spans="1:130" s="82" customFormat="1" ht="15" hidden="1" customHeight="1" outlineLevel="1" x14ac:dyDescent="0.2">
      <c r="A91" s="122"/>
      <c r="B91" s="138" t="str">
        <f t="shared" si="70"/>
        <v>-</v>
      </c>
      <c r="C91" s="388">
        <f t="shared" ref="C91:M91" si="77">C13*$W13</f>
        <v>0</v>
      </c>
      <c r="D91" s="388">
        <f t="shared" si="77"/>
        <v>0</v>
      </c>
      <c r="E91" s="388">
        <f t="shared" si="77"/>
        <v>0</v>
      </c>
      <c r="F91" s="388">
        <f t="shared" si="77"/>
        <v>0</v>
      </c>
      <c r="G91" s="388">
        <f t="shared" si="77"/>
        <v>0</v>
      </c>
      <c r="H91" s="388">
        <f t="shared" si="77"/>
        <v>0</v>
      </c>
      <c r="I91" s="388">
        <f t="shared" si="77"/>
        <v>0</v>
      </c>
      <c r="J91" s="388">
        <f t="shared" si="77"/>
        <v>0</v>
      </c>
      <c r="K91" s="388">
        <f t="shared" si="77"/>
        <v>0</v>
      </c>
      <c r="L91" s="388">
        <f t="shared" si="77"/>
        <v>0</v>
      </c>
      <c r="M91" s="388">
        <f t="shared" si="77"/>
        <v>0</v>
      </c>
      <c r="AC91" s="158"/>
      <c r="AD91" s="158"/>
      <c r="AE91" s="158"/>
      <c r="AF91" s="158"/>
      <c r="AG91" s="158"/>
      <c r="AH91" s="158"/>
      <c r="AI91" s="158"/>
      <c r="AJ91" s="158"/>
      <c r="AY91" s="158"/>
    </row>
    <row r="92" spans="1:130" s="82" customFormat="1" ht="15" hidden="1" customHeight="1" outlineLevel="1" x14ac:dyDescent="0.2">
      <c r="A92" s="122"/>
      <c r="B92" s="138" t="str">
        <f t="shared" si="70"/>
        <v>-</v>
      </c>
      <c r="C92" s="388">
        <f t="shared" ref="C92:M92" si="78">C14*$W14</f>
        <v>0</v>
      </c>
      <c r="D92" s="388">
        <f t="shared" si="78"/>
        <v>0</v>
      </c>
      <c r="E92" s="388">
        <f t="shared" si="78"/>
        <v>0</v>
      </c>
      <c r="F92" s="388">
        <f t="shared" si="78"/>
        <v>0</v>
      </c>
      <c r="G92" s="388">
        <f t="shared" si="78"/>
        <v>0</v>
      </c>
      <c r="H92" s="388">
        <f t="shared" si="78"/>
        <v>0</v>
      </c>
      <c r="I92" s="388">
        <f t="shared" si="78"/>
        <v>0</v>
      </c>
      <c r="J92" s="388">
        <f t="shared" si="78"/>
        <v>0</v>
      </c>
      <c r="K92" s="388">
        <f t="shared" si="78"/>
        <v>0</v>
      </c>
      <c r="L92" s="388">
        <f t="shared" si="78"/>
        <v>0</v>
      </c>
      <c r="M92" s="388">
        <f t="shared" si="78"/>
        <v>0</v>
      </c>
      <c r="AC92" s="158"/>
      <c r="AD92" s="158"/>
      <c r="AE92" s="158"/>
      <c r="AF92" s="158"/>
      <c r="AG92" s="158"/>
      <c r="AH92" s="158"/>
      <c r="AI92" s="158"/>
      <c r="AJ92" s="158"/>
      <c r="AY92" s="158"/>
    </row>
    <row r="93" spans="1:130" s="82" customFormat="1" ht="15" hidden="1" customHeight="1" outlineLevel="1" x14ac:dyDescent="0.2">
      <c r="A93" s="122"/>
      <c r="B93" s="138" t="str">
        <f t="shared" si="70"/>
        <v>-</v>
      </c>
      <c r="C93" s="388">
        <f t="shared" ref="C93:M93" si="79">C15*$W15</f>
        <v>0</v>
      </c>
      <c r="D93" s="388">
        <f t="shared" si="79"/>
        <v>0</v>
      </c>
      <c r="E93" s="388">
        <f t="shared" si="79"/>
        <v>0</v>
      </c>
      <c r="F93" s="388">
        <f t="shared" si="79"/>
        <v>0</v>
      </c>
      <c r="G93" s="388">
        <f t="shared" si="79"/>
        <v>0</v>
      </c>
      <c r="H93" s="388">
        <f t="shared" si="79"/>
        <v>0</v>
      </c>
      <c r="I93" s="388">
        <f t="shared" si="79"/>
        <v>0</v>
      </c>
      <c r="J93" s="388">
        <f t="shared" si="79"/>
        <v>0</v>
      </c>
      <c r="K93" s="388">
        <f t="shared" si="79"/>
        <v>0</v>
      </c>
      <c r="L93" s="388">
        <f t="shared" si="79"/>
        <v>0</v>
      </c>
      <c r="M93" s="388">
        <f t="shared" si="79"/>
        <v>0</v>
      </c>
      <c r="AC93" s="158"/>
      <c r="AD93" s="158"/>
      <c r="AE93" s="158"/>
      <c r="AF93" s="158"/>
      <c r="AG93" s="158"/>
      <c r="AH93" s="158"/>
      <c r="AI93" s="158"/>
      <c r="AJ93" s="158"/>
      <c r="AY93" s="158"/>
    </row>
    <row r="94" spans="1:130" s="82" customFormat="1" ht="15" hidden="1" customHeight="1" outlineLevel="1" x14ac:dyDescent="0.2">
      <c r="A94" s="122"/>
      <c r="B94" s="138" t="str">
        <f t="shared" si="70"/>
        <v>-</v>
      </c>
      <c r="C94" s="388">
        <f t="shared" ref="C94:M94" si="80">C16*$W16</f>
        <v>0</v>
      </c>
      <c r="D94" s="388">
        <f t="shared" si="80"/>
        <v>0</v>
      </c>
      <c r="E94" s="388">
        <f t="shared" si="80"/>
        <v>0</v>
      </c>
      <c r="F94" s="388">
        <f t="shared" si="80"/>
        <v>0</v>
      </c>
      <c r="G94" s="388">
        <f t="shared" si="80"/>
        <v>0</v>
      </c>
      <c r="H94" s="388">
        <f t="shared" si="80"/>
        <v>0</v>
      </c>
      <c r="I94" s="388">
        <f t="shared" si="80"/>
        <v>0</v>
      </c>
      <c r="J94" s="388">
        <f t="shared" si="80"/>
        <v>0</v>
      </c>
      <c r="K94" s="388">
        <f t="shared" si="80"/>
        <v>0</v>
      </c>
      <c r="L94" s="388">
        <f t="shared" si="80"/>
        <v>0</v>
      </c>
      <c r="M94" s="388">
        <f t="shared" si="80"/>
        <v>0</v>
      </c>
      <c r="AC94" s="158"/>
      <c r="AD94" s="158"/>
      <c r="AE94" s="158"/>
      <c r="AF94" s="158"/>
      <c r="AG94" s="158"/>
      <c r="AH94" s="158"/>
      <c r="AI94" s="158"/>
      <c r="AJ94" s="158"/>
      <c r="AY94" s="158"/>
    </row>
    <row r="95" spans="1:130" s="82" customFormat="1" ht="15" hidden="1" customHeight="1" outlineLevel="1" x14ac:dyDescent="0.2">
      <c r="A95" s="122"/>
      <c r="B95" s="138" t="str">
        <f t="shared" si="70"/>
        <v>-</v>
      </c>
      <c r="C95" s="388">
        <f t="shared" ref="C95:M95" si="81">C17*$W17</f>
        <v>0</v>
      </c>
      <c r="D95" s="388">
        <f t="shared" si="81"/>
        <v>0</v>
      </c>
      <c r="E95" s="388">
        <f t="shared" si="81"/>
        <v>0</v>
      </c>
      <c r="F95" s="388">
        <f t="shared" si="81"/>
        <v>0</v>
      </c>
      <c r="G95" s="388">
        <f t="shared" si="81"/>
        <v>0</v>
      </c>
      <c r="H95" s="388">
        <f t="shared" si="81"/>
        <v>0</v>
      </c>
      <c r="I95" s="388">
        <f t="shared" si="81"/>
        <v>0</v>
      </c>
      <c r="J95" s="388">
        <f t="shared" si="81"/>
        <v>0</v>
      </c>
      <c r="K95" s="388">
        <f t="shared" si="81"/>
        <v>0</v>
      </c>
      <c r="L95" s="388">
        <f t="shared" si="81"/>
        <v>0</v>
      </c>
      <c r="M95" s="388">
        <f t="shared" si="81"/>
        <v>0</v>
      </c>
      <c r="AC95" s="158"/>
      <c r="AD95" s="158"/>
      <c r="AE95" s="158"/>
      <c r="AF95" s="158"/>
      <c r="AG95" s="158"/>
      <c r="AH95" s="158"/>
      <c r="AI95" s="158"/>
      <c r="AJ95" s="158"/>
      <c r="AY95" s="158"/>
    </row>
    <row r="96" spans="1:130" s="82" customFormat="1" ht="15" hidden="1" customHeight="1" outlineLevel="1" x14ac:dyDescent="0.2">
      <c r="A96" s="122"/>
      <c r="B96" s="138" t="str">
        <f t="shared" si="70"/>
        <v>-</v>
      </c>
      <c r="C96" s="388">
        <f t="shared" ref="C96:M96" si="82">C18*$W18</f>
        <v>0</v>
      </c>
      <c r="D96" s="388">
        <f t="shared" si="82"/>
        <v>0</v>
      </c>
      <c r="E96" s="388">
        <f t="shared" si="82"/>
        <v>0</v>
      </c>
      <c r="F96" s="388">
        <f t="shared" si="82"/>
        <v>0</v>
      </c>
      <c r="G96" s="388">
        <f t="shared" si="82"/>
        <v>0</v>
      </c>
      <c r="H96" s="388">
        <f t="shared" si="82"/>
        <v>0</v>
      </c>
      <c r="I96" s="388">
        <f t="shared" si="82"/>
        <v>0</v>
      </c>
      <c r="J96" s="388">
        <f t="shared" si="82"/>
        <v>0</v>
      </c>
      <c r="K96" s="388">
        <f t="shared" si="82"/>
        <v>0</v>
      </c>
      <c r="L96" s="388">
        <f t="shared" si="82"/>
        <v>0</v>
      </c>
      <c r="M96" s="388">
        <f t="shared" si="82"/>
        <v>0</v>
      </c>
      <c r="AC96" s="158"/>
      <c r="AD96" s="158"/>
      <c r="AE96" s="158"/>
      <c r="AF96" s="158"/>
      <c r="AG96" s="158"/>
      <c r="AH96" s="158"/>
      <c r="AI96" s="158"/>
      <c r="AJ96" s="158"/>
      <c r="AY96" s="158"/>
    </row>
    <row r="97" spans="1:51" s="82" customFormat="1" ht="15" hidden="1" customHeight="1" outlineLevel="1" x14ac:dyDescent="0.2">
      <c r="A97" s="122"/>
      <c r="B97" s="138" t="str">
        <f t="shared" si="70"/>
        <v>-</v>
      </c>
      <c r="C97" s="388">
        <f t="shared" ref="C97:M97" si="83">C19*$W19</f>
        <v>0</v>
      </c>
      <c r="D97" s="388">
        <f t="shared" si="83"/>
        <v>0</v>
      </c>
      <c r="E97" s="388">
        <f t="shared" si="83"/>
        <v>0</v>
      </c>
      <c r="F97" s="388">
        <f t="shared" si="83"/>
        <v>0</v>
      </c>
      <c r="G97" s="388">
        <f t="shared" si="83"/>
        <v>0</v>
      </c>
      <c r="H97" s="388">
        <f t="shared" si="83"/>
        <v>0</v>
      </c>
      <c r="I97" s="388">
        <f t="shared" si="83"/>
        <v>0</v>
      </c>
      <c r="J97" s="388">
        <f t="shared" si="83"/>
        <v>0</v>
      </c>
      <c r="K97" s="388">
        <f t="shared" si="83"/>
        <v>0</v>
      </c>
      <c r="L97" s="388">
        <f t="shared" si="83"/>
        <v>0</v>
      </c>
      <c r="M97" s="388">
        <f t="shared" si="83"/>
        <v>0</v>
      </c>
      <c r="AC97" s="158"/>
      <c r="AD97" s="158"/>
      <c r="AE97" s="158"/>
      <c r="AF97" s="158"/>
      <c r="AG97" s="158"/>
      <c r="AH97" s="158"/>
      <c r="AI97" s="158"/>
      <c r="AJ97" s="158"/>
      <c r="AY97" s="158"/>
    </row>
    <row r="98" spans="1:51" s="82" customFormat="1" ht="15" hidden="1" customHeight="1" outlineLevel="1" x14ac:dyDescent="0.2">
      <c r="A98" s="122"/>
      <c r="B98" s="138" t="str">
        <f t="shared" si="70"/>
        <v>-</v>
      </c>
      <c r="C98" s="388">
        <f t="shared" ref="C98:M98" si="84">C20*$W20</f>
        <v>0</v>
      </c>
      <c r="D98" s="388">
        <f t="shared" si="84"/>
        <v>0</v>
      </c>
      <c r="E98" s="388">
        <f t="shared" si="84"/>
        <v>0</v>
      </c>
      <c r="F98" s="388">
        <f t="shared" si="84"/>
        <v>0</v>
      </c>
      <c r="G98" s="388">
        <f t="shared" si="84"/>
        <v>0</v>
      </c>
      <c r="H98" s="388">
        <f t="shared" si="84"/>
        <v>0</v>
      </c>
      <c r="I98" s="388">
        <f t="shared" si="84"/>
        <v>0</v>
      </c>
      <c r="J98" s="388">
        <f t="shared" si="84"/>
        <v>0</v>
      </c>
      <c r="K98" s="388">
        <f t="shared" si="84"/>
        <v>0</v>
      </c>
      <c r="L98" s="388">
        <f t="shared" si="84"/>
        <v>0</v>
      </c>
      <c r="M98" s="388">
        <f t="shared" si="84"/>
        <v>0</v>
      </c>
      <c r="AC98" s="158"/>
      <c r="AD98" s="158"/>
      <c r="AE98" s="158"/>
      <c r="AF98" s="158"/>
      <c r="AG98" s="158"/>
      <c r="AH98" s="158"/>
      <c r="AI98" s="158"/>
      <c r="AJ98" s="158"/>
      <c r="AY98" s="158"/>
    </row>
    <row r="99" spans="1:51" s="82" customFormat="1" ht="15" hidden="1" customHeight="1" outlineLevel="1" x14ac:dyDescent="0.2">
      <c r="A99" s="122"/>
      <c r="B99" s="138" t="str">
        <f t="shared" si="70"/>
        <v>-</v>
      </c>
      <c r="C99" s="388">
        <f t="shared" ref="C99:M99" si="85">C21*$W21</f>
        <v>0</v>
      </c>
      <c r="D99" s="388">
        <f t="shared" si="85"/>
        <v>0</v>
      </c>
      <c r="E99" s="388">
        <f t="shared" si="85"/>
        <v>0</v>
      </c>
      <c r="F99" s="388">
        <f t="shared" si="85"/>
        <v>0</v>
      </c>
      <c r="G99" s="388">
        <f t="shared" si="85"/>
        <v>0</v>
      </c>
      <c r="H99" s="388">
        <f t="shared" si="85"/>
        <v>0</v>
      </c>
      <c r="I99" s="388">
        <f t="shared" si="85"/>
        <v>0</v>
      </c>
      <c r="J99" s="388">
        <f t="shared" si="85"/>
        <v>0</v>
      </c>
      <c r="K99" s="388">
        <f t="shared" si="85"/>
        <v>0</v>
      </c>
      <c r="L99" s="388">
        <f t="shared" si="85"/>
        <v>0</v>
      </c>
      <c r="M99" s="388">
        <f t="shared" si="85"/>
        <v>0</v>
      </c>
      <c r="AC99" s="158"/>
      <c r="AD99" s="158"/>
      <c r="AE99" s="158"/>
      <c r="AF99" s="158"/>
      <c r="AG99" s="158"/>
      <c r="AH99" s="158"/>
      <c r="AI99" s="158"/>
      <c r="AJ99" s="158"/>
      <c r="AY99" s="158"/>
    </row>
    <row r="100" spans="1:51" s="82" customFormat="1" ht="15" hidden="1" customHeight="1" outlineLevel="1" x14ac:dyDescent="0.2">
      <c r="A100" s="122"/>
      <c r="B100" s="138" t="str">
        <f t="shared" si="70"/>
        <v>-</v>
      </c>
      <c r="C100" s="388">
        <f t="shared" ref="C100:M100" si="86">C22*$W22</f>
        <v>0</v>
      </c>
      <c r="D100" s="388">
        <f t="shared" si="86"/>
        <v>0</v>
      </c>
      <c r="E100" s="388">
        <f t="shared" si="86"/>
        <v>0</v>
      </c>
      <c r="F100" s="388">
        <f t="shared" si="86"/>
        <v>0</v>
      </c>
      <c r="G100" s="388">
        <f t="shared" si="86"/>
        <v>0</v>
      </c>
      <c r="H100" s="388">
        <f t="shared" si="86"/>
        <v>0</v>
      </c>
      <c r="I100" s="388">
        <f t="shared" si="86"/>
        <v>0</v>
      </c>
      <c r="J100" s="388">
        <f t="shared" si="86"/>
        <v>0</v>
      </c>
      <c r="K100" s="388">
        <f t="shared" si="86"/>
        <v>0</v>
      </c>
      <c r="L100" s="388">
        <f t="shared" si="86"/>
        <v>0</v>
      </c>
      <c r="M100" s="388">
        <f t="shared" si="86"/>
        <v>0</v>
      </c>
      <c r="AC100" s="158"/>
      <c r="AD100" s="158"/>
      <c r="AE100" s="158"/>
      <c r="AF100" s="158"/>
      <c r="AG100" s="158"/>
      <c r="AH100" s="158"/>
      <c r="AI100" s="158"/>
      <c r="AJ100" s="158"/>
      <c r="AY100" s="158"/>
    </row>
    <row r="101" spans="1:51" s="82" customFormat="1" ht="15" hidden="1" customHeight="1" outlineLevel="1" x14ac:dyDescent="0.2">
      <c r="A101" s="122"/>
      <c r="B101" s="138" t="str">
        <f t="shared" si="70"/>
        <v>-</v>
      </c>
      <c r="C101" s="388">
        <f t="shared" ref="C101:M101" si="87">C23*$W23</f>
        <v>0</v>
      </c>
      <c r="D101" s="388">
        <f t="shared" si="87"/>
        <v>0</v>
      </c>
      <c r="E101" s="388">
        <f t="shared" si="87"/>
        <v>0</v>
      </c>
      <c r="F101" s="388">
        <f t="shared" si="87"/>
        <v>0</v>
      </c>
      <c r="G101" s="388">
        <f t="shared" si="87"/>
        <v>0</v>
      </c>
      <c r="H101" s="388">
        <f t="shared" si="87"/>
        <v>0</v>
      </c>
      <c r="I101" s="388">
        <f t="shared" si="87"/>
        <v>0</v>
      </c>
      <c r="J101" s="388">
        <f t="shared" si="87"/>
        <v>0</v>
      </c>
      <c r="K101" s="388">
        <f t="shared" si="87"/>
        <v>0</v>
      </c>
      <c r="L101" s="388">
        <f t="shared" si="87"/>
        <v>0</v>
      </c>
      <c r="M101" s="388">
        <f t="shared" si="87"/>
        <v>0</v>
      </c>
      <c r="AC101" s="158"/>
      <c r="AD101" s="158"/>
      <c r="AE101" s="158"/>
      <c r="AF101" s="158"/>
      <c r="AG101" s="158"/>
      <c r="AH101" s="158"/>
      <c r="AI101" s="158"/>
      <c r="AJ101" s="158"/>
      <c r="AY101" s="158"/>
    </row>
    <row r="102" spans="1:51" s="82" customFormat="1" ht="15" hidden="1" customHeight="1" outlineLevel="1" x14ac:dyDescent="0.2">
      <c r="A102" s="122"/>
      <c r="B102" s="138" t="str">
        <f t="shared" si="70"/>
        <v>-</v>
      </c>
      <c r="C102" s="388">
        <f t="shared" ref="C102:M102" si="88">C24*$W24</f>
        <v>0</v>
      </c>
      <c r="D102" s="388">
        <f t="shared" si="88"/>
        <v>0</v>
      </c>
      <c r="E102" s="388">
        <f t="shared" si="88"/>
        <v>0</v>
      </c>
      <c r="F102" s="388">
        <f t="shared" si="88"/>
        <v>0</v>
      </c>
      <c r="G102" s="388">
        <f t="shared" si="88"/>
        <v>0</v>
      </c>
      <c r="H102" s="388">
        <f t="shared" si="88"/>
        <v>0</v>
      </c>
      <c r="I102" s="388">
        <f t="shared" si="88"/>
        <v>0</v>
      </c>
      <c r="J102" s="388">
        <f t="shared" si="88"/>
        <v>0</v>
      </c>
      <c r="K102" s="388">
        <f t="shared" si="88"/>
        <v>0</v>
      </c>
      <c r="L102" s="388">
        <f t="shared" si="88"/>
        <v>0</v>
      </c>
      <c r="M102" s="388">
        <f t="shared" si="88"/>
        <v>0</v>
      </c>
      <c r="AC102" s="158"/>
      <c r="AD102" s="158"/>
      <c r="AE102" s="158"/>
      <c r="AF102" s="158"/>
      <c r="AG102" s="158"/>
      <c r="AH102" s="158"/>
      <c r="AI102" s="158"/>
      <c r="AJ102" s="158"/>
      <c r="AY102" s="158"/>
    </row>
    <row r="103" spans="1:51" s="82" customFormat="1" ht="15" hidden="1" customHeight="1" outlineLevel="1" x14ac:dyDescent="0.2">
      <c r="A103" s="122"/>
      <c r="B103" s="138" t="str">
        <f t="shared" si="70"/>
        <v>-</v>
      </c>
      <c r="C103" s="388">
        <f t="shared" ref="C103:M103" si="89">C25*$W25</f>
        <v>0</v>
      </c>
      <c r="D103" s="388">
        <f t="shared" si="89"/>
        <v>0</v>
      </c>
      <c r="E103" s="388">
        <f t="shared" si="89"/>
        <v>0</v>
      </c>
      <c r="F103" s="388">
        <f t="shared" si="89"/>
        <v>0</v>
      </c>
      <c r="G103" s="388">
        <f t="shared" si="89"/>
        <v>0</v>
      </c>
      <c r="H103" s="388">
        <f t="shared" si="89"/>
        <v>0</v>
      </c>
      <c r="I103" s="388">
        <f t="shared" si="89"/>
        <v>0</v>
      </c>
      <c r="J103" s="388">
        <f t="shared" si="89"/>
        <v>0</v>
      </c>
      <c r="K103" s="388">
        <f t="shared" si="89"/>
        <v>0</v>
      </c>
      <c r="L103" s="388">
        <f t="shared" si="89"/>
        <v>0</v>
      </c>
      <c r="M103" s="388">
        <f t="shared" si="89"/>
        <v>0</v>
      </c>
      <c r="AC103" s="158"/>
      <c r="AD103" s="158"/>
      <c r="AE103" s="158"/>
      <c r="AF103" s="158"/>
      <c r="AG103" s="158"/>
      <c r="AH103" s="158"/>
      <c r="AI103" s="158"/>
      <c r="AJ103" s="158"/>
      <c r="AY103" s="158"/>
    </row>
    <row r="104" spans="1:51" s="82" customFormat="1" ht="15" hidden="1" customHeight="1" outlineLevel="1" x14ac:dyDescent="0.2">
      <c r="A104" s="122"/>
      <c r="B104" s="138" t="str">
        <f t="shared" si="70"/>
        <v>-</v>
      </c>
      <c r="C104" s="388">
        <f t="shared" ref="C104:M104" si="90">C26*$W26</f>
        <v>0</v>
      </c>
      <c r="D104" s="388">
        <f t="shared" si="90"/>
        <v>0</v>
      </c>
      <c r="E104" s="388">
        <f t="shared" si="90"/>
        <v>0</v>
      </c>
      <c r="F104" s="388">
        <f t="shared" si="90"/>
        <v>0</v>
      </c>
      <c r="G104" s="388">
        <f t="shared" si="90"/>
        <v>0</v>
      </c>
      <c r="H104" s="388">
        <f t="shared" si="90"/>
        <v>0</v>
      </c>
      <c r="I104" s="388">
        <f t="shared" si="90"/>
        <v>0</v>
      </c>
      <c r="J104" s="388">
        <f t="shared" si="90"/>
        <v>0</v>
      </c>
      <c r="K104" s="388">
        <f t="shared" si="90"/>
        <v>0</v>
      </c>
      <c r="L104" s="388">
        <f t="shared" si="90"/>
        <v>0</v>
      </c>
      <c r="M104" s="388">
        <f t="shared" si="90"/>
        <v>0</v>
      </c>
      <c r="AC104" s="158"/>
      <c r="AD104" s="158"/>
      <c r="AE104" s="158"/>
      <c r="AF104" s="158"/>
      <c r="AG104" s="158"/>
      <c r="AH104" s="158"/>
      <c r="AI104" s="158"/>
      <c r="AJ104" s="158"/>
      <c r="AY104" s="158"/>
    </row>
    <row r="105" spans="1:51" s="82" customFormat="1" ht="15" hidden="1" customHeight="1" outlineLevel="1" x14ac:dyDescent="0.2">
      <c r="A105" s="122"/>
      <c r="B105" s="138" t="str">
        <f t="shared" si="70"/>
        <v>-</v>
      </c>
      <c r="C105" s="388">
        <f t="shared" ref="C105:M105" si="91">C27*$W27</f>
        <v>0</v>
      </c>
      <c r="D105" s="388">
        <f t="shared" si="91"/>
        <v>0</v>
      </c>
      <c r="E105" s="388">
        <f t="shared" si="91"/>
        <v>0</v>
      </c>
      <c r="F105" s="388">
        <f t="shared" si="91"/>
        <v>0</v>
      </c>
      <c r="G105" s="388">
        <f t="shared" si="91"/>
        <v>0</v>
      </c>
      <c r="H105" s="388">
        <f t="shared" si="91"/>
        <v>0</v>
      </c>
      <c r="I105" s="388">
        <f t="shared" si="91"/>
        <v>0</v>
      </c>
      <c r="J105" s="388">
        <f t="shared" si="91"/>
        <v>0</v>
      </c>
      <c r="K105" s="388">
        <f t="shared" si="91"/>
        <v>0</v>
      </c>
      <c r="L105" s="388">
        <f t="shared" si="91"/>
        <v>0</v>
      </c>
      <c r="M105" s="388">
        <f t="shared" si="91"/>
        <v>0</v>
      </c>
      <c r="AC105" s="158"/>
      <c r="AD105" s="158"/>
      <c r="AE105" s="158"/>
      <c r="AF105" s="158"/>
      <c r="AG105" s="158"/>
      <c r="AH105" s="158"/>
      <c r="AI105" s="158"/>
      <c r="AJ105" s="158"/>
      <c r="AY105" s="158"/>
    </row>
    <row r="106" spans="1:51" s="82" customFormat="1" ht="15" hidden="1" customHeight="1" outlineLevel="1" x14ac:dyDescent="0.2">
      <c r="A106" s="122"/>
      <c r="B106" s="138" t="str">
        <f t="shared" si="70"/>
        <v>-</v>
      </c>
      <c r="C106" s="388">
        <f t="shared" ref="C106:M106" si="92">C28*$W28</f>
        <v>0</v>
      </c>
      <c r="D106" s="388">
        <f t="shared" si="92"/>
        <v>0</v>
      </c>
      <c r="E106" s="388">
        <f t="shared" si="92"/>
        <v>0</v>
      </c>
      <c r="F106" s="388">
        <f t="shared" si="92"/>
        <v>0</v>
      </c>
      <c r="G106" s="388">
        <f t="shared" si="92"/>
        <v>0</v>
      </c>
      <c r="H106" s="388">
        <f t="shared" si="92"/>
        <v>0</v>
      </c>
      <c r="I106" s="388">
        <f t="shared" si="92"/>
        <v>0</v>
      </c>
      <c r="J106" s="388">
        <f t="shared" si="92"/>
        <v>0</v>
      </c>
      <c r="K106" s="388">
        <f t="shared" si="92"/>
        <v>0</v>
      </c>
      <c r="L106" s="388">
        <f t="shared" si="92"/>
        <v>0</v>
      </c>
      <c r="M106" s="388">
        <f t="shared" si="92"/>
        <v>0</v>
      </c>
      <c r="AC106" s="158"/>
      <c r="AD106" s="158"/>
      <c r="AE106" s="158"/>
      <c r="AF106" s="158"/>
      <c r="AG106" s="158"/>
      <c r="AH106" s="158"/>
      <c r="AI106" s="158"/>
      <c r="AJ106" s="158"/>
      <c r="AY106" s="158"/>
    </row>
    <row r="107" spans="1:51" s="82" customFormat="1" ht="15" hidden="1" customHeight="1" outlineLevel="1" x14ac:dyDescent="0.2">
      <c r="A107" s="122"/>
      <c r="B107" s="138" t="str">
        <f t="shared" si="70"/>
        <v>-</v>
      </c>
      <c r="C107" s="388">
        <f t="shared" ref="C107:M107" si="93">C29*$W29</f>
        <v>0</v>
      </c>
      <c r="D107" s="388">
        <f t="shared" si="93"/>
        <v>0</v>
      </c>
      <c r="E107" s="388">
        <f t="shared" si="93"/>
        <v>0</v>
      </c>
      <c r="F107" s="388">
        <f t="shared" si="93"/>
        <v>0</v>
      </c>
      <c r="G107" s="388">
        <f t="shared" si="93"/>
        <v>0</v>
      </c>
      <c r="H107" s="388">
        <f t="shared" si="93"/>
        <v>0</v>
      </c>
      <c r="I107" s="388">
        <f t="shared" si="93"/>
        <v>0</v>
      </c>
      <c r="J107" s="388">
        <f t="shared" si="93"/>
        <v>0</v>
      </c>
      <c r="K107" s="388">
        <f t="shared" si="93"/>
        <v>0</v>
      </c>
      <c r="L107" s="388">
        <f t="shared" si="93"/>
        <v>0</v>
      </c>
      <c r="M107" s="388">
        <f t="shared" si="93"/>
        <v>0</v>
      </c>
      <c r="AC107" s="158"/>
      <c r="AD107" s="158"/>
      <c r="AE107" s="158"/>
      <c r="AF107" s="158"/>
      <c r="AG107" s="158"/>
      <c r="AH107" s="158"/>
      <c r="AI107" s="158"/>
      <c r="AJ107" s="158"/>
      <c r="AY107" s="158"/>
    </row>
    <row r="108" spans="1:51" s="82" customFormat="1" ht="15" hidden="1" customHeight="1" outlineLevel="1" x14ac:dyDescent="0.2">
      <c r="A108" s="122"/>
      <c r="B108" s="138" t="str">
        <f t="shared" si="70"/>
        <v>-</v>
      </c>
      <c r="C108" s="388">
        <f t="shared" ref="C108:M108" si="94">C30*$W30</f>
        <v>0</v>
      </c>
      <c r="D108" s="388">
        <f t="shared" si="94"/>
        <v>0</v>
      </c>
      <c r="E108" s="388">
        <f t="shared" si="94"/>
        <v>0</v>
      </c>
      <c r="F108" s="388">
        <f t="shared" si="94"/>
        <v>0</v>
      </c>
      <c r="G108" s="388">
        <f t="shared" si="94"/>
        <v>0</v>
      </c>
      <c r="H108" s="388">
        <f t="shared" si="94"/>
        <v>0</v>
      </c>
      <c r="I108" s="388">
        <f t="shared" si="94"/>
        <v>0</v>
      </c>
      <c r="J108" s="388">
        <f t="shared" si="94"/>
        <v>0</v>
      </c>
      <c r="K108" s="388">
        <f t="shared" si="94"/>
        <v>0</v>
      </c>
      <c r="L108" s="388">
        <f t="shared" si="94"/>
        <v>0</v>
      </c>
      <c r="M108" s="388">
        <f t="shared" si="94"/>
        <v>0</v>
      </c>
      <c r="AC108" s="158"/>
      <c r="AD108" s="158"/>
      <c r="AE108" s="158"/>
      <c r="AF108" s="158"/>
      <c r="AG108" s="158"/>
      <c r="AH108" s="158"/>
      <c r="AI108" s="158"/>
      <c r="AJ108" s="158"/>
      <c r="AY108" s="158"/>
    </row>
    <row r="109" spans="1:51" s="82" customFormat="1" ht="15" hidden="1" customHeight="1" outlineLevel="1" x14ac:dyDescent="0.2">
      <c r="A109" s="122"/>
      <c r="B109" s="138" t="str">
        <f t="shared" si="70"/>
        <v>-</v>
      </c>
      <c r="C109" s="388">
        <f t="shared" ref="C109:M109" si="95">C31*$W31</f>
        <v>0</v>
      </c>
      <c r="D109" s="388">
        <f t="shared" si="95"/>
        <v>0</v>
      </c>
      <c r="E109" s="388">
        <f t="shared" si="95"/>
        <v>0</v>
      </c>
      <c r="F109" s="388">
        <f t="shared" si="95"/>
        <v>0</v>
      </c>
      <c r="G109" s="388">
        <f t="shared" si="95"/>
        <v>0</v>
      </c>
      <c r="H109" s="388">
        <f t="shared" si="95"/>
        <v>0</v>
      </c>
      <c r="I109" s="388">
        <f t="shared" si="95"/>
        <v>0</v>
      </c>
      <c r="J109" s="388">
        <f t="shared" si="95"/>
        <v>0</v>
      </c>
      <c r="K109" s="388">
        <f t="shared" si="95"/>
        <v>0</v>
      </c>
      <c r="L109" s="388">
        <f t="shared" si="95"/>
        <v>0</v>
      </c>
      <c r="M109" s="388">
        <f t="shared" si="95"/>
        <v>0</v>
      </c>
      <c r="AC109" s="158"/>
      <c r="AD109" s="158"/>
      <c r="AE109" s="158"/>
      <c r="AF109" s="158"/>
      <c r="AG109" s="158"/>
      <c r="AH109" s="158"/>
      <c r="AI109" s="158"/>
      <c r="AJ109" s="158"/>
      <c r="AY109" s="158"/>
    </row>
    <row r="110" spans="1:51" s="82" customFormat="1" ht="15" hidden="1" customHeight="1" outlineLevel="1" x14ac:dyDescent="0.2">
      <c r="A110" s="122"/>
      <c r="B110" s="138" t="str">
        <f t="shared" si="70"/>
        <v>-</v>
      </c>
      <c r="C110" s="388">
        <f t="shared" ref="C110:M110" si="96">C32*$W32</f>
        <v>0</v>
      </c>
      <c r="D110" s="388">
        <f t="shared" si="96"/>
        <v>0</v>
      </c>
      <c r="E110" s="388">
        <f t="shared" si="96"/>
        <v>0</v>
      </c>
      <c r="F110" s="388">
        <f t="shared" si="96"/>
        <v>0</v>
      </c>
      <c r="G110" s="388">
        <f t="shared" si="96"/>
        <v>0</v>
      </c>
      <c r="H110" s="388">
        <f t="shared" si="96"/>
        <v>0</v>
      </c>
      <c r="I110" s="388">
        <f t="shared" si="96"/>
        <v>0</v>
      </c>
      <c r="J110" s="388">
        <f t="shared" si="96"/>
        <v>0</v>
      </c>
      <c r="K110" s="388">
        <f t="shared" si="96"/>
        <v>0</v>
      </c>
      <c r="L110" s="388">
        <f t="shared" si="96"/>
        <v>0</v>
      </c>
      <c r="M110" s="388">
        <f t="shared" si="96"/>
        <v>0</v>
      </c>
      <c r="AC110" s="158"/>
      <c r="AD110" s="158"/>
      <c r="AE110" s="158"/>
      <c r="AF110" s="158"/>
      <c r="AG110" s="158"/>
      <c r="AH110" s="158"/>
      <c r="AI110" s="158"/>
      <c r="AJ110" s="158"/>
      <c r="AY110" s="158"/>
    </row>
    <row r="111" spans="1:51" s="82" customFormat="1" ht="15" hidden="1" customHeight="1" outlineLevel="1" x14ac:dyDescent="0.2">
      <c r="A111" s="122"/>
      <c r="B111" s="138" t="str">
        <f t="shared" si="70"/>
        <v>-</v>
      </c>
      <c r="C111" s="388">
        <f t="shared" ref="C111:M111" si="97">C33*$W33</f>
        <v>0</v>
      </c>
      <c r="D111" s="388">
        <f t="shared" si="97"/>
        <v>0</v>
      </c>
      <c r="E111" s="388">
        <f t="shared" si="97"/>
        <v>0</v>
      </c>
      <c r="F111" s="388">
        <f t="shared" si="97"/>
        <v>0</v>
      </c>
      <c r="G111" s="388">
        <f t="shared" si="97"/>
        <v>0</v>
      </c>
      <c r="H111" s="388">
        <f t="shared" si="97"/>
        <v>0</v>
      </c>
      <c r="I111" s="388">
        <f t="shared" si="97"/>
        <v>0</v>
      </c>
      <c r="J111" s="388">
        <f t="shared" si="97"/>
        <v>0</v>
      </c>
      <c r="K111" s="388">
        <f t="shared" si="97"/>
        <v>0</v>
      </c>
      <c r="L111" s="388">
        <f t="shared" si="97"/>
        <v>0</v>
      </c>
      <c r="M111" s="388">
        <f t="shared" si="97"/>
        <v>0</v>
      </c>
      <c r="AC111" s="158"/>
      <c r="AD111" s="158"/>
      <c r="AE111" s="158"/>
      <c r="AF111" s="158"/>
      <c r="AG111" s="158"/>
      <c r="AH111" s="158"/>
      <c r="AI111" s="158"/>
      <c r="AJ111" s="158"/>
      <c r="AY111" s="158"/>
    </row>
    <row r="112" spans="1:51" s="82" customFormat="1" ht="15" hidden="1" customHeight="1" outlineLevel="1" x14ac:dyDescent="0.2">
      <c r="A112" s="122"/>
      <c r="B112" s="138" t="str">
        <f t="shared" si="70"/>
        <v>-</v>
      </c>
      <c r="C112" s="388">
        <f t="shared" ref="C112:M112" si="98">C34*$W34</f>
        <v>0</v>
      </c>
      <c r="D112" s="388">
        <f t="shared" si="98"/>
        <v>0</v>
      </c>
      <c r="E112" s="388">
        <f t="shared" si="98"/>
        <v>0</v>
      </c>
      <c r="F112" s="388">
        <f t="shared" si="98"/>
        <v>0</v>
      </c>
      <c r="G112" s="388">
        <f t="shared" si="98"/>
        <v>0</v>
      </c>
      <c r="H112" s="388">
        <f t="shared" si="98"/>
        <v>0</v>
      </c>
      <c r="I112" s="388">
        <f t="shared" si="98"/>
        <v>0</v>
      </c>
      <c r="J112" s="388">
        <f t="shared" si="98"/>
        <v>0</v>
      </c>
      <c r="K112" s="388">
        <f t="shared" si="98"/>
        <v>0</v>
      </c>
      <c r="L112" s="388">
        <f t="shared" si="98"/>
        <v>0</v>
      </c>
      <c r="M112" s="388">
        <f t="shared" si="98"/>
        <v>0</v>
      </c>
      <c r="AC112" s="158"/>
      <c r="AD112" s="158"/>
      <c r="AE112" s="158"/>
      <c r="AF112" s="158"/>
      <c r="AG112" s="158"/>
      <c r="AH112" s="158"/>
      <c r="AI112" s="158"/>
      <c r="AJ112" s="158"/>
      <c r="AY112" s="158"/>
    </row>
    <row r="113" spans="1:130" s="82" customFormat="1" ht="15" hidden="1" customHeight="1" outlineLevel="1" x14ac:dyDescent="0.2">
      <c r="A113" s="122"/>
      <c r="B113" s="138" t="str">
        <f t="shared" si="70"/>
        <v>-</v>
      </c>
      <c r="C113" s="388">
        <f t="shared" ref="C113:M113" si="99">C35*$W35</f>
        <v>0</v>
      </c>
      <c r="D113" s="388">
        <f t="shared" si="99"/>
        <v>0</v>
      </c>
      <c r="E113" s="388">
        <f t="shared" si="99"/>
        <v>0</v>
      </c>
      <c r="F113" s="388">
        <f t="shared" si="99"/>
        <v>0</v>
      </c>
      <c r="G113" s="388">
        <f t="shared" si="99"/>
        <v>0</v>
      </c>
      <c r="H113" s="388">
        <f t="shared" si="99"/>
        <v>0</v>
      </c>
      <c r="I113" s="388">
        <f t="shared" si="99"/>
        <v>0</v>
      </c>
      <c r="J113" s="388">
        <f t="shared" si="99"/>
        <v>0</v>
      </c>
      <c r="K113" s="388">
        <f t="shared" si="99"/>
        <v>0</v>
      </c>
      <c r="L113" s="388">
        <f t="shared" si="99"/>
        <v>0</v>
      </c>
      <c r="M113" s="388">
        <f t="shared" si="99"/>
        <v>0</v>
      </c>
      <c r="AY113" s="158"/>
    </row>
    <row r="114" spans="1:130" s="82" customFormat="1" ht="15" hidden="1" customHeight="1" outlineLevel="1" x14ac:dyDescent="0.2">
      <c r="A114" s="122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AC114" s="158"/>
      <c r="AD114" s="158"/>
      <c r="AE114" s="158"/>
      <c r="AF114" s="158"/>
      <c r="AG114" s="158"/>
      <c r="AH114" s="158"/>
      <c r="AI114" s="158"/>
      <c r="AJ114" s="158"/>
      <c r="AY114" s="158"/>
    </row>
    <row r="115" spans="1:130" ht="45" hidden="1" outlineLevel="1" x14ac:dyDescent="0.2">
      <c r="B115" s="138" t="str">
        <f t="shared" si="70"/>
        <v>Einsatz der Leihmaschinen:</v>
      </c>
      <c r="C115" s="138" t="str">
        <f>C$4</f>
        <v>Grünland
intensiv</v>
      </c>
      <c r="D115" s="138" t="str">
        <f t="shared" ref="D115:M115" si="100">D$4</f>
        <v>…</v>
      </c>
      <c r="E115" s="138" t="str">
        <f t="shared" si="100"/>
        <v>Silomais</v>
      </c>
      <c r="F115" s="138" t="str">
        <f t="shared" si="100"/>
        <v>…</v>
      </c>
      <c r="G115" s="138" t="str">
        <f t="shared" si="100"/>
        <v>…</v>
      </c>
      <c r="H115" s="138" t="str">
        <f t="shared" si="100"/>
        <v>…</v>
      </c>
      <c r="I115" s="138" t="str">
        <f t="shared" si="100"/>
        <v>…</v>
      </c>
      <c r="J115" s="138" t="str">
        <f t="shared" si="100"/>
        <v>…</v>
      </c>
      <c r="K115" s="138" t="str">
        <f t="shared" si="100"/>
        <v>…</v>
      </c>
      <c r="L115" s="138" t="str">
        <f t="shared" si="100"/>
        <v>…</v>
      </c>
      <c r="M115" s="393" t="str">
        <f t="shared" si="100"/>
        <v>Verkaufte Dienstleistung
, z.B. MR</v>
      </c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</row>
    <row r="116" spans="1:130" ht="15" hidden="1" customHeight="1" outlineLevel="1" x14ac:dyDescent="0.2">
      <c r="B116" s="138" t="str">
        <f t="shared" si="70"/>
        <v>…</v>
      </c>
      <c r="C116" s="388">
        <f t="shared" ref="C116:M116" si="101">C38*$W38</f>
        <v>0</v>
      </c>
      <c r="D116" s="388">
        <f t="shared" si="101"/>
        <v>0</v>
      </c>
      <c r="E116" s="388">
        <f t="shared" si="101"/>
        <v>0</v>
      </c>
      <c r="F116" s="388">
        <f t="shared" si="101"/>
        <v>0</v>
      </c>
      <c r="G116" s="388">
        <f t="shared" si="101"/>
        <v>0</v>
      </c>
      <c r="H116" s="388">
        <f t="shared" si="101"/>
        <v>0</v>
      </c>
      <c r="I116" s="388">
        <f t="shared" si="101"/>
        <v>0</v>
      </c>
      <c r="J116" s="388">
        <f t="shared" si="101"/>
        <v>0</v>
      </c>
      <c r="K116" s="388">
        <f t="shared" si="101"/>
        <v>0</v>
      </c>
      <c r="L116" s="388">
        <f t="shared" si="101"/>
        <v>0</v>
      </c>
      <c r="M116" s="388">
        <f t="shared" si="101"/>
        <v>0</v>
      </c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</row>
    <row r="117" spans="1:130" ht="15" hidden="1" customHeight="1" outlineLevel="1" x14ac:dyDescent="0.2">
      <c r="B117" s="138" t="str">
        <f t="shared" si="70"/>
        <v>…</v>
      </c>
      <c r="C117" s="388">
        <f t="shared" ref="C117:M117" si="102">C39*$W39</f>
        <v>0</v>
      </c>
      <c r="D117" s="388">
        <f t="shared" si="102"/>
        <v>0</v>
      </c>
      <c r="E117" s="388">
        <f t="shared" si="102"/>
        <v>0</v>
      </c>
      <c r="F117" s="388">
        <f t="shared" si="102"/>
        <v>0</v>
      </c>
      <c r="G117" s="388">
        <f t="shared" si="102"/>
        <v>0</v>
      </c>
      <c r="H117" s="388">
        <f t="shared" si="102"/>
        <v>0</v>
      </c>
      <c r="I117" s="388">
        <f t="shared" si="102"/>
        <v>0</v>
      </c>
      <c r="J117" s="388">
        <f t="shared" si="102"/>
        <v>0</v>
      </c>
      <c r="K117" s="388">
        <f t="shared" si="102"/>
        <v>0</v>
      </c>
      <c r="L117" s="388">
        <f t="shared" si="102"/>
        <v>0</v>
      </c>
      <c r="M117" s="388">
        <f t="shared" si="102"/>
        <v>0</v>
      </c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</row>
    <row r="118" spans="1:130" ht="15" hidden="1" customHeight="1" outlineLevel="1" x14ac:dyDescent="0.2">
      <c r="B118" s="138" t="str">
        <f t="shared" si="70"/>
        <v>…</v>
      </c>
      <c r="C118" s="388">
        <f t="shared" ref="C118:M118" si="103">C40*$W40</f>
        <v>0</v>
      </c>
      <c r="D118" s="388">
        <f t="shared" si="103"/>
        <v>0</v>
      </c>
      <c r="E118" s="388">
        <f t="shared" si="103"/>
        <v>0</v>
      </c>
      <c r="F118" s="388">
        <f t="shared" si="103"/>
        <v>0</v>
      </c>
      <c r="G118" s="388">
        <f t="shared" si="103"/>
        <v>0</v>
      </c>
      <c r="H118" s="388">
        <f t="shared" si="103"/>
        <v>0</v>
      </c>
      <c r="I118" s="388">
        <f t="shared" si="103"/>
        <v>0</v>
      </c>
      <c r="J118" s="388">
        <f t="shared" si="103"/>
        <v>0</v>
      </c>
      <c r="K118" s="388">
        <f t="shared" si="103"/>
        <v>0</v>
      </c>
      <c r="L118" s="388">
        <f t="shared" si="103"/>
        <v>0</v>
      </c>
      <c r="M118" s="388">
        <f t="shared" si="103"/>
        <v>0</v>
      </c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</row>
    <row r="119" spans="1:130" ht="15" hidden="1" customHeight="1" outlineLevel="1" x14ac:dyDescent="0.2">
      <c r="B119" s="138" t="str">
        <f t="shared" si="70"/>
        <v>…</v>
      </c>
      <c r="C119" s="388">
        <f t="shared" ref="C119:M119" si="104">C41*$W41</f>
        <v>0</v>
      </c>
      <c r="D119" s="388">
        <f t="shared" si="104"/>
        <v>0</v>
      </c>
      <c r="E119" s="388">
        <f t="shared" si="104"/>
        <v>0</v>
      </c>
      <c r="F119" s="388">
        <f t="shared" si="104"/>
        <v>0</v>
      </c>
      <c r="G119" s="388">
        <f t="shared" si="104"/>
        <v>0</v>
      </c>
      <c r="H119" s="388">
        <f t="shared" si="104"/>
        <v>0</v>
      </c>
      <c r="I119" s="388">
        <f t="shared" si="104"/>
        <v>0</v>
      </c>
      <c r="J119" s="388">
        <f t="shared" si="104"/>
        <v>0</v>
      </c>
      <c r="K119" s="388">
        <f t="shared" si="104"/>
        <v>0</v>
      </c>
      <c r="L119" s="388">
        <f t="shared" si="104"/>
        <v>0</v>
      </c>
      <c r="M119" s="388">
        <f t="shared" si="104"/>
        <v>0</v>
      </c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</row>
    <row r="120" spans="1:130" hidden="1" outlineLevel="1" x14ac:dyDescent="0.2">
      <c r="B120" s="138" t="str">
        <f t="shared" si="70"/>
        <v>…</v>
      </c>
      <c r="C120" s="388">
        <f t="shared" ref="C120:M120" si="105">C42*$W42</f>
        <v>0</v>
      </c>
      <c r="D120" s="388">
        <f t="shared" si="105"/>
        <v>0</v>
      </c>
      <c r="E120" s="388">
        <f t="shared" si="105"/>
        <v>0</v>
      </c>
      <c r="F120" s="388">
        <f t="shared" si="105"/>
        <v>0</v>
      </c>
      <c r="G120" s="388">
        <f t="shared" si="105"/>
        <v>0</v>
      </c>
      <c r="H120" s="388">
        <f t="shared" si="105"/>
        <v>0</v>
      </c>
      <c r="I120" s="388">
        <f t="shared" si="105"/>
        <v>0</v>
      </c>
      <c r="J120" s="388">
        <f t="shared" si="105"/>
        <v>0</v>
      </c>
      <c r="K120" s="388">
        <f t="shared" si="105"/>
        <v>0</v>
      </c>
      <c r="L120" s="388">
        <f t="shared" si="105"/>
        <v>0</v>
      </c>
      <c r="M120" s="388">
        <f t="shared" si="105"/>
        <v>0</v>
      </c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</row>
    <row r="121" spans="1:130" hidden="1" outlineLevel="1" x14ac:dyDescent="0.2">
      <c r="B121" s="138" t="str">
        <f t="shared" si="70"/>
        <v>…</v>
      </c>
      <c r="C121" s="388">
        <f t="shared" ref="C121:M121" si="106">C43*$W43</f>
        <v>0</v>
      </c>
      <c r="D121" s="388">
        <f t="shared" si="106"/>
        <v>0</v>
      </c>
      <c r="E121" s="388">
        <f t="shared" si="106"/>
        <v>0</v>
      </c>
      <c r="F121" s="388">
        <f t="shared" si="106"/>
        <v>0</v>
      </c>
      <c r="G121" s="388">
        <f t="shared" si="106"/>
        <v>0</v>
      </c>
      <c r="H121" s="388">
        <f t="shared" si="106"/>
        <v>0</v>
      </c>
      <c r="I121" s="388">
        <f t="shared" si="106"/>
        <v>0</v>
      </c>
      <c r="J121" s="388">
        <f t="shared" si="106"/>
        <v>0</v>
      </c>
      <c r="K121" s="388">
        <f t="shared" si="106"/>
        <v>0</v>
      </c>
      <c r="L121" s="388">
        <f t="shared" si="106"/>
        <v>0</v>
      </c>
      <c r="M121" s="388">
        <f t="shared" si="106"/>
        <v>0</v>
      </c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</row>
    <row r="122" spans="1:130" hidden="1" outlineLevel="1" x14ac:dyDescent="0.2">
      <c r="B122" s="138" t="str">
        <f t="shared" si="70"/>
        <v>…</v>
      </c>
      <c r="C122" s="388">
        <f t="shared" ref="C122:M122" si="107">C44*$W44</f>
        <v>0</v>
      </c>
      <c r="D122" s="388">
        <f t="shared" si="107"/>
        <v>0</v>
      </c>
      <c r="E122" s="388">
        <f t="shared" si="107"/>
        <v>0</v>
      </c>
      <c r="F122" s="388">
        <f t="shared" si="107"/>
        <v>0</v>
      </c>
      <c r="G122" s="388">
        <f t="shared" si="107"/>
        <v>0</v>
      </c>
      <c r="H122" s="388">
        <f t="shared" si="107"/>
        <v>0</v>
      </c>
      <c r="I122" s="388">
        <f t="shared" si="107"/>
        <v>0</v>
      </c>
      <c r="J122" s="388">
        <f t="shared" si="107"/>
        <v>0</v>
      </c>
      <c r="K122" s="388">
        <f t="shared" si="107"/>
        <v>0</v>
      </c>
      <c r="L122" s="388">
        <f t="shared" si="107"/>
        <v>0</v>
      </c>
      <c r="M122" s="388">
        <f t="shared" si="107"/>
        <v>0</v>
      </c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</row>
    <row r="123" spans="1:130" hidden="1" outlineLevel="1" x14ac:dyDescent="0.2">
      <c r="B123" s="138" t="str">
        <f t="shared" si="70"/>
        <v>…</v>
      </c>
      <c r="C123" s="388">
        <f t="shared" ref="C123:M123" si="108">C45*$W45</f>
        <v>0</v>
      </c>
      <c r="D123" s="388">
        <f t="shared" si="108"/>
        <v>0</v>
      </c>
      <c r="E123" s="388">
        <f t="shared" si="108"/>
        <v>0</v>
      </c>
      <c r="F123" s="388">
        <f t="shared" si="108"/>
        <v>0</v>
      </c>
      <c r="G123" s="388">
        <f t="shared" si="108"/>
        <v>0</v>
      </c>
      <c r="H123" s="388">
        <f t="shared" si="108"/>
        <v>0</v>
      </c>
      <c r="I123" s="388">
        <f t="shared" si="108"/>
        <v>0</v>
      </c>
      <c r="J123" s="388">
        <f t="shared" si="108"/>
        <v>0</v>
      </c>
      <c r="K123" s="388">
        <f t="shared" si="108"/>
        <v>0</v>
      </c>
      <c r="L123" s="388">
        <f t="shared" si="108"/>
        <v>0</v>
      </c>
      <c r="M123" s="388">
        <f t="shared" si="108"/>
        <v>0</v>
      </c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</row>
    <row r="124" spans="1:130" hidden="1" outlineLevel="1" x14ac:dyDescent="0.2">
      <c r="B124" s="138" t="str">
        <f t="shared" si="70"/>
        <v>…</v>
      </c>
      <c r="C124" s="388">
        <f t="shared" ref="C124:M124" si="109">C46*$W46</f>
        <v>0</v>
      </c>
      <c r="D124" s="388">
        <f t="shared" si="109"/>
        <v>0</v>
      </c>
      <c r="E124" s="388">
        <f t="shared" si="109"/>
        <v>0</v>
      </c>
      <c r="F124" s="388">
        <f t="shared" si="109"/>
        <v>0</v>
      </c>
      <c r="G124" s="388">
        <f t="shared" si="109"/>
        <v>0</v>
      </c>
      <c r="H124" s="388">
        <f t="shared" si="109"/>
        <v>0</v>
      </c>
      <c r="I124" s="388">
        <f t="shared" si="109"/>
        <v>0</v>
      </c>
      <c r="J124" s="388">
        <f t="shared" si="109"/>
        <v>0</v>
      </c>
      <c r="K124" s="388">
        <f t="shared" si="109"/>
        <v>0</v>
      </c>
      <c r="L124" s="388">
        <f t="shared" si="109"/>
        <v>0</v>
      </c>
      <c r="M124" s="388">
        <f t="shared" si="109"/>
        <v>0</v>
      </c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</row>
    <row r="125" spans="1:130" hidden="1" outlineLevel="1" x14ac:dyDescent="0.2">
      <c r="B125" s="138" t="str">
        <f t="shared" si="70"/>
        <v>…</v>
      </c>
      <c r="C125" s="388">
        <f t="shared" ref="C125:M125" si="110">C47*$W47</f>
        <v>0</v>
      </c>
      <c r="D125" s="388">
        <f t="shared" si="110"/>
        <v>0</v>
      </c>
      <c r="E125" s="388">
        <f t="shared" si="110"/>
        <v>0</v>
      </c>
      <c r="F125" s="388">
        <f t="shared" si="110"/>
        <v>0</v>
      </c>
      <c r="G125" s="388">
        <f t="shared" si="110"/>
        <v>0</v>
      </c>
      <c r="H125" s="388">
        <f t="shared" si="110"/>
        <v>0</v>
      </c>
      <c r="I125" s="388">
        <f t="shared" si="110"/>
        <v>0</v>
      </c>
      <c r="J125" s="388">
        <f t="shared" si="110"/>
        <v>0</v>
      </c>
      <c r="K125" s="388">
        <f t="shared" si="110"/>
        <v>0</v>
      </c>
      <c r="L125" s="388">
        <f t="shared" si="110"/>
        <v>0</v>
      </c>
      <c r="M125" s="388">
        <f t="shared" si="110"/>
        <v>0</v>
      </c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</row>
    <row r="126" spans="1:130" ht="25.5" hidden="1" outlineLevel="1" x14ac:dyDescent="0.2">
      <c r="B126" s="138" t="str">
        <f t="shared" si="70"/>
        <v>Summe Kosten für
Eigenmechanisierung</v>
      </c>
      <c r="C126" s="389">
        <f>SUM(C84:C125)</f>
        <v>4677.9398280278074</v>
      </c>
      <c r="D126" s="389">
        <f t="shared" ref="D126:M126" si="111">SUM(D84:D125)</f>
        <v>0</v>
      </c>
      <c r="E126" s="389">
        <f t="shared" si="111"/>
        <v>0</v>
      </c>
      <c r="F126" s="389">
        <f t="shared" si="111"/>
        <v>0</v>
      </c>
      <c r="G126" s="389">
        <f t="shared" si="111"/>
        <v>0</v>
      </c>
      <c r="H126" s="389">
        <f t="shared" si="111"/>
        <v>0</v>
      </c>
      <c r="I126" s="389">
        <f t="shared" si="111"/>
        <v>0</v>
      </c>
      <c r="J126" s="389">
        <f t="shared" si="111"/>
        <v>0</v>
      </c>
      <c r="K126" s="389">
        <f t="shared" si="111"/>
        <v>0</v>
      </c>
      <c r="L126" s="389">
        <f t="shared" si="111"/>
        <v>0</v>
      </c>
      <c r="M126" s="389">
        <f t="shared" si="111"/>
        <v>0</v>
      </c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</row>
    <row r="127" spans="1:130" hidden="1" outlineLevel="1" x14ac:dyDescent="0.2"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</row>
    <row r="128" spans="1:130" s="116" customFormat="1" ht="33" hidden="1" customHeight="1" outlineLevel="1" x14ac:dyDescent="0.2">
      <c r="A128" s="52"/>
      <c r="B128" s="138" t="s">
        <v>261</v>
      </c>
      <c r="C128" s="138" t="str">
        <f>C$4</f>
        <v>Grünland
intensiv</v>
      </c>
      <c r="D128" s="138" t="str">
        <f t="shared" ref="D128:M128" si="112">D$4</f>
        <v>…</v>
      </c>
      <c r="E128" s="138" t="str">
        <f t="shared" si="112"/>
        <v>Silomais</v>
      </c>
      <c r="F128" s="138" t="str">
        <f t="shared" si="112"/>
        <v>…</v>
      </c>
      <c r="G128" s="138" t="str">
        <f t="shared" si="112"/>
        <v>…</v>
      </c>
      <c r="H128" s="138" t="str">
        <f t="shared" si="112"/>
        <v>…</v>
      </c>
      <c r="I128" s="138" t="str">
        <f t="shared" si="112"/>
        <v>…</v>
      </c>
      <c r="J128" s="138" t="str">
        <f t="shared" si="112"/>
        <v>…</v>
      </c>
      <c r="K128" s="138" t="str">
        <f t="shared" si="112"/>
        <v>…</v>
      </c>
      <c r="L128" s="138" t="str">
        <f t="shared" si="112"/>
        <v>…</v>
      </c>
      <c r="M128" s="393" t="str">
        <f t="shared" si="112"/>
        <v>Verkaufte Dienstleistung
, z.B. MR</v>
      </c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54"/>
      <c r="Y128" s="54"/>
      <c r="Z128" s="82"/>
      <c r="AA128" s="82"/>
      <c r="AB128" s="82"/>
      <c r="AC128" s="123"/>
      <c r="AD128" s="123"/>
      <c r="AE128" s="123"/>
      <c r="AF128" s="123"/>
      <c r="AG128" s="123"/>
      <c r="AH128" s="123"/>
      <c r="AI128" s="123"/>
      <c r="AJ128" s="123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123"/>
      <c r="AZ128" s="82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115"/>
      <c r="BP128" s="115"/>
      <c r="BQ128" s="115"/>
      <c r="BR128" s="115"/>
      <c r="BS128" s="115"/>
      <c r="BT128" s="115"/>
      <c r="BU128" s="115"/>
      <c r="BV128" s="115"/>
      <c r="BW128" s="115"/>
      <c r="BX128" s="115"/>
      <c r="BY128" s="115"/>
      <c r="BZ128" s="115"/>
      <c r="CA128" s="115"/>
      <c r="CB128" s="115"/>
      <c r="CC128" s="115"/>
      <c r="CD128" s="115"/>
      <c r="CE128" s="115"/>
      <c r="CF128" s="115"/>
      <c r="CG128" s="115"/>
      <c r="CH128" s="115"/>
      <c r="CI128" s="115"/>
      <c r="CJ128" s="115"/>
      <c r="CK128" s="115"/>
      <c r="CL128" s="115"/>
      <c r="CM128" s="115"/>
      <c r="CN128" s="115"/>
      <c r="CO128" s="115"/>
      <c r="CP128" s="115"/>
      <c r="CQ128" s="115"/>
      <c r="CR128" s="115"/>
      <c r="CS128" s="115"/>
      <c r="CT128" s="115"/>
      <c r="CU128" s="115"/>
      <c r="CV128" s="115"/>
      <c r="CW128" s="115"/>
      <c r="CX128" s="115"/>
      <c r="CY128" s="115"/>
      <c r="CZ128" s="115"/>
      <c r="DA128" s="115"/>
      <c r="DB128" s="115"/>
      <c r="DC128" s="115"/>
      <c r="DD128" s="115"/>
      <c r="DE128" s="115"/>
      <c r="DF128" s="115"/>
      <c r="DG128" s="115"/>
      <c r="DH128" s="115"/>
      <c r="DI128" s="115"/>
      <c r="DJ128" s="115"/>
      <c r="DK128" s="115"/>
      <c r="DL128" s="115"/>
      <c r="DM128" s="115"/>
      <c r="DN128" s="115"/>
      <c r="DO128" s="115"/>
      <c r="DP128" s="115"/>
      <c r="DQ128" s="115"/>
      <c r="DR128" s="115"/>
      <c r="DS128" s="115"/>
      <c r="DT128" s="115"/>
      <c r="DU128" s="115"/>
      <c r="DV128" s="115"/>
      <c r="DW128" s="115"/>
      <c r="DX128" s="115"/>
      <c r="DY128" s="115"/>
      <c r="DZ128" s="115"/>
    </row>
    <row r="129" spans="2:50" hidden="1" outlineLevel="1" x14ac:dyDescent="0.2">
      <c r="B129" s="390" t="str">
        <f>B6</f>
        <v>Güttler Striegel</v>
      </c>
      <c r="C129" s="388">
        <f>IFERROR(C84/C$5,"-")</f>
        <v>41.448798024149283</v>
      </c>
      <c r="D129" s="388" t="str">
        <f t="shared" ref="D129:M129" si="113">IFERROR(D84/D$5,"-")</f>
        <v>-</v>
      </c>
      <c r="E129" s="388">
        <f t="shared" si="113"/>
        <v>0</v>
      </c>
      <c r="F129" s="388" t="str">
        <f t="shared" si="113"/>
        <v>-</v>
      </c>
      <c r="G129" s="388" t="str">
        <f t="shared" si="113"/>
        <v>-</v>
      </c>
      <c r="H129" s="388" t="str">
        <f t="shared" si="113"/>
        <v>-</v>
      </c>
      <c r="I129" s="388" t="str">
        <f t="shared" si="113"/>
        <v>-</v>
      </c>
      <c r="J129" s="388" t="str">
        <f t="shared" si="113"/>
        <v>-</v>
      </c>
      <c r="K129" s="388" t="str">
        <f t="shared" si="113"/>
        <v>-</v>
      </c>
      <c r="L129" s="388" t="str">
        <f t="shared" si="113"/>
        <v>-</v>
      </c>
      <c r="M129" s="388" t="str">
        <f t="shared" si="113"/>
        <v>-</v>
      </c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</row>
    <row r="130" spans="2:50" hidden="1" outlineLevel="1" x14ac:dyDescent="0.2">
      <c r="B130" s="390" t="str">
        <f t="shared" ref="B130:B172" si="114">B7</f>
        <v>Mähwerk Front-/Heck</v>
      </c>
      <c r="C130" s="388">
        <f t="shared" ref="C130:M130" si="115">IFERROR(C85/C$5,"-")</f>
        <v>114.48252957677764</v>
      </c>
      <c r="D130" s="388" t="str">
        <f t="shared" si="115"/>
        <v>-</v>
      </c>
      <c r="E130" s="388">
        <f t="shared" si="115"/>
        <v>0</v>
      </c>
      <c r="F130" s="388" t="str">
        <f t="shared" si="115"/>
        <v>-</v>
      </c>
      <c r="G130" s="388" t="str">
        <f t="shared" si="115"/>
        <v>-</v>
      </c>
      <c r="H130" s="388" t="str">
        <f t="shared" si="115"/>
        <v>-</v>
      </c>
      <c r="I130" s="388" t="str">
        <f t="shared" si="115"/>
        <v>-</v>
      </c>
      <c r="J130" s="388" t="str">
        <f t="shared" si="115"/>
        <v>-</v>
      </c>
      <c r="K130" s="388" t="str">
        <f t="shared" si="115"/>
        <v>-</v>
      </c>
      <c r="L130" s="388" t="str">
        <f t="shared" si="115"/>
        <v>-</v>
      </c>
      <c r="M130" s="388" t="str">
        <f t="shared" si="115"/>
        <v>-</v>
      </c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</row>
    <row r="131" spans="2:50" hidden="1" outlineLevel="1" x14ac:dyDescent="0.2">
      <c r="B131" s="390" t="str">
        <f t="shared" si="114"/>
        <v>-</v>
      </c>
      <c r="C131" s="388">
        <f t="shared" ref="C131:M131" si="116">IFERROR(C86/C$5,"-")</f>
        <v>0</v>
      </c>
      <c r="D131" s="388" t="str">
        <f t="shared" si="116"/>
        <v>-</v>
      </c>
      <c r="E131" s="388">
        <f t="shared" si="116"/>
        <v>0</v>
      </c>
      <c r="F131" s="388" t="str">
        <f t="shared" si="116"/>
        <v>-</v>
      </c>
      <c r="G131" s="388" t="str">
        <f t="shared" si="116"/>
        <v>-</v>
      </c>
      <c r="H131" s="388" t="str">
        <f t="shared" si="116"/>
        <v>-</v>
      </c>
      <c r="I131" s="388" t="str">
        <f t="shared" si="116"/>
        <v>-</v>
      </c>
      <c r="J131" s="388" t="str">
        <f t="shared" si="116"/>
        <v>-</v>
      </c>
      <c r="K131" s="388" t="str">
        <f t="shared" si="116"/>
        <v>-</v>
      </c>
      <c r="L131" s="388" t="str">
        <f t="shared" si="116"/>
        <v>-</v>
      </c>
      <c r="M131" s="388" t="str">
        <f t="shared" si="116"/>
        <v>-</v>
      </c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</row>
    <row r="132" spans="2:50" hidden="1" outlineLevel="1" x14ac:dyDescent="0.2">
      <c r="B132" s="390" t="str">
        <f t="shared" si="114"/>
        <v>-</v>
      </c>
      <c r="C132" s="388">
        <f t="shared" ref="C132:M132" si="117">IFERROR(C87/C$5,"-")</f>
        <v>0</v>
      </c>
      <c r="D132" s="388" t="str">
        <f t="shared" si="117"/>
        <v>-</v>
      </c>
      <c r="E132" s="388">
        <f t="shared" si="117"/>
        <v>0</v>
      </c>
      <c r="F132" s="388" t="str">
        <f t="shared" si="117"/>
        <v>-</v>
      </c>
      <c r="G132" s="388" t="str">
        <f t="shared" si="117"/>
        <v>-</v>
      </c>
      <c r="H132" s="388" t="str">
        <f t="shared" si="117"/>
        <v>-</v>
      </c>
      <c r="I132" s="388" t="str">
        <f t="shared" si="117"/>
        <v>-</v>
      </c>
      <c r="J132" s="388" t="str">
        <f t="shared" si="117"/>
        <v>-</v>
      </c>
      <c r="K132" s="388" t="str">
        <f t="shared" si="117"/>
        <v>-</v>
      </c>
      <c r="L132" s="388" t="str">
        <f t="shared" si="117"/>
        <v>-</v>
      </c>
      <c r="M132" s="388" t="str">
        <f t="shared" si="117"/>
        <v>-</v>
      </c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</row>
    <row r="133" spans="2:50" hidden="1" outlineLevel="1" x14ac:dyDescent="0.2">
      <c r="B133" s="390" t="str">
        <f t="shared" si="114"/>
        <v>-</v>
      </c>
      <c r="C133" s="388">
        <f t="shared" ref="C133:M133" si="118">IFERROR(C88/C$5,"-")</f>
        <v>0</v>
      </c>
      <c r="D133" s="388" t="str">
        <f t="shared" si="118"/>
        <v>-</v>
      </c>
      <c r="E133" s="388">
        <f t="shared" si="118"/>
        <v>0</v>
      </c>
      <c r="F133" s="388" t="str">
        <f t="shared" si="118"/>
        <v>-</v>
      </c>
      <c r="G133" s="388" t="str">
        <f t="shared" si="118"/>
        <v>-</v>
      </c>
      <c r="H133" s="388" t="str">
        <f t="shared" si="118"/>
        <v>-</v>
      </c>
      <c r="I133" s="388" t="str">
        <f t="shared" si="118"/>
        <v>-</v>
      </c>
      <c r="J133" s="388" t="str">
        <f t="shared" si="118"/>
        <v>-</v>
      </c>
      <c r="K133" s="388" t="str">
        <f t="shared" si="118"/>
        <v>-</v>
      </c>
      <c r="L133" s="388" t="str">
        <f t="shared" si="118"/>
        <v>-</v>
      </c>
      <c r="M133" s="388" t="str">
        <f t="shared" si="118"/>
        <v>-</v>
      </c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</row>
    <row r="134" spans="2:50" hidden="1" outlineLevel="1" x14ac:dyDescent="0.2">
      <c r="B134" s="390" t="str">
        <f t="shared" si="114"/>
        <v>-</v>
      </c>
      <c r="C134" s="388">
        <f t="shared" ref="C134:M134" si="119">IFERROR(C89/C$5,"-")</f>
        <v>0</v>
      </c>
      <c r="D134" s="388" t="str">
        <f t="shared" si="119"/>
        <v>-</v>
      </c>
      <c r="E134" s="388">
        <f t="shared" si="119"/>
        <v>0</v>
      </c>
      <c r="F134" s="388" t="str">
        <f t="shared" si="119"/>
        <v>-</v>
      </c>
      <c r="G134" s="388" t="str">
        <f t="shared" si="119"/>
        <v>-</v>
      </c>
      <c r="H134" s="388" t="str">
        <f t="shared" si="119"/>
        <v>-</v>
      </c>
      <c r="I134" s="388" t="str">
        <f t="shared" si="119"/>
        <v>-</v>
      </c>
      <c r="J134" s="388" t="str">
        <f t="shared" si="119"/>
        <v>-</v>
      </c>
      <c r="K134" s="388" t="str">
        <f t="shared" si="119"/>
        <v>-</v>
      </c>
      <c r="L134" s="388" t="str">
        <f t="shared" si="119"/>
        <v>-</v>
      </c>
      <c r="M134" s="388" t="str">
        <f t="shared" si="119"/>
        <v>-</v>
      </c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</row>
    <row r="135" spans="2:50" hidden="1" outlineLevel="1" x14ac:dyDescent="0.2">
      <c r="B135" s="390" t="str">
        <f t="shared" si="114"/>
        <v>-</v>
      </c>
      <c r="C135" s="388">
        <f t="shared" ref="C135:M135" si="120">IFERROR(C90/C$5,"-")</f>
        <v>0</v>
      </c>
      <c r="D135" s="388" t="str">
        <f t="shared" si="120"/>
        <v>-</v>
      </c>
      <c r="E135" s="388">
        <f t="shared" si="120"/>
        <v>0</v>
      </c>
      <c r="F135" s="388" t="str">
        <f t="shared" si="120"/>
        <v>-</v>
      </c>
      <c r="G135" s="388" t="str">
        <f t="shared" si="120"/>
        <v>-</v>
      </c>
      <c r="H135" s="388" t="str">
        <f t="shared" si="120"/>
        <v>-</v>
      </c>
      <c r="I135" s="388" t="str">
        <f t="shared" si="120"/>
        <v>-</v>
      </c>
      <c r="J135" s="388" t="str">
        <f t="shared" si="120"/>
        <v>-</v>
      </c>
      <c r="K135" s="388" t="str">
        <f t="shared" si="120"/>
        <v>-</v>
      </c>
      <c r="L135" s="388" t="str">
        <f t="shared" si="120"/>
        <v>-</v>
      </c>
      <c r="M135" s="388" t="str">
        <f t="shared" si="120"/>
        <v>-</v>
      </c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</row>
    <row r="136" spans="2:50" hidden="1" outlineLevel="1" x14ac:dyDescent="0.2">
      <c r="B136" s="390" t="str">
        <f t="shared" si="114"/>
        <v>-</v>
      </c>
      <c r="C136" s="388">
        <f t="shared" ref="C136:M136" si="121">IFERROR(C91/C$5,"-")</f>
        <v>0</v>
      </c>
      <c r="D136" s="388" t="str">
        <f t="shared" si="121"/>
        <v>-</v>
      </c>
      <c r="E136" s="388">
        <f t="shared" si="121"/>
        <v>0</v>
      </c>
      <c r="F136" s="388" t="str">
        <f t="shared" si="121"/>
        <v>-</v>
      </c>
      <c r="G136" s="388" t="str">
        <f t="shared" si="121"/>
        <v>-</v>
      </c>
      <c r="H136" s="388" t="str">
        <f t="shared" si="121"/>
        <v>-</v>
      </c>
      <c r="I136" s="388" t="str">
        <f t="shared" si="121"/>
        <v>-</v>
      </c>
      <c r="J136" s="388" t="str">
        <f t="shared" si="121"/>
        <v>-</v>
      </c>
      <c r="K136" s="388" t="str">
        <f t="shared" si="121"/>
        <v>-</v>
      </c>
      <c r="L136" s="388" t="str">
        <f t="shared" si="121"/>
        <v>-</v>
      </c>
      <c r="M136" s="388" t="str">
        <f t="shared" si="121"/>
        <v>-</v>
      </c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</row>
    <row r="137" spans="2:50" hidden="1" outlineLevel="1" x14ac:dyDescent="0.2">
      <c r="B137" s="390" t="str">
        <f t="shared" si="114"/>
        <v>-</v>
      </c>
      <c r="C137" s="388">
        <f t="shared" ref="C137:M137" si="122">IFERROR(C92/C$5,"-")</f>
        <v>0</v>
      </c>
      <c r="D137" s="388" t="str">
        <f t="shared" si="122"/>
        <v>-</v>
      </c>
      <c r="E137" s="388">
        <f t="shared" si="122"/>
        <v>0</v>
      </c>
      <c r="F137" s="388" t="str">
        <f t="shared" si="122"/>
        <v>-</v>
      </c>
      <c r="G137" s="388" t="str">
        <f t="shared" si="122"/>
        <v>-</v>
      </c>
      <c r="H137" s="388" t="str">
        <f t="shared" si="122"/>
        <v>-</v>
      </c>
      <c r="I137" s="388" t="str">
        <f t="shared" si="122"/>
        <v>-</v>
      </c>
      <c r="J137" s="388" t="str">
        <f t="shared" si="122"/>
        <v>-</v>
      </c>
      <c r="K137" s="388" t="str">
        <f t="shared" si="122"/>
        <v>-</v>
      </c>
      <c r="L137" s="388" t="str">
        <f t="shared" si="122"/>
        <v>-</v>
      </c>
      <c r="M137" s="388" t="str">
        <f t="shared" si="122"/>
        <v>-</v>
      </c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</row>
    <row r="138" spans="2:50" hidden="1" outlineLevel="1" x14ac:dyDescent="0.2">
      <c r="B138" s="390" t="str">
        <f t="shared" si="114"/>
        <v>-</v>
      </c>
      <c r="C138" s="388">
        <f t="shared" ref="C138:M138" si="123">IFERROR(C93/C$5,"-")</f>
        <v>0</v>
      </c>
      <c r="D138" s="388" t="str">
        <f t="shared" si="123"/>
        <v>-</v>
      </c>
      <c r="E138" s="388">
        <f t="shared" si="123"/>
        <v>0</v>
      </c>
      <c r="F138" s="388" t="str">
        <f t="shared" si="123"/>
        <v>-</v>
      </c>
      <c r="G138" s="388" t="str">
        <f t="shared" si="123"/>
        <v>-</v>
      </c>
      <c r="H138" s="388" t="str">
        <f t="shared" si="123"/>
        <v>-</v>
      </c>
      <c r="I138" s="388" t="str">
        <f t="shared" si="123"/>
        <v>-</v>
      </c>
      <c r="J138" s="388" t="str">
        <f t="shared" si="123"/>
        <v>-</v>
      </c>
      <c r="K138" s="388" t="str">
        <f t="shared" si="123"/>
        <v>-</v>
      </c>
      <c r="L138" s="388" t="str">
        <f t="shared" si="123"/>
        <v>-</v>
      </c>
      <c r="M138" s="388" t="str">
        <f t="shared" si="123"/>
        <v>-</v>
      </c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</row>
    <row r="139" spans="2:50" hidden="1" outlineLevel="1" x14ac:dyDescent="0.2">
      <c r="B139" s="390" t="str">
        <f t="shared" si="114"/>
        <v>-</v>
      </c>
      <c r="C139" s="388">
        <f t="shared" ref="C139:M139" si="124">IFERROR(C94/C$5,"-")</f>
        <v>0</v>
      </c>
      <c r="D139" s="388" t="str">
        <f t="shared" si="124"/>
        <v>-</v>
      </c>
      <c r="E139" s="388">
        <f t="shared" si="124"/>
        <v>0</v>
      </c>
      <c r="F139" s="388" t="str">
        <f t="shared" si="124"/>
        <v>-</v>
      </c>
      <c r="G139" s="388" t="str">
        <f t="shared" si="124"/>
        <v>-</v>
      </c>
      <c r="H139" s="388" t="str">
        <f t="shared" si="124"/>
        <v>-</v>
      </c>
      <c r="I139" s="388" t="str">
        <f t="shared" si="124"/>
        <v>-</v>
      </c>
      <c r="J139" s="388" t="str">
        <f t="shared" si="124"/>
        <v>-</v>
      </c>
      <c r="K139" s="388" t="str">
        <f t="shared" si="124"/>
        <v>-</v>
      </c>
      <c r="L139" s="388" t="str">
        <f t="shared" si="124"/>
        <v>-</v>
      </c>
      <c r="M139" s="388" t="str">
        <f t="shared" si="124"/>
        <v>-</v>
      </c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</row>
    <row r="140" spans="2:50" hidden="1" outlineLevel="1" x14ac:dyDescent="0.2">
      <c r="B140" s="390" t="str">
        <f t="shared" si="114"/>
        <v>-</v>
      </c>
      <c r="C140" s="388">
        <f t="shared" ref="C140:M140" si="125">IFERROR(C95/C$5,"-")</f>
        <v>0</v>
      </c>
      <c r="D140" s="388" t="str">
        <f t="shared" si="125"/>
        <v>-</v>
      </c>
      <c r="E140" s="388">
        <f t="shared" si="125"/>
        <v>0</v>
      </c>
      <c r="F140" s="388" t="str">
        <f t="shared" si="125"/>
        <v>-</v>
      </c>
      <c r="G140" s="388" t="str">
        <f t="shared" si="125"/>
        <v>-</v>
      </c>
      <c r="H140" s="388" t="str">
        <f t="shared" si="125"/>
        <v>-</v>
      </c>
      <c r="I140" s="388" t="str">
        <f t="shared" si="125"/>
        <v>-</v>
      </c>
      <c r="J140" s="388" t="str">
        <f t="shared" si="125"/>
        <v>-</v>
      </c>
      <c r="K140" s="388" t="str">
        <f t="shared" si="125"/>
        <v>-</v>
      </c>
      <c r="L140" s="388" t="str">
        <f t="shared" si="125"/>
        <v>-</v>
      </c>
      <c r="M140" s="388" t="str">
        <f t="shared" si="125"/>
        <v>-</v>
      </c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</row>
    <row r="141" spans="2:50" hidden="1" outlineLevel="1" x14ac:dyDescent="0.2">
      <c r="B141" s="390" t="str">
        <f t="shared" si="114"/>
        <v>-</v>
      </c>
      <c r="C141" s="388">
        <f t="shared" ref="C141:M141" si="126">IFERROR(C96/C$5,"-")</f>
        <v>0</v>
      </c>
      <c r="D141" s="388" t="str">
        <f t="shared" si="126"/>
        <v>-</v>
      </c>
      <c r="E141" s="388">
        <f t="shared" si="126"/>
        <v>0</v>
      </c>
      <c r="F141" s="388" t="str">
        <f t="shared" si="126"/>
        <v>-</v>
      </c>
      <c r="G141" s="388" t="str">
        <f t="shared" si="126"/>
        <v>-</v>
      </c>
      <c r="H141" s="388" t="str">
        <f t="shared" si="126"/>
        <v>-</v>
      </c>
      <c r="I141" s="388" t="str">
        <f t="shared" si="126"/>
        <v>-</v>
      </c>
      <c r="J141" s="388" t="str">
        <f t="shared" si="126"/>
        <v>-</v>
      </c>
      <c r="K141" s="388" t="str">
        <f t="shared" si="126"/>
        <v>-</v>
      </c>
      <c r="L141" s="388" t="str">
        <f t="shared" si="126"/>
        <v>-</v>
      </c>
      <c r="M141" s="388" t="str">
        <f t="shared" si="126"/>
        <v>-</v>
      </c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</row>
    <row r="142" spans="2:50" hidden="1" outlineLevel="1" x14ac:dyDescent="0.2">
      <c r="B142" s="390" t="str">
        <f t="shared" si="114"/>
        <v>-</v>
      </c>
      <c r="C142" s="388">
        <f t="shared" ref="C142:M142" si="127">IFERROR(C97/C$5,"-")</f>
        <v>0</v>
      </c>
      <c r="D142" s="388" t="str">
        <f t="shared" si="127"/>
        <v>-</v>
      </c>
      <c r="E142" s="388">
        <f t="shared" si="127"/>
        <v>0</v>
      </c>
      <c r="F142" s="388" t="str">
        <f t="shared" si="127"/>
        <v>-</v>
      </c>
      <c r="G142" s="388" t="str">
        <f t="shared" si="127"/>
        <v>-</v>
      </c>
      <c r="H142" s="388" t="str">
        <f t="shared" si="127"/>
        <v>-</v>
      </c>
      <c r="I142" s="388" t="str">
        <f t="shared" si="127"/>
        <v>-</v>
      </c>
      <c r="J142" s="388" t="str">
        <f t="shared" si="127"/>
        <v>-</v>
      </c>
      <c r="K142" s="388" t="str">
        <f t="shared" si="127"/>
        <v>-</v>
      </c>
      <c r="L142" s="388" t="str">
        <f t="shared" si="127"/>
        <v>-</v>
      </c>
      <c r="M142" s="388" t="str">
        <f t="shared" si="127"/>
        <v>-</v>
      </c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</row>
    <row r="143" spans="2:50" hidden="1" outlineLevel="1" x14ac:dyDescent="0.2">
      <c r="B143" s="390" t="str">
        <f t="shared" si="114"/>
        <v>-</v>
      </c>
      <c r="C143" s="388">
        <f t="shared" ref="C143:M143" si="128">IFERROR(C98/C$5,"-")</f>
        <v>0</v>
      </c>
      <c r="D143" s="388" t="str">
        <f t="shared" si="128"/>
        <v>-</v>
      </c>
      <c r="E143" s="388">
        <f t="shared" si="128"/>
        <v>0</v>
      </c>
      <c r="F143" s="388" t="str">
        <f t="shared" si="128"/>
        <v>-</v>
      </c>
      <c r="G143" s="388" t="str">
        <f t="shared" si="128"/>
        <v>-</v>
      </c>
      <c r="H143" s="388" t="str">
        <f t="shared" si="128"/>
        <v>-</v>
      </c>
      <c r="I143" s="388" t="str">
        <f t="shared" si="128"/>
        <v>-</v>
      </c>
      <c r="J143" s="388" t="str">
        <f t="shared" si="128"/>
        <v>-</v>
      </c>
      <c r="K143" s="388" t="str">
        <f t="shared" si="128"/>
        <v>-</v>
      </c>
      <c r="L143" s="388" t="str">
        <f t="shared" si="128"/>
        <v>-</v>
      </c>
      <c r="M143" s="388" t="str">
        <f t="shared" si="128"/>
        <v>-</v>
      </c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</row>
    <row r="144" spans="2:50" hidden="1" outlineLevel="1" x14ac:dyDescent="0.2">
      <c r="B144" s="390" t="str">
        <f t="shared" si="114"/>
        <v>-</v>
      </c>
      <c r="C144" s="388">
        <f t="shared" ref="C144:M144" si="129">IFERROR(C99/C$5,"-")</f>
        <v>0</v>
      </c>
      <c r="D144" s="388" t="str">
        <f t="shared" si="129"/>
        <v>-</v>
      </c>
      <c r="E144" s="388">
        <f t="shared" si="129"/>
        <v>0</v>
      </c>
      <c r="F144" s="388" t="str">
        <f t="shared" si="129"/>
        <v>-</v>
      </c>
      <c r="G144" s="388" t="str">
        <f t="shared" si="129"/>
        <v>-</v>
      </c>
      <c r="H144" s="388" t="str">
        <f t="shared" si="129"/>
        <v>-</v>
      </c>
      <c r="I144" s="388" t="str">
        <f t="shared" si="129"/>
        <v>-</v>
      </c>
      <c r="J144" s="388" t="str">
        <f t="shared" si="129"/>
        <v>-</v>
      </c>
      <c r="K144" s="388" t="str">
        <f t="shared" si="129"/>
        <v>-</v>
      </c>
      <c r="L144" s="388" t="str">
        <f t="shared" si="129"/>
        <v>-</v>
      </c>
      <c r="M144" s="388" t="str">
        <f t="shared" si="129"/>
        <v>-</v>
      </c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</row>
    <row r="145" spans="2:50" hidden="1" outlineLevel="1" x14ac:dyDescent="0.2">
      <c r="B145" s="390" t="str">
        <f t="shared" si="114"/>
        <v>-</v>
      </c>
      <c r="C145" s="388">
        <f t="shared" ref="C145:M145" si="130">IFERROR(C100/C$5,"-")</f>
        <v>0</v>
      </c>
      <c r="D145" s="388" t="str">
        <f t="shared" si="130"/>
        <v>-</v>
      </c>
      <c r="E145" s="388">
        <f t="shared" si="130"/>
        <v>0</v>
      </c>
      <c r="F145" s="388" t="str">
        <f t="shared" si="130"/>
        <v>-</v>
      </c>
      <c r="G145" s="388" t="str">
        <f t="shared" si="130"/>
        <v>-</v>
      </c>
      <c r="H145" s="388" t="str">
        <f t="shared" si="130"/>
        <v>-</v>
      </c>
      <c r="I145" s="388" t="str">
        <f t="shared" si="130"/>
        <v>-</v>
      </c>
      <c r="J145" s="388" t="str">
        <f t="shared" si="130"/>
        <v>-</v>
      </c>
      <c r="K145" s="388" t="str">
        <f t="shared" si="130"/>
        <v>-</v>
      </c>
      <c r="L145" s="388" t="str">
        <f t="shared" si="130"/>
        <v>-</v>
      </c>
      <c r="M145" s="388" t="str">
        <f t="shared" si="130"/>
        <v>-</v>
      </c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</row>
    <row r="146" spans="2:50" hidden="1" outlineLevel="1" x14ac:dyDescent="0.2">
      <c r="B146" s="390" t="str">
        <f t="shared" si="114"/>
        <v>-</v>
      </c>
      <c r="C146" s="388">
        <f t="shared" ref="C146:M146" si="131">IFERROR(C101/C$5,"-")</f>
        <v>0</v>
      </c>
      <c r="D146" s="388" t="str">
        <f t="shared" si="131"/>
        <v>-</v>
      </c>
      <c r="E146" s="388">
        <f t="shared" si="131"/>
        <v>0</v>
      </c>
      <c r="F146" s="388" t="str">
        <f t="shared" si="131"/>
        <v>-</v>
      </c>
      <c r="G146" s="388" t="str">
        <f t="shared" si="131"/>
        <v>-</v>
      </c>
      <c r="H146" s="388" t="str">
        <f t="shared" si="131"/>
        <v>-</v>
      </c>
      <c r="I146" s="388" t="str">
        <f t="shared" si="131"/>
        <v>-</v>
      </c>
      <c r="J146" s="388" t="str">
        <f t="shared" si="131"/>
        <v>-</v>
      </c>
      <c r="K146" s="388" t="str">
        <f t="shared" si="131"/>
        <v>-</v>
      </c>
      <c r="L146" s="388" t="str">
        <f t="shared" si="131"/>
        <v>-</v>
      </c>
      <c r="M146" s="388" t="str">
        <f t="shared" si="131"/>
        <v>-</v>
      </c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</row>
    <row r="147" spans="2:50" hidden="1" outlineLevel="1" x14ac:dyDescent="0.2">
      <c r="B147" s="390" t="str">
        <f t="shared" si="114"/>
        <v>-</v>
      </c>
      <c r="C147" s="388">
        <f t="shared" ref="C147:M147" si="132">IFERROR(C102/C$5,"-")</f>
        <v>0</v>
      </c>
      <c r="D147" s="388" t="str">
        <f t="shared" si="132"/>
        <v>-</v>
      </c>
      <c r="E147" s="388">
        <f t="shared" si="132"/>
        <v>0</v>
      </c>
      <c r="F147" s="388" t="str">
        <f t="shared" si="132"/>
        <v>-</v>
      </c>
      <c r="G147" s="388" t="str">
        <f t="shared" si="132"/>
        <v>-</v>
      </c>
      <c r="H147" s="388" t="str">
        <f t="shared" si="132"/>
        <v>-</v>
      </c>
      <c r="I147" s="388" t="str">
        <f t="shared" si="132"/>
        <v>-</v>
      </c>
      <c r="J147" s="388" t="str">
        <f t="shared" si="132"/>
        <v>-</v>
      </c>
      <c r="K147" s="388" t="str">
        <f t="shared" si="132"/>
        <v>-</v>
      </c>
      <c r="L147" s="388" t="str">
        <f t="shared" si="132"/>
        <v>-</v>
      </c>
      <c r="M147" s="388" t="str">
        <f t="shared" si="132"/>
        <v>-</v>
      </c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</row>
    <row r="148" spans="2:50" hidden="1" outlineLevel="1" x14ac:dyDescent="0.2">
      <c r="B148" s="390" t="str">
        <f t="shared" si="114"/>
        <v>-</v>
      </c>
      <c r="C148" s="388">
        <f t="shared" ref="C148:M148" si="133">IFERROR(C103/C$5,"-")</f>
        <v>0</v>
      </c>
      <c r="D148" s="388" t="str">
        <f t="shared" si="133"/>
        <v>-</v>
      </c>
      <c r="E148" s="388">
        <f t="shared" si="133"/>
        <v>0</v>
      </c>
      <c r="F148" s="388" t="str">
        <f t="shared" si="133"/>
        <v>-</v>
      </c>
      <c r="G148" s="388" t="str">
        <f t="shared" si="133"/>
        <v>-</v>
      </c>
      <c r="H148" s="388" t="str">
        <f t="shared" si="133"/>
        <v>-</v>
      </c>
      <c r="I148" s="388" t="str">
        <f t="shared" si="133"/>
        <v>-</v>
      </c>
      <c r="J148" s="388" t="str">
        <f t="shared" si="133"/>
        <v>-</v>
      </c>
      <c r="K148" s="388" t="str">
        <f t="shared" si="133"/>
        <v>-</v>
      </c>
      <c r="L148" s="388" t="str">
        <f t="shared" si="133"/>
        <v>-</v>
      </c>
      <c r="M148" s="388" t="str">
        <f t="shared" si="133"/>
        <v>-</v>
      </c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</row>
    <row r="149" spans="2:50" hidden="1" outlineLevel="1" x14ac:dyDescent="0.2">
      <c r="B149" s="390" t="str">
        <f t="shared" si="114"/>
        <v>-</v>
      </c>
      <c r="C149" s="388">
        <f t="shared" ref="C149:M149" si="134">IFERROR(C104/C$5,"-")</f>
        <v>0</v>
      </c>
      <c r="D149" s="388" t="str">
        <f t="shared" si="134"/>
        <v>-</v>
      </c>
      <c r="E149" s="388">
        <f t="shared" si="134"/>
        <v>0</v>
      </c>
      <c r="F149" s="388" t="str">
        <f t="shared" si="134"/>
        <v>-</v>
      </c>
      <c r="G149" s="388" t="str">
        <f t="shared" si="134"/>
        <v>-</v>
      </c>
      <c r="H149" s="388" t="str">
        <f t="shared" si="134"/>
        <v>-</v>
      </c>
      <c r="I149" s="388" t="str">
        <f t="shared" si="134"/>
        <v>-</v>
      </c>
      <c r="J149" s="388" t="str">
        <f t="shared" si="134"/>
        <v>-</v>
      </c>
      <c r="K149" s="388" t="str">
        <f t="shared" si="134"/>
        <v>-</v>
      </c>
      <c r="L149" s="388" t="str">
        <f t="shared" si="134"/>
        <v>-</v>
      </c>
      <c r="M149" s="388" t="str">
        <f t="shared" si="134"/>
        <v>-</v>
      </c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</row>
    <row r="150" spans="2:50" hidden="1" outlineLevel="1" x14ac:dyDescent="0.2">
      <c r="B150" s="390" t="str">
        <f t="shared" si="114"/>
        <v>-</v>
      </c>
      <c r="C150" s="388">
        <f t="shared" ref="C150:M150" si="135">IFERROR(C105/C$5,"-")</f>
        <v>0</v>
      </c>
      <c r="D150" s="388" t="str">
        <f t="shared" si="135"/>
        <v>-</v>
      </c>
      <c r="E150" s="388">
        <f t="shared" si="135"/>
        <v>0</v>
      </c>
      <c r="F150" s="388" t="str">
        <f t="shared" si="135"/>
        <v>-</v>
      </c>
      <c r="G150" s="388" t="str">
        <f t="shared" si="135"/>
        <v>-</v>
      </c>
      <c r="H150" s="388" t="str">
        <f t="shared" si="135"/>
        <v>-</v>
      </c>
      <c r="I150" s="388" t="str">
        <f t="shared" si="135"/>
        <v>-</v>
      </c>
      <c r="J150" s="388" t="str">
        <f t="shared" si="135"/>
        <v>-</v>
      </c>
      <c r="K150" s="388" t="str">
        <f t="shared" si="135"/>
        <v>-</v>
      </c>
      <c r="L150" s="388" t="str">
        <f t="shared" si="135"/>
        <v>-</v>
      </c>
      <c r="M150" s="388" t="str">
        <f t="shared" si="135"/>
        <v>-</v>
      </c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</row>
    <row r="151" spans="2:50" hidden="1" outlineLevel="1" x14ac:dyDescent="0.2">
      <c r="B151" s="390" t="str">
        <f t="shared" si="114"/>
        <v>-</v>
      </c>
      <c r="C151" s="388">
        <f t="shared" ref="C151:M151" si="136">IFERROR(C106/C$5,"-")</f>
        <v>0</v>
      </c>
      <c r="D151" s="388" t="str">
        <f t="shared" si="136"/>
        <v>-</v>
      </c>
      <c r="E151" s="388">
        <f t="shared" si="136"/>
        <v>0</v>
      </c>
      <c r="F151" s="388" t="str">
        <f t="shared" si="136"/>
        <v>-</v>
      </c>
      <c r="G151" s="388" t="str">
        <f t="shared" si="136"/>
        <v>-</v>
      </c>
      <c r="H151" s="388" t="str">
        <f t="shared" si="136"/>
        <v>-</v>
      </c>
      <c r="I151" s="388" t="str">
        <f t="shared" si="136"/>
        <v>-</v>
      </c>
      <c r="J151" s="388" t="str">
        <f t="shared" si="136"/>
        <v>-</v>
      </c>
      <c r="K151" s="388" t="str">
        <f t="shared" si="136"/>
        <v>-</v>
      </c>
      <c r="L151" s="388" t="str">
        <f t="shared" si="136"/>
        <v>-</v>
      </c>
      <c r="M151" s="388" t="str">
        <f t="shared" si="136"/>
        <v>-</v>
      </c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</row>
    <row r="152" spans="2:50" hidden="1" outlineLevel="1" x14ac:dyDescent="0.2">
      <c r="B152" s="390" t="str">
        <f t="shared" si="114"/>
        <v>-</v>
      </c>
      <c r="C152" s="388">
        <f t="shared" ref="C152:M152" si="137">IFERROR(C107/C$5,"-")</f>
        <v>0</v>
      </c>
      <c r="D152" s="388" t="str">
        <f t="shared" si="137"/>
        <v>-</v>
      </c>
      <c r="E152" s="388">
        <f t="shared" si="137"/>
        <v>0</v>
      </c>
      <c r="F152" s="388" t="str">
        <f t="shared" si="137"/>
        <v>-</v>
      </c>
      <c r="G152" s="388" t="str">
        <f t="shared" si="137"/>
        <v>-</v>
      </c>
      <c r="H152" s="388" t="str">
        <f t="shared" si="137"/>
        <v>-</v>
      </c>
      <c r="I152" s="388" t="str">
        <f t="shared" si="137"/>
        <v>-</v>
      </c>
      <c r="J152" s="388" t="str">
        <f t="shared" si="137"/>
        <v>-</v>
      </c>
      <c r="K152" s="388" t="str">
        <f t="shared" si="137"/>
        <v>-</v>
      </c>
      <c r="L152" s="388" t="str">
        <f t="shared" si="137"/>
        <v>-</v>
      </c>
      <c r="M152" s="388" t="str">
        <f t="shared" si="137"/>
        <v>-</v>
      </c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</row>
    <row r="153" spans="2:50" hidden="1" outlineLevel="1" x14ac:dyDescent="0.2">
      <c r="B153" s="390" t="str">
        <f t="shared" si="114"/>
        <v>-</v>
      </c>
      <c r="C153" s="388">
        <f t="shared" ref="C153:M153" si="138">IFERROR(C108/C$5,"-")</f>
        <v>0</v>
      </c>
      <c r="D153" s="388" t="str">
        <f t="shared" si="138"/>
        <v>-</v>
      </c>
      <c r="E153" s="388">
        <f t="shared" si="138"/>
        <v>0</v>
      </c>
      <c r="F153" s="388" t="str">
        <f t="shared" si="138"/>
        <v>-</v>
      </c>
      <c r="G153" s="388" t="str">
        <f t="shared" si="138"/>
        <v>-</v>
      </c>
      <c r="H153" s="388" t="str">
        <f t="shared" si="138"/>
        <v>-</v>
      </c>
      <c r="I153" s="388" t="str">
        <f t="shared" si="138"/>
        <v>-</v>
      </c>
      <c r="J153" s="388" t="str">
        <f t="shared" si="138"/>
        <v>-</v>
      </c>
      <c r="K153" s="388" t="str">
        <f t="shared" si="138"/>
        <v>-</v>
      </c>
      <c r="L153" s="388" t="str">
        <f t="shared" si="138"/>
        <v>-</v>
      </c>
      <c r="M153" s="388" t="str">
        <f t="shared" si="138"/>
        <v>-</v>
      </c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</row>
    <row r="154" spans="2:50" hidden="1" outlineLevel="1" x14ac:dyDescent="0.2">
      <c r="B154" s="390" t="str">
        <f t="shared" si="114"/>
        <v>-</v>
      </c>
      <c r="C154" s="388">
        <f t="shared" ref="C154:M154" si="139">IFERROR(C109/C$5,"-")</f>
        <v>0</v>
      </c>
      <c r="D154" s="388" t="str">
        <f t="shared" si="139"/>
        <v>-</v>
      </c>
      <c r="E154" s="388">
        <f t="shared" si="139"/>
        <v>0</v>
      </c>
      <c r="F154" s="388" t="str">
        <f t="shared" si="139"/>
        <v>-</v>
      </c>
      <c r="G154" s="388" t="str">
        <f t="shared" si="139"/>
        <v>-</v>
      </c>
      <c r="H154" s="388" t="str">
        <f t="shared" si="139"/>
        <v>-</v>
      </c>
      <c r="I154" s="388" t="str">
        <f t="shared" si="139"/>
        <v>-</v>
      </c>
      <c r="J154" s="388" t="str">
        <f t="shared" si="139"/>
        <v>-</v>
      </c>
      <c r="K154" s="388" t="str">
        <f t="shared" si="139"/>
        <v>-</v>
      </c>
      <c r="L154" s="388" t="str">
        <f t="shared" si="139"/>
        <v>-</v>
      </c>
      <c r="M154" s="388" t="str">
        <f t="shared" si="139"/>
        <v>-</v>
      </c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</row>
    <row r="155" spans="2:50" hidden="1" outlineLevel="1" x14ac:dyDescent="0.2">
      <c r="B155" s="390" t="str">
        <f t="shared" si="114"/>
        <v>-</v>
      </c>
      <c r="C155" s="388">
        <f t="shared" ref="C155:M155" si="140">IFERROR(C110/C$5,"-")</f>
        <v>0</v>
      </c>
      <c r="D155" s="388" t="str">
        <f t="shared" si="140"/>
        <v>-</v>
      </c>
      <c r="E155" s="388">
        <f t="shared" si="140"/>
        <v>0</v>
      </c>
      <c r="F155" s="388" t="str">
        <f t="shared" si="140"/>
        <v>-</v>
      </c>
      <c r="G155" s="388" t="str">
        <f t="shared" si="140"/>
        <v>-</v>
      </c>
      <c r="H155" s="388" t="str">
        <f t="shared" si="140"/>
        <v>-</v>
      </c>
      <c r="I155" s="388" t="str">
        <f t="shared" si="140"/>
        <v>-</v>
      </c>
      <c r="J155" s="388" t="str">
        <f t="shared" si="140"/>
        <v>-</v>
      </c>
      <c r="K155" s="388" t="str">
        <f t="shared" si="140"/>
        <v>-</v>
      </c>
      <c r="L155" s="388" t="str">
        <f t="shared" si="140"/>
        <v>-</v>
      </c>
      <c r="M155" s="388" t="str">
        <f t="shared" si="140"/>
        <v>-</v>
      </c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</row>
    <row r="156" spans="2:50" hidden="1" outlineLevel="1" x14ac:dyDescent="0.2">
      <c r="B156" s="390" t="str">
        <f t="shared" si="114"/>
        <v>-</v>
      </c>
      <c r="C156" s="388">
        <f t="shared" ref="C156:M156" si="141">IFERROR(C111/C$5,"-")</f>
        <v>0</v>
      </c>
      <c r="D156" s="388" t="str">
        <f t="shared" si="141"/>
        <v>-</v>
      </c>
      <c r="E156" s="388">
        <f t="shared" si="141"/>
        <v>0</v>
      </c>
      <c r="F156" s="388" t="str">
        <f t="shared" si="141"/>
        <v>-</v>
      </c>
      <c r="G156" s="388" t="str">
        <f t="shared" si="141"/>
        <v>-</v>
      </c>
      <c r="H156" s="388" t="str">
        <f t="shared" si="141"/>
        <v>-</v>
      </c>
      <c r="I156" s="388" t="str">
        <f t="shared" si="141"/>
        <v>-</v>
      </c>
      <c r="J156" s="388" t="str">
        <f t="shared" si="141"/>
        <v>-</v>
      </c>
      <c r="K156" s="388" t="str">
        <f t="shared" si="141"/>
        <v>-</v>
      </c>
      <c r="L156" s="388" t="str">
        <f t="shared" si="141"/>
        <v>-</v>
      </c>
      <c r="M156" s="388" t="str">
        <f t="shared" si="141"/>
        <v>-</v>
      </c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</row>
    <row r="157" spans="2:50" hidden="1" outlineLevel="1" x14ac:dyDescent="0.2">
      <c r="B157" s="390" t="str">
        <f t="shared" si="114"/>
        <v>-</v>
      </c>
      <c r="C157" s="388">
        <f t="shared" ref="C157:M157" si="142">IFERROR(C112/C$5,"-")</f>
        <v>0</v>
      </c>
      <c r="D157" s="388" t="str">
        <f t="shared" si="142"/>
        <v>-</v>
      </c>
      <c r="E157" s="388">
        <f t="shared" si="142"/>
        <v>0</v>
      </c>
      <c r="F157" s="388" t="str">
        <f t="shared" si="142"/>
        <v>-</v>
      </c>
      <c r="G157" s="388" t="str">
        <f t="shared" si="142"/>
        <v>-</v>
      </c>
      <c r="H157" s="388" t="str">
        <f t="shared" si="142"/>
        <v>-</v>
      </c>
      <c r="I157" s="388" t="str">
        <f t="shared" si="142"/>
        <v>-</v>
      </c>
      <c r="J157" s="388" t="str">
        <f t="shared" si="142"/>
        <v>-</v>
      </c>
      <c r="K157" s="388" t="str">
        <f t="shared" si="142"/>
        <v>-</v>
      </c>
      <c r="L157" s="388" t="str">
        <f t="shared" si="142"/>
        <v>-</v>
      </c>
      <c r="M157" s="388" t="str">
        <f t="shared" si="142"/>
        <v>-</v>
      </c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</row>
    <row r="158" spans="2:50" hidden="1" outlineLevel="1" x14ac:dyDescent="0.2">
      <c r="B158" s="390" t="str">
        <f t="shared" si="114"/>
        <v>-</v>
      </c>
      <c r="C158" s="388">
        <f t="shared" ref="C158:M158" si="143">IFERROR(C113/C$5,"-")</f>
        <v>0</v>
      </c>
      <c r="D158" s="388" t="str">
        <f t="shared" si="143"/>
        <v>-</v>
      </c>
      <c r="E158" s="388">
        <f t="shared" si="143"/>
        <v>0</v>
      </c>
      <c r="F158" s="388" t="str">
        <f t="shared" si="143"/>
        <v>-</v>
      </c>
      <c r="G158" s="388" t="str">
        <f t="shared" si="143"/>
        <v>-</v>
      </c>
      <c r="H158" s="388" t="str">
        <f t="shared" si="143"/>
        <v>-</v>
      </c>
      <c r="I158" s="388" t="str">
        <f t="shared" si="143"/>
        <v>-</v>
      </c>
      <c r="J158" s="388" t="str">
        <f t="shared" si="143"/>
        <v>-</v>
      </c>
      <c r="K158" s="388" t="str">
        <f t="shared" si="143"/>
        <v>-</v>
      </c>
      <c r="L158" s="388" t="str">
        <f t="shared" si="143"/>
        <v>-</v>
      </c>
      <c r="M158" s="388" t="str">
        <f t="shared" si="143"/>
        <v>-</v>
      </c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</row>
    <row r="159" spans="2:50" hidden="1" outlineLevel="1" x14ac:dyDescent="0.2"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</row>
    <row r="160" spans="2:50" ht="30" hidden="1" customHeight="1" outlineLevel="1" x14ac:dyDescent="0.2">
      <c r="B160" s="390" t="str">
        <f t="shared" si="114"/>
        <v>Einsatz der Leihmaschinen:</v>
      </c>
      <c r="C160" s="138" t="str">
        <f>C$4</f>
        <v>Grünland
intensiv</v>
      </c>
      <c r="D160" s="138" t="str">
        <f t="shared" ref="D160:M160" si="144">D$4</f>
        <v>…</v>
      </c>
      <c r="E160" s="138" t="str">
        <f t="shared" si="144"/>
        <v>Silomais</v>
      </c>
      <c r="F160" s="138" t="str">
        <f t="shared" si="144"/>
        <v>…</v>
      </c>
      <c r="G160" s="138" t="str">
        <f t="shared" si="144"/>
        <v>…</v>
      </c>
      <c r="H160" s="138" t="str">
        <f t="shared" si="144"/>
        <v>…</v>
      </c>
      <c r="I160" s="138" t="str">
        <f t="shared" si="144"/>
        <v>…</v>
      </c>
      <c r="J160" s="138" t="str">
        <f t="shared" si="144"/>
        <v>…</v>
      </c>
      <c r="K160" s="138" t="str">
        <f t="shared" si="144"/>
        <v>…</v>
      </c>
      <c r="L160" s="138" t="str">
        <f t="shared" si="144"/>
        <v>…</v>
      </c>
      <c r="M160" s="393" t="str">
        <f t="shared" si="144"/>
        <v>Verkaufte Dienstleistung
, z.B. MR</v>
      </c>
      <c r="AK160" s="82"/>
      <c r="AL160" s="82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</row>
    <row r="161" spans="2:50" hidden="1" outlineLevel="1" x14ac:dyDescent="0.2">
      <c r="B161" s="390" t="str">
        <f t="shared" si="114"/>
        <v>…</v>
      </c>
      <c r="C161" s="388">
        <f t="shared" ref="C161:M161" si="145">IFERROR(C116/C$5,"-")</f>
        <v>0</v>
      </c>
      <c r="D161" s="388" t="str">
        <f t="shared" si="145"/>
        <v>-</v>
      </c>
      <c r="E161" s="388">
        <f t="shared" si="145"/>
        <v>0</v>
      </c>
      <c r="F161" s="388" t="str">
        <f t="shared" si="145"/>
        <v>-</v>
      </c>
      <c r="G161" s="388" t="str">
        <f t="shared" si="145"/>
        <v>-</v>
      </c>
      <c r="H161" s="388" t="str">
        <f t="shared" si="145"/>
        <v>-</v>
      </c>
      <c r="I161" s="388" t="str">
        <f t="shared" si="145"/>
        <v>-</v>
      </c>
      <c r="J161" s="388" t="str">
        <f t="shared" si="145"/>
        <v>-</v>
      </c>
      <c r="K161" s="388" t="str">
        <f t="shared" si="145"/>
        <v>-</v>
      </c>
      <c r="L161" s="388" t="str">
        <f t="shared" si="145"/>
        <v>-</v>
      </c>
      <c r="M161" s="388" t="str">
        <f t="shared" si="145"/>
        <v>-</v>
      </c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</row>
    <row r="162" spans="2:50" hidden="1" outlineLevel="1" x14ac:dyDescent="0.2">
      <c r="B162" s="390" t="str">
        <f t="shared" si="114"/>
        <v>…</v>
      </c>
      <c r="C162" s="388">
        <f t="shared" ref="C162:M162" si="146">IFERROR(C117/C$5,"-")</f>
        <v>0</v>
      </c>
      <c r="D162" s="388" t="str">
        <f t="shared" si="146"/>
        <v>-</v>
      </c>
      <c r="E162" s="388">
        <f t="shared" si="146"/>
        <v>0</v>
      </c>
      <c r="F162" s="388" t="str">
        <f t="shared" si="146"/>
        <v>-</v>
      </c>
      <c r="G162" s="388" t="str">
        <f t="shared" si="146"/>
        <v>-</v>
      </c>
      <c r="H162" s="388" t="str">
        <f t="shared" si="146"/>
        <v>-</v>
      </c>
      <c r="I162" s="388" t="str">
        <f t="shared" si="146"/>
        <v>-</v>
      </c>
      <c r="J162" s="388" t="str">
        <f t="shared" si="146"/>
        <v>-</v>
      </c>
      <c r="K162" s="388" t="str">
        <f t="shared" si="146"/>
        <v>-</v>
      </c>
      <c r="L162" s="388" t="str">
        <f t="shared" si="146"/>
        <v>-</v>
      </c>
      <c r="M162" s="388" t="str">
        <f t="shared" si="146"/>
        <v>-</v>
      </c>
      <c r="AK162" s="82"/>
      <c r="AL162" s="82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</row>
    <row r="163" spans="2:50" hidden="1" outlineLevel="1" x14ac:dyDescent="0.2">
      <c r="B163" s="390" t="str">
        <f t="shared" si="114"/>
        <v>…</v>
      </c>
      <c r="C163" s="388">
        <f t="shared" ref="C163:M163" si="147">IFERROR(C118/C$5,"-")</f>
        <v>0</v>
      </c>
      <c r="D163" s="388" t="str">
        <f t="shared" si="147"/>
        <v>-</v>
      </c>
      <c r="E163" s="388">
        <f t="shared" si="147"/>
        <v>0</v>
      </c>
      <c r="F163" s="388" t="str">
        <f t="shared" si="147"/>
        <v>-</v>
      </c>
      <c r="G163" s="388" t="str">
        <f t="shared" si="147"/>
        <v>-</v>
      </c>
      <c r="H163" s="388" t="str">
        <f t="shared" si="147"/>
        <v>-</v>
      </c>
      <c r="I163" s="388" t="str">
        <f t="shared" si="147"/>
        <v>-</v>
      </c>
      <c r="J163" s="388" t="str">
        <f t="shared" si="147"/>
        <v>-</v>
      </c>
      <c r="K163" s="388" t="str">
        <f t="shared" si="147"/>
        <v>-</v>
      </c>
      <c r="L163" s="388" t="str">
        <f t="shared" si="147"/>
        <v>-</v>
      </c>
      <c r="M163" s="388" t="str">
        <f t="shared" si="147"/>
        <v>-</v>
      </c>
      <c r="AK163" s="82"/>
      <c r="AL163" s="82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</row>
    <row r="164" spans="2:50" hidden="1" outlineLevel="1" x14ac:dyDescent="0.2">
      <c r="B164" s="390" t="str">
        <f t="shared" si="114"/>
        <v>…</v>
      </c>
      <c r="C164" s="388">
        <f t="shared" ref="C164:M164" si="148">IFERROR(C119/C$5,"-")</f>
        <v>0</v>
      </c>
      <c r="D164" s="388" t="str">
        <f t="shared" si="148"/>
        <v>-</v>
      </c>
      <c r="E164" s="388">
        <f t="shared" si="148"/>
        <v>0</v>
      </c>
      <c r="F164" s="388" t="str">
        <f t="shared" si="148"/>
        <v>-</v>
      </c>
      <c r="G164" s="388" t="str">
        <f t="shared" si="148"/>
        <v>-</v>
      </c>
      <c r="H164" s="388" t="str">
        <f t="shared" si="148"/>
        <v>-</v>
      </c>
      <c r="I164" s="388" t="str">
        <f t="shared" si="148"/>
        <v>-</v>
      </c>
      <c r="J164" s="388" t="str">
        <f t="shared" si="148"/>
        <v>-</v>
      </c>
      <c r="K164" s="388" t="str">
        <f t="shared" si="148"/>
        <v>-</v>
      </c>
      <c r="L164" s="388" t="str">
        <f t="shared" si="148"/>
        <v>-</v>
      </c>
      <c r="M164" s="388" t="str">
        <f t="shared" si="148"/>
        <v>-</v>
      </c>
      <c r="AK164" s="82"/>
      <c r="AL164" s="82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</row>
    <row r="165" spans="2:50" hidden="1" outlineLevel="1" x14ac:dyDescent="0.2">
      <c r="B165" s="390" t="str">
        <f t="shared" si="114"/>
        <v>…</v>
      </c>
      <c r="C165" s="388">
        <f t="shared" ref="C165:M165" si="149">IFERROR(C120/C$5,"-")</f>
        <v>0</v>
      </c>
      <c r="D165" s="388" t="str">
        <f t="shared" si="149"/>
        <v>-</v>
      </c>
      <c r="E165" s="388">
        <f t="shared" si="149"/>
        <v>0</v>
      </c>
      <c r="F165" s="388" t="str">
        <f t="shared" si="149"/>
        <v>-</v>
      </c>
      <c r="G165" s="388" t="str">
        <f t="shared" si="149"/>
        <v>-</v>
      </c>
      <c r="H165" s="388" t="str">
        <f t="shared" si="149"/>
        <v>-</v>
      </c>
      <c r="I165" s="388" t="str">
        <f t="shared" si="149"/>
        <v>-</v>
      </c>
      <c r="J165" s="388" t="str">
        <f t="shared" si="149"/>
        <v>-</v>
      </c>
      <c r="K165" s="388" t="str">
        <f t="shared" si="149"/>
        <v>-</v>
      </c>
      <c r="L165" s="388" t="str">
        <f t="shared" si="149"/>
        <v>-</v>
      </c>
      <c r="M165" s="388" t="str">
        <f t="shared" si="149"/>
        <v>-</v>
      </c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</row>
    <row r="166" spans="2:50" hidden="1" outlineLevel="1" x14ac:dyDescent="0.2">
      <c r="B166" s="390" t="str">
        <f t="shared" si="114"/>
        <v>…</v>
      </c>
      <c r="C166" s="388">
        <f t="shared" ref="C166:M166" si="150">IFERROR(C121/C$5,"-")</f>
        <v>0</v>
      </c>
      <c r="D166" s="388" t="str">
        <f t="shared" si="150"/>
        <v>-</v>
      </c>
      <c r="E166" s="388">
        <f t="shared" si="150"/>
        <v>0</v>
      </c>
      <c r="F166" s="388" t="str">
        <f t="shared" si="150"/>
        <v>-</v>
      </c>
      <c r="G166" s="388" t="str">
        <f t="shared" si="150"/>
        <v>-</v>
      </c>
      <c r="H166" s="388" t="str">
        <f t="shared" si="150"/>
        <v>-</v>
      </c>
      <c r="I166" s="388" t="str">
        <f t="shared" si="150"/>
        <v>-</v>
      </c>
      <c r="J166" s="388" t="str">
        <f t="shared" si="150"/>
        <v>-</v>
      </c>
      <c r="K166" s="388" t="str">
        <f t="shared" si="150"/>
        <v>-</v>
      </c>
      <c r="L166" s="388" t="str">
        <f t="shared" si="150"/>
        <v>-</v>
      </c>
      <c r="M166" s="388" t="str">
        <f t="shared" si="150"/>
        <v>-</v>
      </c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</row>
    <row r="167" spans="2:50" hidden="1" outlineLevel="1" x14ac:dyDescent="0.2">
      <c r="B167" s="390" t="str">
        <f t="shared" si="114"/>
        <v>…</v>
      </c>
      <c r="C167" s="388">
        <f t="shared" ref="C167:M167" si="151">IFERROR(C122/C$5,"-")</f>
        <v>0</v>
      </c>
      <c r="D167" s="388" t="str">
        <f t="shared" si="151"/>
        <v>-</v>
      </c>
      <c r="E167" s="388">
        <f t="shared" si="151"/>
        <v>0</v>
      </c>
      <c r="F167" s="388" t="str">
        <f t="shared" si="151"/>
        <v>-</v>
      </c>
      <c r="G167" s="388" t="str">
        <f t="shared" si="151"/>
        <v>-</v>
      </c>
      <c r="H167" s="388" t="str">
        <f t="shared" si="151"/>
        <v>-</v>
      </c>
      <c r="I167" s="388" t="str">
        <f t="shared" si="151"/>
        <v>-</v>
      </c>
      <c r="J167" s="388" t="str">
        <f t="shared" si="151"/>
        <v>-</v>
      </c>
      <c r="K167" s="388" t="str">
        <f t="shared" si="151"/>
        <v>-</v>
      </c>
      <c r="L167" s="388" t="str">
        <f t="shared" si="151"/>
        <v>-</v>
      </c>
      <c r="M167" s="388" t="str">
        <f t="shared" si="151"/>
        <v>-</v>
      </c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</row>
    <row r="168" spans="2:50" hidden="1" outlineLevel="1" x14ac:dyDescent="0.2">
      <c r="B168" s="390" t="str">
        <f t="shared" si="114"/>
        <v>…</v>
      </c>
      <c r="C168" s="388">
        <f t="shared" ref="C168:M168" si="152">IFERROR(C123/C$5,"-")</f>
        <v>0</v>
      </c>
      <c r="D168" s="388" t="str">
        <f t="shared" si="152"/>
        <v>-</v>
      </c>
      <c r="E168" s="388">
        <f t="shared" si="152"/>
        <v>0</v>
      </c>
      <c r="F168" s="388" t="str">
        <f t="shared" si="152"/>
        <v>-</v>
      </c>
      <c r="G168" s="388" t="str">
        <f t="shared" si="152"/>
        <v>-</v>
      </c>
      <c r="H168" s="388" t="str">
        <f t="shared" si="152"/>
        <v>-</v>
      </c>
      <c r="I168" s="388" t="str">
        <f t="shared" si="152"/>
        <v>-</v>
      </c>
      <c r="J168" s="388" t="str">
        <f t="shared" si="152"/>
        <v>-</v>
      </c>
      <c r="K168" s="388" t="str">
        <f t="shared" si="152"/>
        <v>-</v>
      </c>
      <c r="L168" s="388" t="str">
        <f t="shared" si="152"/>
        <v>-</v>
      </c>
      <c r="M168" s="388" t="str">
        <f t="shared" si="152"/>
        <v>-</v>
      </c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</row>
    <row r="169" spans="2:50" hidden="1" outlineLevel="1" x14ac:dyDescent="0.2">
      <c r="B169" s="390" t="str">
        <f t="shared" si="114"/>
        <v>…</v>
      </c>
      <c r="C169" s="388">
        <f t="shared" ref="C169:M169" si="153">IFERROR(C124/C$5,"-")</f>
        <v>0</v>
      </c>
      <c r="D169" s="388" t="str">
        <f t="shared" si="153"/>
        <v>-</v>
      </c>
      <c r="E169" s="388">
        <f t="shared" si="153"/>
        <v>0</v>
      </c>
      <c r="F169" s="388" t="str">
        <f t="shared" si="153"/>
        <v>-</v>
      </c>
      <c r="G169" s="388" t="str">
        <f t="shared" si="153"/>
        <v>-</v>
      </c>
      <c r="H169" s="388" t="str">
        <f t="shared" si="153"/>
        <v>-</v>
      </c>
      <c r="I169" s="388" t="str">
        <f t="shared" si="153"/>
        <v>-</v>
      </c>
      <c r="J169" s="388" t="str">
        <f t="shared" si="153"/>
        <v>-</v>
      </c>
      <c r="K169" s="388" t="str">
        <f t="shared" si="153"/>
        <v>-</v>
      </c>
      <c r="L169" s="388" t="str">
        <f t="shared" si="153"/>
        <v>-</v>
      </c>
      <c r="M169" s="388" t="str">
        <f t="shared" si="153"/>
        <v>-</v>
      </c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</row>
    <row r="170" spans="2:50" hidden="1" outlineLevel="1" x14ac:dyDescent="0.2">
      <c r="B170" s="390" t="str">
        <f t="shared" si="114"/>
        <v>…</v>
      </c>
      <c r="C170" s="388">
        <f t="shared" ref="C170:M170" si="154">IFERROR(C125/C$5,"-")</f>
        <v>0</v>
      </c>
      <c r="D170" s="388" t="str">
        <f t="shared" si="154"/>
        <v>-</v>
      </c>
      <c r="E170" s="388">
        <f t="shared" si="154"/>
        <v>0</v>
      </c>
      <c r="F170" s="388" t="str">
        <f t="shared" si="154"/>
        <v>-</v>
      </c>
      <c r="G170" s="388" t="str">
        <f t="shared" si="154"/>
        <v>-</v>
      </c>
      <c r="H170" s="388" t="str">
        <f t="shared" si="154"/>
        <v>-</v>
      </c>
      <c r="I170" s="388" t="str">
        <f t="shared" si="154"/>
        <v>-</v>
      </c>
      <c r="J170" s="388" t="str">
        <f t="shared" si="154"/>
        <v>-</v>
      </c>
      <c r="K170" s="388" t="str">
        <f t="shared" si="154"/>
        <v>-</v>
      </c>
      <c r="L170" s="388" t="str">
        <f t="shared" si="154"/>
        <v>-</v>
      </c>
      <c r="M170" s="388" t="str">
        <f t="shared" si="154"/>
        <v>-</v>
      </c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</row>
    <row r="171" spans="2:50" ht="30" hidden="1" customHeight="1" outlineLevel="1" x14ac:dyDescent="0.2">
      <c r="B171" s="390" t="str">
        <f t="shared" si="114"/>
        <v>Summe Kosten für
Eigenmechanisierung</v>
      </c>
      <c r="C171" s="389">
        <f>C126</f>
        <v>4677.9398280278074</v>
      </c>
      <c r="D171" s="389">
        <f t="shared" ref="D171:M171" si="155">D126</f>
        <v>0</v>
      </c>
      <c r="E171" s="389">
        <f t="shared" si="155"/>
        <v>0</v>
      </c>
      <c r="F171" s="389">
        <f t="shared" si="155"/>
        <v>0</v>
      </c>
      <c r="G171" s="389">
        <f t="shared" si="155"/>
        <v>0</v>
      </c>
      <c r="H171" s="389">
        <f t="shared" si="155"/>
        <v>0</v>
      </c>
      <c r="I171" s="389">
        <f t="shared" si="155"/>
        <v>0</v>
      </c>
      <c r="J171" s="389">
        <f t="shared" si="155"/>
        <v>0</v>
      </c>
      <c r="K171" s="389">
        <f t="shared" si="155"/>
        <v>0</v>
      </c>
      <c r="L171" s="389">
        <f t="shared" si="155"/>
        <v>0</v>
      </c>
      <c r="M171" s="389">
        <f t="shared" si="155"/>
        <v>0</v>
      </c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</row>
    <row r="172" spans="2:50" ht="30" hidden="1" customHeight="1" outlineLevel="1" x14ac:dyDescent="0.2">
      <c r="B172" s="390" t="str">
        <f t="shared" si="114"/>
        <v>Eigenmechanisierung
Kosten je HEKTAR</v>
      </c>
      <c r="C172" s="389">
        <f>IFERROR(C171/C5,"-")</f>
        <v>155.93132760092692</v>
      </c>
      <c r="D172" s="389" t="str">
        <f t="shared" ref="D172:M172" si="156">IFERROR(D171/D5,"-")</f>
        <v>-</v>
      </c>
      <c r="E172" s="389">
        <f t="shared" si="156"/>
        <v>0</v>
      </c>
      <c r="F172" s="389" t="str">
        <f t="shared" si="156"/>
        <v>-</v>
      </c>
      <c r="G172" s="389" t="str">
        <f t="shared" si="156"/>
        <v>-</v>
      </c>
      <c r="H172" s="389" t="str">
        <f t="shared" si="156"/>
        <v>-</v>
      </c>
      <c r="I172" s="389" t="str">
        <f t="shared" si="156"/>
        <v>-</v>
      </c>
      <c r="J172" s="389" t="str">
        <f t="shared" si="156"/>
        <v>-</v>
      </c>
      <c r="K172" s="389" t="str">
        <f t="shared" si="156"/>
        <v>-</v>
      </c>
      <c r="L172" s="389" t="str">
        <f t="shared" si="156"/>
        <v>-</v>
      </c>
      <c r="M172" s="389" t="str">
        <f t="shared" si="156"/>
        <v>-</v>
      </c>
      <c r="AK172" s="82"/>
      <c r="AL172" s="82"/>
      <c r="AM172" s="82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</row>
    <row r="173" spans="2:50" collapsed="1" x14ac:dyDescent="0.2">
      <c r="B173" s="122"/>
      <c r="C173" s="122"/>
      <c r="AK173" s="82"/>
      <c r="AL173" s="82"/>
      <c r="AM173" s="82"/>
      <c r="AN173" s="82"/>
      <c r="AO173" s="82"/>
      <c r="AP173" s="82"/>
      <c r="AQ173" s="82"/>
      <c r="AR173" s="82"/>
      <c r="AS173" s="82"/>
      <c r="AT173" s="82"/>
      <c r="AU173" s="82"/>
      <c r="AV173" s="82"/>
      <c r="AW173" s="82"/>
      <c r="AX173" s="82"/>
    </row>
    <row r="174" spans="2:50" x14ac:dyDescent="0.2">
      <c r="B174" s="122"/>
      <c r="C174" s="122"/>
      <c r="AK174" s="82"/>
      <c r="AL174" s="82"/>
      <c r="AM174" s="82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</row>
    <row r="175" spans="2:50" x14ac:dyDescent="0.2">
      <c r="B175" s="122"/>
      <c r="C175" s="12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</row>
    <row r="176" spans="2:50" x14ac:dyDescent="0.2">
      <c r="B176" s="122"/>
      <c r="C176" s="12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</row>
    <row r="177" spans="2:50" x14ac:dyDescent="0.2">
      <c r="B177" s="122"/>
      <c r="C177" s="12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</row>
    <row r="178" spans="2:50" x14ac:dyDescent="0.2">
      <c r="B178" s="122"/>
      <c r="C178" s="12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</row>
    <row r="179" spans="2:50" x14ac:dyDescent="0.2">
      <c r="B179" s="122"/>
      <c r="C179" s="12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</row>
    <row r="180" spans="2:50" x14ac:dyDescent="0.2">
      <c r="B180" s="122"/>
      <c r="C180" s="122"/>
      <c r="AK180" s="82"/>
      <c r="AL180" s="82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</row>
    <row r="181" spans="2:50" x14ac:dyDescent="0.2">
      <c r="B181" s="122"/>
      <c r="C181" s="122"/>
      <c r="AK181" s="82"/>
      <c r="AL181" s="82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</row>
    <row r="182" spans="2:50" x14ac:dyDescent="0.2">
      <c r="B182" s="122"/>
      <c r="C182" s="12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</row>
    <row r="183" spans="2:50" x14ac:dyDescent="0.2">
      <c r="B183" s="122"/>
      <c r="C183" s="12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</row>
    <row r="184" spans="2:50" x14ac:dyDescent="0.2">
      <c r="B184" s="122"/>
      <c r="C184" s="12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</row>
    <row r="185" spans="2:50" x14ac:dyDescent="0.2">
      <c r="B185" s="122"/>
      <c r="C185" s="12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</row>
    <row r="186" spans="2:50" x14ac:dyDescent="0.2">
      <c r="B186" s="122"/>
      <c r="C186" s="12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</row>
    <row r="187" spans="2:50" x14ac:dyDescent="0.2">
      <c r="B187" s="122"/>
      <c r="C187" s="12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</row>
    <row r="188" spans="2:50" x14ac:dyDescent="0.2">
      <c r="B188" s="122"/>
      <c r="C188" s="12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</row>
    <row r="189" spans="2:50" x14ac:dyDescent="0.2">
      <c r="B189" s="122"/>
      <c r="C189" s="12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</row>
    <row r="190" spans="2:50" x14ac:dyDescent="0.2">
      <c r="B190" s="122"/>
      <c r="C190" s="122"/>
      <c r="AK190" s="82"/>
      <c r="AL190" s="82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</row>
    <row r="191" spans="2:50" x14ac:dyDescent="0.2">
      <c r="B191" s="122"/>
      <c r="C191" s="12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</row>
    <row r="192" spans="2:50" x14ac:dyDescent="0.2">
      <c r="B192" s="122"/>
      <c r="C192" s="122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</row>
    <row r="193" spans="2:50" x14ac:dyDescent="0.2">
      <c r="B193" s="122"/>
      <c r="C193" s="122"/>
      <c r="AK193" s="82"/>
      <c r="AL193" s="82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</row>
    <row r="194" spans="2:50" x14ac:dyDescent="0.2">
      <c r="B194" s="122"/>
      <c r="C194" s="122"/>
      <c r="AK194" s="82"/>
      <c r="AL194" s="82"/>
      <c r="AM194" s="82"/>
      <c r="AN194" s="82"/>
      <c r="AO194" s="82"/>
      <c r="AP194" s="82"/>
      <c r="AQ194" s="82"/>
      <c r="AR194" s="82"/>
      <c r="AS194" s="82"/>
      <c r="AT194" s="82"/>
      <c r="AU194" s="82"/>
      <c r="AV194" s="82"/>
      <c r="AW194" s="82"/>
      <c r="AX194" s="82"/>
    </row>
    <row r="195" spans="2:50" x14ac:dyDescent="0.2">
      <c r="B195" s="122"/>
      <c r="C195" s="122"/>
      <c r="AK195" s="82"/>
      <c r="AL195" s="82"/>
      <c r="AM195" s="82"/>
      <c r="AN195" s="82"/>
      <c r="AO195" s="82"/>
      <c r="AP195" s="82"/>
      <c r="AQ195" s="82"/>
      <c r="AR195" s="82"/>
      <c r="AS195" s="82"/>
      <c r="AT195" s="82"/>
      <c r="AU195" s="82"/>
      <c r="AV195" s="82"/>
      <c r="AW195" s="82"/>
      <c r="AX195" s="82"/>
    </row>
    <row r="196" spans="2:50" x14ac:dyDescent="0.2">
      <c r="B196" s="122"/>
      <c r="C196" s="122"/>
      <c r="AK196" s="82"/>
      <c r="AL196" s="82"/>
      <c r="AM196" s="82"/>
      <c r="AN196" s="82"/>
      <c r="AO196" s="82"/>
      <c r="AP196" s="82"/>
      <c r="AQ196" s="82"/>
      <c r="AR196" s="82"/>
      <c r="AS196" s="82"/>
      <c r="AT196" s="82"/>
      <c r="AU196" s="82"/>
      <c r="AV196" s="82"/>
      <c r="AW196" s="82"/>
      <c r="AX196" s="82"/>
    </row>
    <row r="197" spans="2:50" x14ac:dyDescent="0.2">
      <c r="B197" s="122"/>
      <c r="C197" s="122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</row>
    <row r="198" spans="2:50" x14ac:dyDescent="0.2">
      <c r="B198" s="122"/>
      <c r="C198" s="122"/>
      <c r="AK198" s="82"/>
      <c r="AL198" s="82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</row>
    <row r="199" spans="2:50" x14ac:dyDescent="0.2">
      <c r="B199" s="122"/>
      <c r="C199" s="122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</row>
    <row r="200" spans="2:50" x14ac:dyDescent="0.2">
      <c r="B200" s="122"/>
      <c r="C200" s="122"/>
      <c r="AK200" s="82"/>
      <c r="AL200" s="82"/>
      <c r="AM200" s="82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X200" s="82"/>
    </row>
    <row r="201" spans="2:50" x14ac:dyDescent="0.2">
      <c r="B201" s="122"/>
      <c r="C201" s="122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</row>
    <row r="202" spans="2:50" x14ac:dyDescent="0.2">
      <c r="B202" s="122"/>
      <c r="C202" s="122"/>
      <c r="AK202" s="82"/>
      <c r="AL202" s="82"/>
      <c r="AM202" s="82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X202" s="82"/>
    </row>
    <row r="203" spans="2:50" x14ac:dyDescent="0.2">
      <c r="B203" s="122"/>
      <c r="C203" s="122"/>
      <c r="AK203" s="82"/>
      <c r="AL203" s="82"/>
      <c r="AM203" s="82"/>
      <c r="AN203" s="82"/>
      <c r="AO203" s="82"/>
      <c r="AP203" s="82"/>
      <c r="AQ203" s="82"/>
      <c r="AR203" s="82"/>
      <c r="AS203" s="82"/>
      <c r="AT203" s="82"/>
      <c r="AU203" s="82"/>
      <c r="AV203" s="82"/>
      <c r="AW203" s="82"/>
      <c r="AX203" s="82"/>
    </row>
    <row r="204" spans="2:50" x14ac:dyDescent="0.2">
      <c r="B204" s="122"/>
      <c r="C204" s="122"/>
      <c r="AK204" s="82"/>
      <c r="AL204" s="82"/>
      <c r="AM204" s="82"/>
      <c r="AN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</row>
    <row r="205" spans="2:50" x14ac:dyDescent="0.2">
      <c r="B205" s="122"/>
      <c r="C205" s="122"/>
      <c r="AK205" s="82"/>
      <c r="AL205" s="82"/>
      <c r="AM205" s="82"/>
      <c r="AN205" s="82"/>
      <c r="AO205" s="82"/>
      <c r="AP205" s="82"/>
      <c r="AQ205" s="82"/>
      <c r="AR205" s="82"/>
      <c r="AS205" s="82"/>
      <c r="AT205" s="82"/>
      <c r="AU205" s="82"/>
      <c r="AV205" s="82"/>
      <c r="AW205" s="82"/>
      <c r="AX205" s="82"/>
    </row>
    <row r="206" spans="2:50" x14ac:dyDescent="0.2">
      <c r="B206" s="122"/>
      <c r="C206" s="122"/>
      <c r="AK206" s="82"/>
      <c r="AL206" s="82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82"/>
      <c r="AX206" s="82"/>
    </row>
    <row r="207" spans="2:50" x14ac:dyDescent="0.2">
      <c r="B207" s="122"/>
      <c r="C207" s="122"/>
      <c r="AK207" s="82"/>
      <c r="AL207" s="82"/>
      <c r="AM207" s="82"/>
      <c r="AN207" s="82"/>
      <c r="AO207" s="82"/>
      <c r="AP207" s="82"/>
      <c r="AQ207" s="82"/>
      <c r="AR207" s="82"/>
      <c r="AS207" s="82"/>
      <c r="AT207" s="82"/>
      <c r="AU207" s="82"/>
      <c r="AV207" s="82"/>
      <c r="AW207" s="82"/>
      <c r="AX207" s="82"/>
    </row>
    <row r="208" spans="2:50" x14ac:dyDescent="0.2">
      <c r="B208" s="122"/>
      <c r="C208" s="122"/>
      <c r="AK208" s="82"/>
      <c r="AL208" s="82"/>
      <c r="AM208" s="82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</row>
    <row r="209" spans="2:50" x14ac:dyDescent="0.2">
      <c r="B209" s="122"/>
      <c r="C209" s="122"/>
      <c r="AK209" s="82"/>
      <c r="AL209" s="82"/>
      <c r="AM209" s="82"/>
      <c r="AN209" s="82"/>
      <c r="AO209" s="82"/>
      <c r="AP209" s="82"/>
      <c r="AQ209" s="82"/>
      <c r="AR209" s="82"/>
      <c r="AS209" s="82"/>
      <c r="AT209" s="82"/>
      <c r="AU209" s="82"/>
      <c r="AV209" s="82"/>
      <c r="AW209" s="82"/>
      <c r="AX209" s="82"/>
    </row>
    <row r="210" spans="2:50" x14ac:dyDescent="0.2">
      <c r="B210" s="122"/>
      <c r="C210" s="122"/>
      <c r="AK210" s="82"/>
      <c r="AL210" s="82"/>
      <c r="AM210" s="82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</row>
    <row r="211" spans="2:50" x14ac:dyDescent="0.2">
      <c r="B211" s="122"/>
      <c r="C211" s="122"/>
      <c r="AK211" s="82"/>
      <c r="AL211" s="82"/>
      <c r="AM211" s="82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</row>
    <row r="212" spans="2:50" x14ac:dyDescent="0.2">
      <c r="B212" s="122"/>
      <c r="C212" s="122"/>
      <c r="AK212" s="82"/>
      <c r="AL212" s="82"/>
      <c r="AM212" s="82"/>
      <c r="AN212" s="82"/>
      <c r="AO212" s="82"/>
      <c r="AP212" s="82"/>
      <c r="AQ212" s="82"/>
      <c r="AR212" s="82"/>
      <c r="AS212" s="82"/>
      <c r="AT212" s="82"/>
      <c r="AU212" s="82"/>
      <c r="AV212" s="82"/>
      <c r="AW212" s="82"/>
      <c r="AX212" s="82"/>
    </row>
    <row r="213" spans="2:50" x14ac:dyDescent="0.2">
      <c r="B213" s="122"/>
      <c r="C213" s="122"/>
      <c r="AK213" s="82"/>
      <c r="AL213" s="82"/>
      <c r="AM213" s="82"/>
      <c r="AN213" s="82"/>
      <c r="AO213" s="82"/>
      <c r="AP213" s="82"/>
      <c r="AQ213" s="82"/>
      <c r="AR213" s="82"/>
      <c r="AS213" s="82"/>
      <c r="AT213" s="82"/>
      <c r="AU213" s="82"/>
      <c r="AV213" s="82"/>
      <c r="AW213" s="82"/>
      <c r="AX213" s="82"/>
    </row>
    <row r="214" spans="2:50" x14ac:dyDescent="0.2">
      <c r="B214" s="122"/>
      <c r="C214" s="122"/>
      <c r="AK214" s="82"/>
      <c r="AL214" s="82"/>
      <c r="AM214" s="82"/>
      <c r="AN214" s="82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</row>
    <row r="215" spans="2:50" x14ac:dyDescent="0.2">
      <c r="B215" s="122"/>
      <c r="C215" s="122"/>
      <c r="AK215" s="82"/>
      <c r="AL215" s="82"/>
      <c r="AM215" s="82"/>
      <c r="AN215" s="82"/>
      <c r="AO215" s="82"/>
      <c r="AP215" s="82"/>
      <c r="AQ215" s="82"/>
      <c r="AR215" s="82"/>
      <c r="AS215" s="82"/>
      <c r="AT215" s="82"/>
      <c r="AU215" s="82"/>
      <c r="AV215" s="82"/>
      <c r="AW215" s="82"/>
      <c r="AX215" s="82"/>
    </row>
    <row r="216" spans="2:50" x14ac:dyDescent="0.2">
      <c r="B216" s="122"/>
      <c r="C216" s="122"/>
      <c r="AK216" s="82"/>
      <c r="AL216" s="82"/>
      <c r="AM216" s="82"/>
      <c r="AN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</row>
    <row r="217" spans="2:50" x14ac:dyDescent="0.2">
      <c r="B217" s="122"/>
      <c r="C217" s="122"/>
      <c r="AK217" s="82"/>
      <c r="AL217" s="82"/>
      <c r="AM217" s="82"/>
      <c r="AN217" s="82"/>
      <c r="AO217" s="82"/>
      <c r="AP217" s="82"/>
      <c r="AQ217" s="82"/>
      <c r="AR217" s="82"/>
      <c r="AS217" s="82"/>
      <c r="AT217" s="82"/>
      <c r="AU217" s="82"/>
      <c r="AV217" s="82"/>
      <c r="AW217" s="82"/>
      <c r="AX217" s="82"/>
    </row>
    <row r="218" spans="2:50" x14ac:dyDescent="0.2">
      <c r="B218" s="122"/>
      <c r="C218" s="122"/>
      <c r="AK218" s="82"/>
      <c r="AL218" s="82"/>
      <c r="AM218" s="82"/>
      <c r="AN218" s="82"/>
      <c r="AO218" s="82"/>
      <c r="AP218" s="82"/>
      <c r="AQ218" s="82"/>
      <c r="AR218" s="82"/>
      <c r="AS218" s="82"/>
      <c r="AT218" s="82"/>
      <c r="AU218" s="82"/>
      <c r="AV218" s="82"/>
      <c r="AW218" s="82"/>
      <c r="AX218" s="82"/>
    </row>
    <row r="219" spans="2:50" x14ac:dyDescent="0.2">
      <c r="B219" s="122"/>
      <c r="C219" s="122"/>
      <c r="AK219" s="82"/>
      <c r="AL219" s="82"/>
      <c r="AM219" s="82"/>
      <c r="AN219" s="82"/>
      <c r="AO219" s="82"/>
      <c r="AP219" s="82"/>
      <c r="AQ219" s="82"/>
      <c r="AR219" s="82"/>
      <c r="AS219" s="82"/>
      <c r="AT219" s="82"/>
      <c r="AU219" s="82"/>
      <c r="AV219" s="82"/>
      <c r="AW219" s="82"/>
      <c r="AX219" s="82"/>
    </row>
    <row r="220" spans="2:50" x14ac:dyDescent="0.2">
      <c r="B220" s="122"/>
      <c r="C220" s="122"/>
      <c r="AK220" s="82"/>
      <c r="AL220" s="82"/>
      <c r="AM220" s="82"/>
      <c r="AN220" s="82"/>
      <c r="AO220" s="82"/>
      <c r="AP220" s="82"/>
      <c r="AQ220" s="82"/>
      <c r="AR220" s="82"/>
      <c r="AS220" s="82"/>
      <c r="AT220" s="82"/>
      <c r="AU220" s="82"/>
      <c r="AV220" s="82"/>
      <c r="AW220" s="82"/>
      <c r="AX220" s="82"/>
    </row>
    <row r="221" spans="2:50" x14ac:dyDescent="0.2">
      <c r="B221" s="122"/>
      <c r="C221" s="122"/>
      <c r="AK221" s="82"/>
      <c r="AL221" s="82"/>
      <c r="AM221" s="82"/>
      <c r="AN221" s="82"/>
      <c r="AO221" s="82"/>
      <c r="AP221" s="82"/>
      <c r="AQ221" s="82"/>
      <c r="AR221" s="82"/>
      <c r="AS221" s="82"/>
      <c r="AT221" s="82"/>
      <c r="AU221" s="82"/>
      <c r="AV221" s="82"/>
      <c r="AW221" s="82"/>
      <c r="AX221" s="82"/>
    </row>
    <row r="222" spans="2:50" x14ac:dyDescent="0.2">
      <c r="B222" s="122"/>
      <c r="C222" s="122"/>
      <c r="AK222" s="82"/>
      <c r="AL222" s="82"/>
      <c r="AM222" s="82"/>
      <c r="AN222" s="82"/>
      <c r="AO222" s="82"/>
      <c r="AP222" s="82"/>
      <c r="AQ222" s="82"/>
      <c r="AR222" s="82"/>
      <c r="AS222" s="82"/>
      <c r="AT222" s="82"/>
      <c r="AU222" s="82"/>
      <c r="AV222" s="82"/>
      <c r="AW222" s="82"/>
      <c r="AX222" s="82"/>
    </row>
    <row r="223" spans="2:50" x14ac:dyDescent="0.2">
      <c r="B223" s="122"/>
      <c r="C223" s="122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</row>
    <row r="224" spans="2:50" x14ac:dyDescent="0.2">
      <c r="B224" s="122"/>
      <c r="C224" s="122"/>
      <c r="AK224" s="82"/>
      <c r="AL224" s="82"/>
      <c r="AM224" s="82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</row>
    <row r="225" spans="2:50" x14ac:dyDescent="0.2">
      <c r="B225" s="122"/>
      <c r="C225" s="122"/>
      <c r="AK225" s="82"/>
      <c r="AL225" s="82"/>
      <c r="AM225" s="82"/>
      <c r="AN225" s="82"/>
      <c r="AO225" s="82"/>
      <c r="AP225" s="82"/>
      <c r="AQ225" s="82"/>
      <c r="AR225" s="82"/>
      <c r="AS225" s="82"/>
      <c r="AT225" s="82"/>
      <c r="AU225" s="82"/>
      <c r="AV225" s="82"/>
      <c r="AW225" s="82"/>
      <c r="AX225" s="82"/>
    </row>
    <row r="226" spans="2:50" x14ac:dyDescent="0.2">
      <c r="B226" s="122"/>
      <c r="C226" s="122"/>
      <c r="AK226" s="82"/>
      <c r="AL226" s="82"/>
      <c r="AM226" s="82"/>
      <c r="AN226" s="82"/>
      <c r="AO226" s="82"/>
      <c r="AP226" s="82"/>
      <c r="AQ226" s="82"/>
      <c r="AR226" s="82"/>
      <c r="AS226" s="82"/>
      <c r="AT226" s="82"/>
      <c r="AU226" s="82"/>
      <c r="AV226" s="82"/>
      <c r="AW226" s="82"/>
      <c r="AX226" s="82"/>
    </row>
    <row r="227" spans="2:50" x14ac:dyDescent="0.2">
      <c r="B227" s="122"/>
      <c r="C227" s="122"/>
      <c r="AK227" s="82"/>
      <c r="AL227" s="82"/>
      <c r="AM227" s="82"/>
      <c r="AN227" s="82"/>
      <c r="AO227" s="82"/>
      <c r="AP227" s="82"/>
      <c r="AQ227" s="82"/>
      <c r="AR227" s="82"/>
      <c r="AS227" s="82"/>
      <c r="AT227" s="82"/>
      <c r="AU227" s="82"/>
      <c r="AV227" s="82"/>
      <c r="AW227" s="82"/>
      <c r="AX227" s="82"/>
    </row>
    <row r="228" spans="2:50" x14ac:dyDescent="0.2">
      <c r="B228" s="122"/>
      <c r="C228" s="122"/>
      <c r="AK228" s="82"/>
      <c r="AL228" s="82"/>
      <c r="AM228" s="82"/>
      <c r="AN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</row>
    <row r="229" spans="2:50" x14ac:dyDescent="0.2">
      <c r="B229" s="122"/>
      <c r="C229" s="122"/>
      <c r="AK229" s="82"/>
      <c r="AL229" s="82"/>
      <c r="AM229" s="82"/>
      <c r="AN229" s="82"/>
      <c r="AO229" s="82"/>
      <c r="AP229" s="82"/>
      <c r="AQ229" s="82"/>
      <c r="AR229" s="82"/>
      <c r="AS229" s="82"/>
      <c r="AT229" s="82"/>
      <c r="AU229" s="82"/>
      <c r="AV229" s="82"/>
      <c r="AW229" s="82"/>
      <c r="AX229" s="82"/>
    </row>
    <row r="230" spans="2:50" x14ac:dyDescent="0.2">
      <c r="B230" s="122"/>
      <c r="C230" s="122"/>
      <c r="AK230" s="82"/>
      <c r="AL230" s="82"/>
      <c r="AM230" s="82"/>
      <c r="AN230" s="82"/>
      <c r="AO230" s="82"/>
      <c r="AP230" s="82"/>
      <c r="AQ230" s="82"/>
      <c r="AR230" s="82"/>
      <c r="AS230" s="82"/>
      <c r="AT230" s="82"/>
      <c r="AU230" s="82"/>
      <c r="AV230" s="82"/>
      <c r="AW230" s="82"/>
      <c r="AX230" s="82"/>
    </row>
    <row r="231" spans="2:50" x14ac:dyDescent="0.2">
      <c r="B231" s="122"/>
      <c r="C231" s="122"/>
      <c r="AK231" s="82"/>
      <c r="AL231" s="82"/>
      <c r="AM231" s="82"/>
      <c r="AN231" s="82"/>
      <c r="AO231" s="82"/>
      <c r="AP231" s="82"/>
      <c r="AQ231" s="82"/>
      <c r="AR231" s="82"/>
      <c r="AS231" s="82"/>
      <c r="AT231" s="82"/>
      <c r="AU231" s="82"/>
      <c r="AV231" s="82"/>
      <c r="AW231" s="82"/>
      <c r="AX231" s="82"/>
    </row>
    <row r="232" spans="2:50" x14ac:dyDescent="0.2">
      <c r="B232" s="122"/>
      <c r="C232" s="122"/>
      <c r="AK232" s="82"/>
      <c r="AL232" s="82"/>
      <c r="AM232" s="82"/>
      <c r="AN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</row>
    <row r="233" spans="2:50" x14ac:dyDescent="0.2">
      <c r="B233" s="122"/>
      <c r="C233" s="122"/>
      <c r="AK233" s="82"/>
      <c r="AL233" s="82"/>
      <c r="AM233" s="82"/>
      <c r="AN233" s="82"/>
      <c r="AO233" s="82"/>
      <c r="AP233" s="82"/>
      <c r="AQ233" s="82"/>
      <c r="AR233" s="82"/>
      <c r="AS233" s="82"/>
      <c r="AT233" s="82"/>
      <c r="AU233" s="82"/>
      <c r="AV233" s="82"/>
      <c r="AW233" s="82"/>
      <c r="AX233" s="82"/>
    </row>
    <row r="234" spans="2:50" x14ac:dyDescent="0.2">
      <c r="B234" s="122"/>
      <c r="C234" s="122"/>
      <c r="AK234" s="82"/>
      <c r="AL234" s="82"/>
      <c r="AM234" s="82"/>
      <c r="AN234" s="82"/>
      <c r="AO234" s="82"/>
      <c r="AP234" s="82"/>
      <c r="AQ234" s="82"/>
      <c r="AR234" s="82"/>
      <c r="AS234" s="82"/>
      <c r="AT234" s="82"/>
      <c r="AU234" s="82"/>
      <c r="AV234" s="82"/>
      <c r="AW234" s="82"/>
      <c r="AX234" s="82"/>
    </row>
    <row r="235" spans="2:50" x14ac:dyDescent="0.2">
      <c r="B235" s="122"/>
      <c r="C235" s="122"/>
      <c r="AK235" s="82"/>
      <c r="AL235" s="82"/>
      <c r="AM235" s="82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</row>
    <row r="236" spans="2:50" x14ac:dyDescent="0.2">
      <c r="B236" s="122"/>
      <c r="C236" s="122"/>
      <c r="AK236" s="82"/>
      <c r="AL236" s="82"/>
      <c r="AM236" s="82"/>
      <c r="AN236" s="82"/>
      <c r="AO236" s="82"/>
      <c r="AP236" s="82"/>
      <c r="AQ236" s="82"/>
      <c r="AR236" s="82"/>
      <c r="AS236" s="82"/>
      <c r="AT236" s="82"/>
      <c r="AU236" s="82"/>
      <c r="AV236" s="82"/>
      <c r="AW236" s="82"/>
      <c r="AX236" s="82"/>
    </row>
    <row r="237" spans="2:50" ht="30" customHeight="1" x14ac:dyDescent="0.2">
      <c r="B237" s="122"/>
      <c r="C237" s="122"/>
      <c r="AK237" s="82"/>
      <c r="AL237" s="82"/>
      <c r="AM237" s="82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</row>
    <row r="238" spans="2:50" x14ac:dyDescent="0.2">
      <c r="B238" s="122"/>
      <c r="C238" s="122"/>
      <c r="AK238" s="82"/>
      <c r="AL238" s="82"/>
      <c r="AM238" s="82"/>
      <c r="AN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</row>
    <row r="239" spans="2:50" x14ac:dyDescent="0.2">
      <c r="B239" s="122"/>
      <c r="C239" s="122"/>
      <c r="AK239" s="82"/>
      <c r="AL239" s="82"/>
      <c r="AM239" s="82"/>
      <c r="AN239" s="82"/>
      <c r="AO239" s="82"/>
      <c r="AP239" s="82"/>
      <c r="AQ239" s="82"/>
      <c r="AR239" s="82"/>
      <c r="AS239" s="82"/>
      <c r="AT239" s="82"/>
      <c r="AU239" s="82"/>
      <c r="AV239" s="82"/>
      <c r="AW239" s="82"/>
      <c r="AX239" s="82"/>
    </row>
    <row r="240" spans="2:50" x14ac:dyDescent="0.2">
      <c r="B240" s="122"/>
      <c r="C240" s="122"/>
      <c r="AK240" s="82"/>
      <c r="AL240" s="82"/>
      <c r="AM240" s="82"/>
      <c r="AN240" s="82"/>
      <c r="AO240" s="82"/>
      <c r="AP240" s="82"/>
      <c r="AQ240" s="82"/>
      <c r="AR240" s="82"/>
      <c r="AS240" s="82"/>
      <c r="AT240" s="82"/>
      <c r="AU240" s="82"/>
      <c r="AV240" s="82"/>
      <c r="AW240" s="82"/>
      <c r="AX240" s="82"/>
    </row>
    <row r="241" spans="2:50" x14ac:dyDescent="0.2">
      <c r="B241" s="122"/>
      <c r="C241" s="122"/>
      <c r="AK241" s="82"/>
      <c r="AL241" s="82"/>
      <c r="AM241" s="82"/>
      <c r="AN241" s="82"/>
      <c r="AO241" s="82"/>
      <c r="AP241" s="82"/>
      <c r="AQ241" s="82"/>
      <c r="AR241" s="82"/>
      <c r="AS241" s="82"/>
      <c r="AT241" s="82"/>
      <c r="AU241" s="82"/>
      <c r="AV241" s="82"/>
      <c r="AW241" s="82"/>
      <c r="AX241" s="82"/>
    </row>
    <row r="242" spans="2:50" x14ac:dyDescent="0.2">
      <c r="B242" s="122"/>
      <c r="C242" s="122"/>
      <c r="AK242" s="82"/>
      <c r="AL242" s="82"/>
      <c r="AM242" s="82"/>
      <c r="AN242" s="82"/>
      <c r="AO242" s="82"/>
      <c r="AP242" s="82"/>
      <c r="AQ242" s="82"/>
      <c r="AR242" s="82"/>
      <c r="AS242" s="82"/>
      <c r="AT242" s="82"/>
      <c r="AU242" s="82"/>
      <c r="AV242" s="82"/>
      <c r="AW242" s="82"/>
      <c r="AX242" s="82"/>
    </row>
    <row r="243" spans="2:50" x14ac:dyDescent="0.2">
      <c r="B243" s="122"/>
      <c r="C243" s="122"/>
      <c r="AK243" s="82"/>
      <c r="AL243" s="82"/>
      <c r="AM243" s="82"/>
      <c r="AN243" s="82"/>
      <c r="AO243" s="82"/>
      <c r="AP243" s="82"/>
      <c r="AQ243" s="82"/>
      <c r="AR243" s="82"/>
      <c r="AS243" s="82"/>
      <c r="AT243" s="82"/>
      <c r="AU243" s="82"/>
      <c r="AV243" s="82"/>
      <c r="AW243" s="82"/>
      <c r="AX243" s="82"/>
    </row>
    <row r="244" spans="2:50" x14ac:dyDescent="0.2">
      <c r="AK244" s="82"/>
      <c r="AL244" s="82"/>
      <c r="AM244" s="82"/>
      <c r="AN244" s="82"/>
      <c r="AO244" s="82"/>
      <c r="AP244" s="82"/>
      <c r="AQ244" s="82"/>
      <c r="AR244" s="82"/>
      <c r="AS244" s="82"/>
      <c r="AT244" s="82"/>
      <c r="AU244" s="82"/>
      <c r="AV244" s="82"/>
      <c r="AW244" s="82"/>
      <c r="AX244" s="82"/>
    </row>
    <row r="245" spans="2:50" x14ac:dyDescent="0.2">
      <c r="AK245" s="82"/>
      <c r="AL245" s="82"/>
      <c r="AM245" s="82"/>
      <c r="AN245" s="82"/>
      <c r="AO245" s="82"/>
      <c r="AP245" s="82"/>
      <c r="AQ245" s="82"/>
      <c r="AR245" s="82"/>
      <c r="AS245" s="82"/>
      <c r="AT245" s="82"/>
      <c r="AU245" s="82"/>
      <c r="AV245" s="82"/>
      <c r="AW245" s="82"/>
      <c r="AX245" s="82"/>
    </row>
    <row r="246" spans="2:50" x14ac:dyDescent="0.2">
      <c r="AK246" s="82"/>
      <c r="AL246" s="82"/>
      <c r="AM246" s="82"/>
      <c r="AN246" s="82"/>
      <c r="AO246" s="82"/>
      <c r="AP246" s="82"/>
      <c r="AQ246" s="82"/>
      <c r="AR246" s="82"/>
      <c r="AS246" s="82"/>
      <c r="AT246" s="82"/>
      <c r="AU246" s="82"/>
      <c r="AV246" s="82"/>
      <c r="AW246" s="82"/>
      <c r="AX246" s="82"/>
    </row>
    <row r="247" spans="2:50" x14ac:dyDescent="0.2">
      <c r="AK247" s="82"/>
      <c r="AL247" s="82"/>
      <c r="AM247" s="82"/>
      <c r="AN247" s="82"/>
      <c r="AO247" s="82"/>
      <c r="AP247" s="82"/>
      <c r="AQ247" s="82"/>
      <c r="AR247" s="82"/>
      <c r="AS247" s="82"/>
      <c r="AT247" s="82"/>
      <c r="AU247" s="82"/>
      <c r="AV247" s="82"/>
      <c r="AW247" s="82"/>
      <c r="AX247" s="82"/>
    </row>
    <row r="248" spans="2:50" x14ac:dyDescent="0.2">
      <c r="AK248" s="82"/>
      <c r="AL248" s="82"/>
      <c r="AM248" s="82"/>
      <c r="AN248" s="82"/>
      <c r="AO248" s="82"/>
      <c r="AP248" s="82"/>
      <c r="AQ248" s="82"/>
      <c r="AR248" s="82"/>
      <c r="AS248" s="82"/>
      <c r="AT248" s="82"/>
      <c r="AU248" s="82"/>
      <c r="AV248" s="82"/>
      <c r="AW248" s="82"/>
      <c r="AX248" s="82"/>
    </row>
    <row r="249" spans="2:50" x14ac:dyDescent="0.2">
      <c r="AK249" s="82"/>
      <c r="AL249" s="82"/>
      <c r="AM249" s="82"/>
      <c r="AN249" s="82"/>
      <c r="AO249" s="82"/>
      <c r="AP249" s="82"/>
      <c r="AQ249" s="82"/>
      <c r="AR249" s="82"/>
      <c r="AS249" s="82"/>
      <c r="AT249" s="82"/>
      <c r="AU249" s="82"/>
      <c r="AV249" s="82"/>
      <c r="AW249" s="82"/>
      <c r="AX249" s="82"/>
    </row>
    <row r="250" spans="2:50" x14ac:dyDescent="0.2">
      <c r="AK250" s="82"/>
      <c r="AL250" s="82"/>
      <c r="AM250" s="82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</row>
    <row r="251" spans="2:50" x14ac:dyDescent="0.2">
      <c r="AK251" s="82"/>
      <c r="AL251" s="82"/>
      <c r="AM251" s="82"/>
      <c r="AN251" s="82"/>
      <c r="AO251" s="82"/>
      <c r="AP251" s="82"/>
      <c r="AQ251" s="82"/>
      <c r="AR251" s="82"/>
      <c r="AS251" s="82"/>
      <c r="AT251" s="82"/>
      <c r="AU251" s="82"/>
      <c r="AV251" s="82"/>
      <c r="AW251" s="82"/>
      <c r="AX251" s="82"/>
    </row>
    <row r="252" spans="2:50" x14ac:dyDescent="0.2">
      <c r="AK252" s="82"/>
      <c r="AL252" s="82"/>
      <c r="AM252" s="82"/>
      <c r="AN252" s="82"/>
      <c r="AO252" s="82"/>
      <c r="AP252" s="82"/>
      <c r="AQ252" s="82"/>
      <c r="AR252" s="82"/>
      <c r="AS252" s="82"/>
      <c r="AT252" s="82"/>
      <c r="AU252" s="82"/>
      <c r="AV252" s="82"/>
      <c r="AW252" s="82"/>
      <c r="AX252" s="82"/>
    </row>
    <row r="253" spans="2:50" x14ac:dyDescent="0.2">
      <c r="AK253" s="82"/>
      <c r="AL253" s="82"/>
      <c r="AM253" s="82"/>
      <c r="AN253" s="82"/>
      <c r="AO253" s="82"/>
      <c r="AP253" s="82"/>
      <c r="AQ253" s="82"/>
      <c r="AR253" s="82"/>
      <c r="AS253" s="82"/>
      <c r="AT253" s="82"/>
      <c r="AU253" s="82"/>
      <c r="AV253" s="82"/>
      <c r="AW253" s="82"/>
      <c r="AX253" s="82"/>
    </row>
    <row r="254" spans="2:50" x14ac:dyDescent="0.2">
      <c r="AK254" s="82"/>
      <c r="AL254" s="82"/>
      <c r="AM254" s="82"/>
      <c r="AN254" s="82"/>
      <c r="AO254" s="82"/>
      <c r="AP254" s="82"/>
      <c r="AQ254" s="82"/>
      <c r="AR254" s="82"/>
      <c r="AS254" s="82"/>
      <c r="AT254" s="82"/>
      <c r="AU254" s="82"/>
      <c r="AV254" s="82"/>
      <c r="AW254" s="82"/>
      <c r="AX254" s="82"/>
    </row>
    <row r="255" spans="2:50" x14ac:dyDescent="0.2">
      <c r="AK255" s="82"/>
      <c r="AL255" s="82"/>
      <c r="AM255" s="82"/>
      <c r="AN255" s="82"/>
      <c r="AO255" s="82"/>
      <c r="AP255" s="82"/>
      <c r="AQ255" s="82"/>
      <c r="AR255" s="82"/>
      <c r="AS255" s="82"/>
      <c r="AT255" s="82"/>
      <c r="AU255" s="82"/>
      <c r="AV255" s="82"/>
      <c r="AW255" s="82"/>
      <c r="AX255" s="82"/>
    </row>
    <row r="256" spans="2:50" x14ac:dyDescent="0.2">
      <c r="AK256" s="82"/>
      <c r="AL256" s="82"/>
      <c r="AM256" s="82"/>
      <c r="AN256" s="82"/>
      <c r="AO256" s="82"/>
      <c r="AP256" s="82"/>
      <c r="AQ256" s="82"/>
      <c r="AR256" s="82"/>
      <c r="AS256" s="82"/>
      <c r="AT256" s="82"/>
      <c r="AU256" s="82"/>
      <c r="AV256" s="82"/>
      <c r="AW256" s="82"/>
      <c r="AX256" s="82"/>
    </row>
    <row r="257" spans="37:50" x14ac:dyDescent="0.2">
      <c r="AK257" s="82"/>
      <c r="AL257" s="82"/>
      <c r="AM257" s="82"/>
      <c r="AN257" s="82"/>
      <c r="AO257" s="82"/>
      <c r="AP257" s="82"/>
      <c r="AQ257" s="82"/>
      <c r="AR257" s="82"/>
      <c r="AS257" s="82"/>
      <c r="AT257" s="82"/>
      <c r="AU257" s="82"/>
      <c r="AV257" s="82"/>
      <c r="AW257" s="82"/>
      <c r="AX257" s="82"/>
    </row>
    <row r="258" spans="37:50" x14ac:dyDescent="0.2">
      <c r="AK258" s="82"/>
      <c r="AL258" s="82"/>
      <c r="AM258" s="82"/>
      <c r="AN258" s="82"/>
      <c r="AO258" s="82"/>
      <c r="AP258" s="82"/>
      <c r="AQ258" s="82"/>
      <c r="AR258" s="82"/>
      <c r="AS258" s="82"/>
      <c r="AT258" s="82"/>
      <c r="AU258" s="82"/>
      <c r="AV258" s="82"/>
      <c r="AW258" s="82"/>
      <c r="AX258" s="82"/>
    </row>
    <row r="259" spans="37:50" x14ac:dyDescent="0.2">
      <c r="AK259" s="82"/>
      <c r="AL259" s="82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</row>
    <row r="260" spans="37:50" x14ac:dyDescent="0.2">
      <c r="AK260" s="82"/>
      <c r="AL260" s="82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</row>
    <row r="261" spans="37:50" x14ac:dyDescent="0.2"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</row>
    <row r="262" spans="37:50" x14ac:dyDescent="0.2">
      <c r="AK262" s="82"/>
      <c r="AL262" s="82"/>
      <c r="AM262" s="82"/>
      <c r="AN262" s="82"/>
      <c r="AO262" s="82"/>
      <c r="AP262" s="82"/>
      <c r="AQ262" s="82"/>
      <c r="AR262" s="82"/>
      <c r="AS262" s="82"/>
      <c r="AT262" s="82"/>
      <c r="AU262" s="82"/>
      <c r="AV262" s="82"/>
      <c r="AW262" s="82"/>
      <c r="AX262" s="82"/>
    </row>
    <row r="263" spans="37:50" x14ac:dyDescent="0.2">
      <c r="AK263" s="82"/>
      <c r="AL263" s="82"/>
      <c r="AM263" s="82"/>
      <c r="AN263" s="82"/>
      <c r="AO263" s="82"/>
      <c r="AP263" s="82"/>
      <c r="AQ263" s="82"/>
      <c r="AR263" s="82"/>
      <c r="AS263" s="82"/>
      <c r="AT263" s="82"/>
      <c r="AU263" s="82"/>
      <c r="AV263" s="82"/>
      <c r="AW263" s="82"/>
      <c r="AX263" s="82"/>
    </row>
    <row r="264" spans="37:50" x14ac:dyDescent="0.2">
      <c r="AK264" s="82"/>
      <c r="AL264" s="82"/>
      <c r="AM264" s="82"/>
      <c r="AN264" s="82"/>
      <c r="AO264" s="82"/>
      <c r="AP264" s="82"/>
      <c r="AQ264" s="82"/>
      <c r="AR264" s="82"/>
      <c r="AS264" s="82"/>
      <c r="AT264" s="82"/>
      <c r="AU264" s="82"/>
      <c r="AV264" s="82"/>
      <c r="AW264" s="82"/>
      <c r="AX264" s="82"/>
    </row>
    <row r="265" spans="37:50" x14ac:dyDescent="0.2">
      <c r="AK265" s="82"/>
      <c r="AL265" s="82"/>
      <c r="AM265" s="82"/>
      <c r="AN265" s="82"/>
      <c r="AO265" s="82"/>
      <c r="AP265" s="82"/>
      <c r="AQ265" s="82"/>
      <c r="AR265" s="82"/>
      <c r="AS265" s="82"/>
      <c r="AT265" s="82"/>
      <c r="AU265" s="82"/>
      <c r="AV265" s="82"/>
      <c r="AW265" s="82"/>
      <c r="AX265" s="82"/>
    </row>
    <row r="266" spans="37:50" x14ac:dyDescent="0.2">
      <c r="AK266" s="82"/>
      <c r="AL266" s="82"/>
      <c r="AM266" s="82"/>
      <c r="AN266" s="82"/>
      <c r="AO266" s="82"/>
      <c r="AP266" s="82"/>
      <c r="AQ266" s="82"/>
      <c r="AR266" s="82"/>
      <c r="AS266" s="82"/>
      <c r="AT266" s="82"/>
      <c r="AU266" s="82"/>
      <c r="AV266" s="82"/>
      <c r="AW266" s="82"/>
      <c r="AX266" s="82"/>
    </row>
    <row r="267" spans="37:50" x14ac:dyDescent="0.2">
      <c r="AK267" s="82"/>
      <c r="AL267" s="82"/>
      <c r="AM267" s="82"/>
      <c r="AN267" s="82"/>
      <c r="AO267" s="82"/>
      <c r="AP267" s="82"/>
      <c r="AQ267" s="82"/>
      <c r="AR267" s="82"/>
      <c r="AS267" s="82"/>
      <c r="AT267" s="82"/>
      <c r="AU267" s="82"/>
      <c r="AV267" s="82"/>
      <c r="AW267" s="82"/>
      <c r="AX267" s="82"/>
    </row>
    <row r="268" spans="37:50" x14ac:dyDescent="0.2">
      <c r="AK268" s="82"/>
      <c r="AL268" s="82"/>
      <c r="AM268" s="82"/>
      <c r="AN268" s="82"/>
      <c r="AO268" s="82"/>
      <c r="AP268" s="82"/>
      <c r="AQ268" s="82"/>
      <c r="AR268" s="82"/>
      <c r="AS268" s="82"/>
      <c r="AT268" s="82"/>
      <c r="AU268" s="82"/>
      <c r="AV268" s="82"/>
      <c r="AW268" s="82"/>
      <c r="AX268" s="82"/>
    </row>
    <row r="269" spans="37:50" x14ac:dyDescent="0.2">
      <c r="AK269" s="82"/>
      <c r="AL269" s="82"/>
      <c r="AM269" s="82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</row>
    <row r="270" spans="37:50" x14ac:dyDescent="0.2">
      <c r="AK270" s="82"/>
      <c r="AL270" s="82"/>
      <c r="AM270" s="82"/>
      <c r="AN270" s="82"/>
      <c r="AO270" s="82"/>
      <c r="AP270" s="82"/>
      <c r="AQ270" s="82"/>
      <c r="AR270" s="82"/>
      <c r="AS270" s="82"/>
      <c r="AT270" s="82"/>
      <c r="AU270" s="82"/>
      <c r="AV270" s="82"/>
      <c r="AW270" s="82"/>
      <c r="AX270" s="82"/>
    </row>
    <row r="271" spans="37:50" x14ac:dyDescent="0.2">
      <c r="AK271" s="82"/>
      <c r="AL271" s="82"/>
      <c r="AM271" s="82"/>
      <c r="AN271" s="82"/>
      <c r="AO271" s="82"/>
      <c r="AP271" s="82"/>
      <c r="AQ271" s="82"/>
      <c r="AR271" s="82"/>
      <c r="AS271" s="82"/>
      <c r="AT271" s="82"/>
      <c r="AU271" s="82"/>
      <c r="AV271" s="82"/>
      <c r="AW271" s="82"/>
      <c r="AX271" s="82"/>
    </row>
    <row r="272" spans="37:50" x14ac:dyDescent="0.2">
      <c r="AK272" s="82"/>
      <c r="AL272" s="82"/>
      <c r="AM272" s="82"/>
      <c r="AN272" s="82"/>
      <c r="AO272" s="82"/>
      <c r="AP272" s="82"/>
      <c r="AQ272" s="82"/>
      <c r="AR272" s="82"/>
      <c r="AS272" s="82"/>
      <c r="AT272" s="82"/>
      <c r="AU272" s="82"/>
      <c r="AV272" s="82"/>
      <c r="AW272" s="82"/>
      <c r="AX272" s="82"/>
    </row>
    <row r="273" spans="37:50" x14ac:dyDescent="0.2">
      <c r="AK273" s="82"/>
      <c r="AL273" s="82"/>
      <c r="AM273" s="82"/>
      <c r="AN273" s="82"/>
      <c r="AO273" s="82"/>
      <c r="AP273" s="82"/>
      <c r="AQ273" s="82"/>
      <c r="AR273" s="82"/>
      <c r="AS273" s="82"/>
      <c r="AT273" s="82"/>
      <c r="AU273" s="82"/>
      <c r="AV273" s="82"/>
      <c r="AW273" s="82"/>
      <c r="AX273" s="82"/>
    </row>
    <row r="274" spans="37:50" x14ac:dyDescent="0.2">
      <c r="AK274" s="82"/>
      <c r="AL274" s="82"/>
      <c r="AM274" s="82"/>
      <c r="AN274" s="82"/>
      <c r="AO274" s="82"/>
      <c r="AP274" s="82"/>
      <c r="AQ274" s="82"/>
      <c r="AR274" s="82"/>
      <c r="AS274" s="82"/>
      <c r="AT274" s="82"/>
      <c r="AU274" s="82"/>
      <c r="AV274" s="82"/>
      <c r="AW274" s="82"/>
      <c r="AX274" s="82"/>
    </row>
    <row r="275" spans="37:50" x14ac:dyDescent="0.2">
      <c r="AK275" s="82"/>
      <c r="AL275" s="82"/>
      <c r="AM275" s="82"/>
      <c r="AN275" s="82"/>
      <c r="AO275" s="82"/>
      <c r="AP275" s="82"/>
      <c r="AQ275" s="82"/>
      <c r="AR275" s="82"/>
      <c r="AS275" s="82"/>
      <c r="AT275" s="82"/>
      <c r="AU275" s="82"/>
      <c r="AV275" s="82"/>
      <c r="AW275" s="82"/>
      <c r="AX275" s="82"/>
    </row>
    <row r="276" spans="37:50" x14ac:dyDescent="0.2">
      <c r="AK276" s="82"/>
      <c r="AL276" s="82"/>
      <c r="AM276" s="82"/>
      <c r="AN276" s="82"/>
      <c r="AO276" s="82"/>
      <c r="AP276" s="82"/>
      <c r="AQ276" s="82"/>
      <c r="AR276" s="82"/>
      <c r="AS276" s="82"/>
      <c r="AT276" s="82"/>
      <c r="AU276" s="82"/>
      <c r="AV276" s="82"/>
      <c r="AW276" s="82"/>
      <c r="AX276" s="82"/>
    </row>
    <row r="277" spans="37:50" x14ac:dyDescent="0.2">
      <c r="AK277" s="82"/>
      <c r="AL277" s="82"/>
      <c r="AM277" s="82"/>
      <c r="AN277" s="82"/>
      <c r="AO277" s="82"/>
      <c r="AP277" s="82"/>
      <c r="AQ277" s="82"/>
      <c r="AR277" s="82"/>
      <c r="AS277" s="82"/>
      <c r="AT277" s="82"/>
      <c r="AU277" s="82"/>
      <c r="AV277" s="82"/>
      <c r="AW277" s="82"/>
      <c r="AX277" s="82"/>
    </row>
    <row r="278" spans="37:50" x14ac:dyDescent="0.2">
      <c r="AK278" s="82"/>
      <c r="AL278" s="82"/>
      <c r="AM278" s="82"/>
      <c r="AN278" s="82"/>
      <c r="AO278" s="82"/>
      <c r="AP278" s="82"/>
      <c r="AQ278" s="82"/>
      <c r="AR278" s="82"/>
      <c r="AS278" s="82"/>
      <c r="AT278" s="82"/>
      <c r="AU278" s="82"/>
      <c r="AV278" s="82"/>
      <c r="AW278" s="82"/>
      <c r="AX278" s="82"/>
    </row>
    <row r="279" spans="37:50" x14ac:dyDescent="0.2">
      <c r="AK279" s="82"/>
      <c r="AL279" s="82"/>
      <c r="AM279" s="82"/>
      <c r="AN279" s="82"/>
      <c r="AO279" s="82"/>
      <c r="AP279" s="82"/>
      <c r="AQ279" s="82"/>
      <c r="AR279" s="82"/>
      <c r="AS279" s="82"/>
      <c r="AT279" s="82"/>
      <c r="AU279" s="82"/>
      <c r="AV279" s="82"/>
      <c r="AW279" s="82"/>
      <c r="AX279" s="82"/>
    </row>
    <row r="280" spans="37:50" x14ac:dyDescent="0.2">
      <c r="AK280" s="82"/>
      <c r="AL280" s="82"/>
      <c r="AM280" s="82"/>
      <c r="AN280" s="82"/>
      <c r="AO280" s="82"/>
      <c r="AP280" s="82"/>
      <c r="AQ280" s="82"/>
      <c r="AR280" s="82"/>
      <c r="AS280" s="82"/>
      <c r="AT280" s="82"/>
      <c r="AU280" s="82"/>
      <c r="AV280" s="82"/>
      <c r="AW280" s="82"/>
      <c r="AX280" s="82"/>
    </row>
    <row r="281" spans="37:50" x14ac:dyDescent="0.2">
      <c r="AK281" s="82"/>
      <c r="AL281" s="82"/>
      <c r="AM281" s="82"/>
      <c r="AN281" s="82"/>
      <c r="AO281" s="82"/>
      <c r="AP281" s="82"/>
      <c r="AQ281" s="82"/>
      <c r="AR281" s="82"/>
      <c r="AS281" s="82"/>
      <c r="AT281" s="82"/>
      <c r="AU281" s="82"/>
      <c r="AV281" s="82"/>
      <c r="AW281" s="82"/>
      <c r="AX281" s="82"/>
    </row>
    <row r="282" spans="37:50" x14ac:dyDescent="0.2">
      <c r="AK282" s="82"/>
      <c r="AL282" s="82"/>
      <c r="AM282" s="82"/>
      <c r="AN282" s="82"/>
      <c r="AO282" s="82"/>
      <c r="AP282" s="82"/>
      <c r="AQ282" s="82"/>
      <c r="AR282" s="82"/>
      <c r="AS282" s="82"/>
      <c r="AT282" s="82"/>
      <c r="AU282" s="82"/>
      <c r="AV282" s="82"/>
      <c r="AW282" s="82"/>
      <c r="AX282" s="82"/>
    </row>
    <row r="283" spans="37:50" x14ac:dyDescent="0.2">
      <c r="AK283" s="82"/>
      <c r="AL283" s="82"/>
      <c r="AM283" s="82"/>
      <c r="AN283" s="82"/>
      <c r="AO283" s="82"/>
      <c r="AP283" s="82"/>
      <c r="AQ283" s="82"/>
      <c r="AR283" s="82"/>
      <c r="AS283" s="82"/>
      <c r="AT283" s="82"/>
      <c r="AU283" s="82"/>
      <c r="AV283" s="82"/>
      <c r="AW283" s="82"/>
      <c r="AX283" s="82"/>
    </row>
    <row r="284" spans="37:50" x14ac:dyDescent="0.2">
      <c r="AK284" s="82"/>
      <c r="AL284" s="82"/>
      <c r="AM284" s="82"/>
      <c r="AN284" s="82"/>
      <c r="AO284" s="82"/>
      <c r="AP284" s="82"/>
      <c r="AQ284" s="82"/>
      <c r="AR284" s="82"/>
      <c r="AS284" s="82"/>
      <c r="AT284" s="82"/>
      <c r="AU284" s="82"/>
      <c r="AV284" s="82"/>
      <c r="AW284" s="82"/>
      <c r="AX284" s="82"/>
    </row>
    <row r="285" spans="37:50" x14ac:dyDescent="0.2">
      <c r="AK285" s="82"/>
      <c r="AL285" s="82"/>
      <c r="AM285" s="82"/>
      <c r="AN285" s="82"/>
      <c r="AO285" s="82"/>
      <c r="AP285" s="82"/>
      <c r="AQ285" s="82"/>
      <c r="AR285" s="82"/>
      <c r="AS285" s="82"/>
      <c r="AT285" s="82"/>
      <c r="AU285" s="82"/>
      <c r="AV285" s="82"/>
      <c r="AW285" s="82"/>
      <c r="AX285" s="82"/>
    </row>
    <row r="286" spans="37:50" x14ac:dyDescent="0.2">
      <c r="AK286" s="82"/>
      <c r="AL286" s="82"/>
      <c r="AM286" s="82"/>
      <c r="AN286" s="82"/>
      <c r="AO286" s="82"/>
      <c r="AP286" s="82"/>
      <c r="AQ286" s="82"/>
      <c r="AR286" s="82"/>
      <c r="AS286" s="82"/>
      <c r="AT286" s="82"/>
      <c r="AU286" s="82"/>
      <c r="AV286" s="82"/>
      <c r="AW286" s="82"/>
      <c r="AX286" s="82"/>
    </row>
    <row r="287" spans="37:50" x14ac:dyDescent="0.2">
      <c r="AK287" s="82"/>
      <c r="AL287" s="82"/>
      <c r="AM287" s="82"/>
      <c r="AN287" s="82"/>
      <c r="AO287" s="82"/>
      <c r="AP287" s="82"/>
      <c r="AQ287" s="82"/>
      <c r="AR287" s="82"/>
      <c r="AS287" s="82"/>
      <c r="AT287" s="82"/>
      <c r="AU287" s="82"/>
      <c r="AV287" s="82"/>
      <c r="AW287" s="82"/>
      <c r="AX287" s="82"/>
    </row>
    <row r="288" spans="37:50" x14ac:dyDescent="0.2">
      <c r="AK288" s="82"/>
      <c r="AL288" s="82"/>
      <c r="AM288" s="82"/>
      <c r="AN288" s="82"/>
      <c r="AO288" s="82"/>
      <c r="AP288" s="82"/>
      <c r="AQ288" s="82"/>
      <c r="AR288" s="82"/>
      <c r="AS288" s="82"/>
      <c r="AT288" s="82"/>
      <c r="AU288" s="82"/>
      <c r="AV288" s="82"/>
      <c r="AW288" s="82"/>
      <c r="AX288" s="82"/>
    </row>
    <row r="289" spans="37:50" x14ac:dyDescent="0.2">
      <c r="AK289" s="82"/>
      <c r="AL289" s="82"/>
      <c r="AM289" s="82"/>
      <c r="AN289" s="82"/>
      <c r="AO289" s="82"/>
      <c r="AP289" s="82"/>
      <c r="AQ289" s="82"/>
      <c r="AR289" s="82"/>
      <c r="AS289" s="82"/>
      <c r="AT289" s="82"/>
      <c r="AU289" s="82"/>
      <c r="AV289" s="82"/>
      <c r="AW289" s="82"/>
      <c r="AX289" s="82"/>
    </row>
    <row r="290" spans="37:50" x14ac:dyDescent="0.2">
      <c r="AK290" s="82"/>
      <c r="AL290" s="82"/>
      <c r="AM290" s="82"/>
      <c r="AN290" s="82"/>
      <c r="AO290" s="82"/>
      <c r="AP290" s="82"/>
      <c r="AQ290" s="82"/>
      <c r="AR290" s="82"/>
      <c r="AS290" s="82"/>
      <c r="AT290" s="82"/>
      <c r="AU290" s="82"/>
      <c r="AV290" s="82"/>
      <c r="AW290" s="82"/>
      <c r="AX290" s="82"/>
    </row>
    <row r="291" spans="37:50" x14ac:dyDescent="0.2">
      <c r="AK291" s="82"/>
      <c r="AL291" s="82"/>
      <c r="AM291" s="82"/>
      <c r="AN291" s="82"/>
      <c r="AO291" s="82"/>
      <c r="AP291" s="82"/>
      <c r="AQ291" s="82"/>
      <c r="AR291" s="82"/>
      <c r="AS291" s="82"/>
      <c r="AT291" s="82"/>
      <c r="AU291" s="82"/>
      <c r="AV291" s="82"/>
      <c r="AW291" s="82"/>
      <c r="AX291" s="82"/>
    </row>
    <row r="292" spans="37:50" x14ac:dyDescent="0.2">
      <c r="AK292" s="82"/>
      <c r="AL292" s="82"/>
      <c r="AM292" s="82"/>
      <c r="AN292" s="82"/>
      <c r="AO292" s="82"/>
      <c r="AP292" s="82"/>
      <c r="AQ292" s="82"/>
      <c r="AR292" s="82"/>
      <c r="AS292" s="82"/>
      <c r="AT292" s="82"/>
      <c r="AU292" s="82"/>
      <c r="AV292" s="82"/>
      <c r="AW292" s="82"/>
      <c r="AX292" s="82"/>
    </row>
    <row r="293" spans="37:50" x14ac:dyDescent="0.2">
      <c r="AK293" s="82"/>
      <c r="AL293" s="82"/>
      <c r="AM293" s="82"/>
      <c r="AN293" s="82"/>
      <c r="AO293" s="82"/>
      <c r="AP293" s="82"/>
      <c r="AQ293" s="82"/>
      <c r="AR293" s="82"/>
      <c r="AS293" s="82"/>
      <c r="AT293" s="82"/>
      <c r="AU293" s="82"/>
      <c r="AV293" s="82"/>
      <c r="AW293" s="82"/>
      <c r="AX293" s="82"/>
    </row>
    <row r="294" spans="37:50" x14ac:dyDescent="0.2">
      <c r="AK294" s="82"/>
      <c r="AL294" s="82"/>
      <c r="AM294" s="82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</row>
    <row r="295" spans="37:50" x14ac:dyDescent="0.2">
      <c r="AK295" s="82"/>
      <c r="AL295" s="82"/>
      <c r="AM295" s="82"/>
      <c r="AN295" s="82"/>
      <c r="AO295" s="82"/>
      <c r="AP295" s="82"/>
      <c r="AQ295" s="82"/>
      <c r="AR295" s="82"/>
      <c r="AS295" s="82"/>
      <c r="AT295" s="82"/>
      <c r="AU295" s="82"/>
      <c r="AV295" s="82"/>
      <c r="AW295" s="82"/>
      <c r="AX295" s="82"/>
    </row>
    <row r="296" spans="37:50" x14ac:dyDescent="0.2">
      <c r="AK296" s="82"/>
      <c r="AL296" s="82"/>
      <c r="AM296" s="82"/>
      <c r="AN296" s="82"/>
      <c r="AO296" s="82"/>
      <c r="AP296" s="82"/>
      <c r="AQ296" s="82"/>
      <c r="AR296" s="82"/>
      <c r="AS296" s="82"/>
      <c r="AT296" s="82"/>
      <c r="AU296" s="82"/>
      <c r="AV296" s="82"/>
      <c r="AW296" s="82"/>
      <c r="AX296" s="82"/>
    </row>
    <row r="297" spans="37:50" x14ac:dyDescent="0.2">
      <c r="AK297" s="82"/>
      <c r="AL297" s="82"/>
      <c r="AM297" s="82"/>
      <c r="AN297" s="82"/>
      <c r="AO297" s="82"/>
      <c r="AP297" s="82"/>
      <c r="AQ297" s="82"/>
      <c r="AR297" s="82"/>
      <c r="AS297" s="82"/>
      <c r="AT297" s="82"/>
      <c r="AU297" s="82"/>
      <c r="AV297" s="82"/>
      <c r="AW297" s="82"/>
      <c r="AX297" s="82"/>
    </row>
    <row r="298" spans="37:50" x14ac:dyDescent="0.2">
      <c r="AK298" s="82"/>
      <c r="AL298" s="82"/>
      <c r="AM298" s="82"/>
      <c r="AN298" s="82"/>
      <c r="AO298" s="82"/>
      <c r="AP298" s="82"/>
      <c r="AQ298" s="82"/>
      <c r="AR298" s="82"/>
      <c r="AS298" s="82"/>
      <c r="AT298" s="82"/>
      <c r="AU298" s="82"/>
      <c r="AV298" s="82"/>
      <c r="AW298" s="82"/>
      <c r="AX298" s="82"/>
    </row>
    <row r="299" spans="37:50" x14ac:dyDescent="0.2">
      <c r="AK299" s="82"/>
      <c r="AL299" s="82"/>
      <c r="AM299" s="82"/>
      <c r="AN299" s="82"/>
      <c r="AO299" s="82"/>
      <c r="AP299" s="82"/>
      <c r="AQ299" s="82"/>
      <c r="AR299" s="82"/>
      <c r="AS299" s="82"/>
      <c r="AT299" s="82"/>
      <c r="AU299" s="82"/>
      <c r="AV299" s="82"/>
      <c r="AW299" s="82"/>
      <c r="AX299" s="82"/>
    </row>
    <row r="300" spans="37:50" x14ac:dyDescent="0.2">
      <c r="AK300" s="82"/>
      <c r="AL300" s="82"/>
      <c r="AM300" s="82"/>
      <c r="AN300" s="82"/>
      <c r="AO300" s="82"/>
      <c r="AP300" s="82"/>
      <c r="AQ300" s="82"/>
      <c r="AR300" s="82"/>
      <c r="AS300" s="82"/>
      <c r="AT300" s="82"/>
      <c r="AU300" s="82"/>
      <c r="AV300" s="82"/>
      <c r="AW300" s="82"/>
      <c r="AX300" s="82"/>
    </row>
    <row r="301" spans="37:50" x14ac:dyDescent="0.2">
      <c r="AK301" s="82"/>
      <c r="AL301" s="82"/>
      <c r="AM301" s="82"/>
      <c r="AN301" s="82"/>
      <c r="AO301" s="82"/>
      <c r="AP301" s="82"/>
      <c r="AQ301" s="82"/>
      <c r="AR301" s="82"/>
      <c r="AS301" s="82"/>
      <c r="AT301" s="82"/>
      <c r="AU301" s="82"/>
      <c r="AV301" s="82"/>
      <c r="AW301" s="82"/>
      <c r="AX301" s="82"/>
    </row>
    <row r="302" spans="37:50" x14ac:dyDescent="0.2">
      <c r="AK302" s="82"/>
      <c r="AL302" s="82"/>
      <c r="AM302" s="82"/>
      <c r="AN302" s="82"/>
      <c r="AO302" s="82"/>
      <c r="AP302" s="82"/>
      <c r="AQ302" s="82"/>
      <c r="AR302" s="82"/>
      <c r="AS302" s="82"/>
      <c r="AT302" s="82"/>
      <c r="AU302" s="82"/>
      <c r="AV302" s="82"/>
      <c r="AW302" s="82"/>
      <c r="AX302" s="82"/>
    </row>
    <row r="303" spans="37:50" x14ac:dyDescent="0.2">
      <c r="AK303" s="82"/>
      <c r="AL303" s="82"/>
      <c r="AM303" s="82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X303" s="82"/>
    </row>
    <row r="304" spans="37:50" x14ac:dyDescent="0.2">
      <c r="AK304" s="82"/>
      <c r="AL304" s="82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</row>
    <row r="305" spans="37:50" x14ac:dyDescent="0.2">
      <c r="AK305" s="82"/>
      <c r="AL305" s="82"/>
      <c r="AM305" s="82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X305" s="82"/>
    </row>
    <row r="306" spans="37:50" x14ac:dyDescent="0.2">
      <c r="AK306" s="82"/>
      <c r="AL306" s="82"/>
      <c r="AM306" s="82"/>
      <c r="AN306" s="82"/>
      <c r="AO306" s="82"/>
      <c r="AP306" s="82"/>
      <c r="AQ306" s="82"/>
      <c r="AR306" s="82"/>
      <c r="AS306" s="82"/>
      <c r="AT306" s="82"/>
      <c r="AU306" s="82"/>
      <c r="AV306" s="82"/>
      <c r="AW306" s="82"/>
      <c r="AX306" s="82"/>
    </row>
    <row r="307" spans="37:50" x14ac:dyDescent="0.2">
      <c r="AK307" s="82"/>
      <c r="AL307" s="82"/>
      <c r="AM307" s="82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X307" s="82"/>
    </row>
    <row r="308" spans="37:50" x14ac:dyDescent="0.2">
      <c r="AK308" s="82"/>
      <c r="AL308" s="82"/>
      <c r="AM308" s="82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X308" s="82"/>
    </row>
    <row r="309" spans="37:50" x14ac:dyDescent="0.2">
      <c r="AK309" s="82"/>
      <c r="AL309" s="82"/>
      <c r="AM309" s="82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X309" s="82"/>
    </row>
    <row r="310" spans="37:50" x14ac:dyDescent="0.2">
      <c r="AK310" s="82"/>
      <c r="AL310" s="82"/>
      <c r="AM310" s="82"/>
      <c r="AN310" s="82"/>
      <c r="AO310" s="82"/>
      <c r="AP310" s="82"/>
      <c r="AQ310" s="82"/>
      <c r="AR310" s="82"/>
      <c r="AS310" s="82"/>
      <c r="AT310" s="82"/>
      <c r="AU310" s="82"/>
      <c r="AV310" s="82"/>
      <c r="AW310" s="82"/>
      <c r="AX310" s="82"/>
    </row>
    <row r="311" spans="37:50" x14ac:dyDescent="0.2">
      <c r="AK311" s="82"/>
      <c r="AL311" s="82"/>
      <c r="AM311" s="82"/>
      <c r="AN311" s="82"/>
      <c r="AO311" s="82"/>
      <c r="AP311" s="82"/>
      <c r="AQ311" s="82"/>
      <c r="AR311" s="82"/>
      <c r="AS311" s="82"/>
      <c r="AT311" s="82"/>
      <c r="AU311" s="82"/>
      <c r="AV311" s="82"/>
      <c r="AW311" s="82"/>
      <c r="AX311" s="82"/>
    </row>
    <row r="312" spans="37:50" x14ac:dyDescent="0.2">
      <c r="AK312" s="82"/>
      <c r="AL312" s="82"/>
      <c r="AM312" s="82"/>
      <c r="AN312" s="82"/>
      <c r="AO312" s="82"/>
      <c r="AP312" s="82"/>
      <c r="AQ312" s="82"/>
      <c r="AR312" s="82"/>
      <c r="AS312" s="82"/>
      <c r="AT312" s="82"/>
      <c r="AU312" s="82"/>
      <c r="AV312" s="82"/>
      <c r="AW312" s="82"/>
      <c r="AX312" s="82"/>
    </row>
    <row r="313" spans="37:50" x14ac:dyDescent="0.2">
      <c r="AK313" s="82"/>
      <c r="AL313" s="82"/>
      <c r="AM313" s="82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X313" s="82"/>
    </row>
    <row r="314" spans="37:50" x14ac:dyDescent="0.2">
      <c r="AK314" s="82"/>
      <c r="AL314" s="82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</row>
    <row r="315" spans="37:50" x14ac:dyDescent="0.2">
      <c r="AK315" s="82"/>
      <c r="AL315" s="82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</row>
    <row r="316" spans="37:50" x14ac:dyDescent="0.2"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</row>
    <row r="317" spans="37:50" x14ac:dyDescent="0.2">
      <c r="AK317" s="82"/>
      <c r="AL317" s="82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</row>
    <row r="318" spans="37:50" x14ac:dyDescent="0.2">
      <c r="AK318" s="82"/>
      <c r="AL318" s="82"/>
      <c r="AM318" s="82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X318" s="82"/>
    </row>
    <row r="319" spans="37:50" x14ac:dyDescent="0.2">
      <c r="AK319" s="82"/>
      <c r="AL319" s="82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</row>
    <row r="320" spans="37:50" x14ac:dyDescent="0.2">
      <c r="AK320" s="82"/>
      <c r="AL320" s="82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</row>
    <row r="321" spans="37:50" x14ac:dyDescent="0.2">
      <c r="AK321" s="82"/>
      <c r="AL321" s="82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</row>
    <row r="322" spans="37:50" x14ac:dyDescent="0.2">
      <c r="AK322" s="82"/>
      <c r="AL322" s="82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</row>
    <row r="323" spans="37:50" x14ac:dyDescent="0.2">
      <c r="AK323" s="82"/>
      <c r="AL323" s="82"/>
      <c r="AM323" s="82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X323" s="82"/>
    </row>
    <row r="324" spans="37:50" x14ac:dyDescent="0.2">
      <c r="AK324" s="82"/>
      <c r="AL324" s="82"/>
      <c r="AM324" s="82"/>
      <c r="AN324" s="82"/>
      <c r="AO324" s="82"/>
      <c r="AP324" s="82"/>
      <c r="AQ324" s="82"/>
      <c r="AR324" s="82"/>
      <c r="AS324" s="82"/>
      <c r="AT324" s="82"/>
      <c r="AU324" s="82"/>
      <c r="AV324" s="82"/>
      <c r="AW324" s="82"/>
      <c r="AX324" s="82"/>
    </row>
    <row r="325" spans="37:50" x14ac:dyDescent="0.2">
      <c r="AK325" s="82"/>
      <c r="AL325" s="82"/>
      <c r="AM325" s="82"/>
      <c r="AN325" s="82"/>
      <c r="AO325" s="82"/>
      <c r="AP325" s="82"/>
      <c r="AQ325" s="82"/>
      <c r="AR325" s="82"/>
      <c r="AS325" s="82"/>
      <c r="AT325" s="82"/>
      <c r="AU325" s="82"/>
      <c r="AV325" s="82"/>
      <c r="AW325" s="82"/>
      <c r="AX325" s="82"/>
    </row>
    <row r="326" spans="37:50" x14ac:dyDescent="0.2">
      <c r="AK326" s="82"/>
      <c r="AL326" s="82"/>
      <c r="AM326" s="82"/>
      <c r="AN326" s="82"/>
      <c r="AO326" s="82"/>
      <c r="AP326" s="82"/>
      <c r="AQ326" s="82"/>
      <c r="AR326" s="82"/>
      <c r="AS326" s="82"/>
      <c r="AT326" s="82"/>
      <c r="AU326" s="82"/>
      <c r="AV326" s="82"/>
      <c r="AW326" s="82"/>
      <c r="AX326" s="82"/>
    </row>
    <row r="327" spans="37:50" x14ac:dyDescent="0.2">
      <c r="AK327" s="82"/>
      <c r="AL327" s="82"/>
      <c r="AM327" s="82"/>
      <c r="AN327" s="82"/>
      <c r="AO327" s="82"/>
      <c r="AP327" s="82"/>
      <c r="AQ327" s="82"/>
      <c r="AR327" s="82"/>
      <c r="AS327" s="82"/>
      <c r="AT327" s="82"/>
      <c r="AU327" s="82"/>
      <c r="AV327" s="82"/>
      <c r="AW327" s="82"/>
      <c r="AX327" s="82"/>
    </row>
    <row r="328" spans="37:50" x14ac:dyDescent="0.2">
      <c r="AK328" s="82"/>
      <c r="AL328" s="82"/>
      <c r="AM328" s="82"/>
      <c r="AN328" s="82"/>
      <c r="AO328" s="82"/>
      <c r="AP328" s="82"/>
      <c r="AQ328" s="82"/>
      <c r="AR328" s="82"/>
      <c r="AS328" s="82"/>
      <c r="AT328" s="82"/>
      <c r="AU328" s="82"/>
      <c r="AV328" s="82"/>
      <c r="AW328" s="82"/>
      <c r="AX328" s="82"/>
    </row>
    <row r="329" spans="37:50" x14ac:dyDescent="0.2">
      <c r="AK329" s="82"/>
      <c r="AL329" s="82"/>
      <c r="AM329" s="82"/>
      <c r="AN329" s="82"/>
      <c r="AO329" s="82"/>
      <c r="AP329" s="82"/>
      <c r="AQ329" s="82"/>
      <c r="AR329" s="82"/>
      <c r="AS329" s="82"/>
      <c r="AT329" s="82"/>
      <c r="AU329" s="82"/>
      <c r="AV329" s="82"/>
      <c r="AW329" s="82"/>
      <c r="AX329" s="82"/>
    </row>
    <row r="330" spans="37:50" x14ac:dyDescent="0.2">
      <c r="AK330" s="82"/>
      <c r="AL330" s="82"/>
      <c r="AM330" s="82"/>
      <c r="AN330" s="82"/>
      <c r="AO330" s="82"/>
      <c r="AP330" s="82"/>
      <c r="AQ330" s="82"/>
      <c r="AR330" s="82"/>
      <c r="AS330" s="82"/>
      <c r="AT330" s="82"/>
      <c r="AU330" s="82"/>
      <c r="AV330" s="82"/>
      <c r="AW330" s="82"/>
      <c r="AX330" s="82"/>
    </row>
    <row r="331" spans="37:50" x14ac:dyDescent="0.2">
      <c r="AK331" s="82"/>
      <c r="AL331" s="82"/>
      <c r="AM331" s="82"/>
      <c r="AN331" s="82"/>
      <c r="AO331" s="82"/>
      <c r="AP331" s="82"/>
      <c r="AQ331" s="82"/>
      <c r="AR331" s="82"/>
      <c r="AS331" s="82"/>
      <c r="AT331" s="82"/>
      <c r="AU331" s="82"/>
      <c r="AV331" s="82"/>
      <c r="AW331" s="82"/>
      <c r="AX331" s="82"/>
    </row>
    <row r="332" spans="37:50" x14ac:dyDescent="0.2">
      <c r="AK332" s="82"/>
      <c r="AL332" s="82"/>
      <c r="AM332" s="82"/>
      <c r="AN332" s="82"/>
      <c r="AO332" s="82"/>
      <c r="AP332" s="82"/>
      <c r="AQ332" s="82"/>
      <c r="AR332" s="82"/>
      <c r="AS332" s="82"/>
      <c r="AT332" s="82"/>
      <c r="AU332" s="82"/>
      <c r="AV332" s="82"/>
      <c r="AW332" s="82"/>
      <c r="AX332" s="82"/>
    </row>
    <row r="333" spans="37:50" x14ac:dyDescent="0.2">
      <c r="AK333" s="82"/>
      <c r="AL333" s="82"/>
      <c r="AM333" s="82"/>
      <c r="AN333" s="82"/>
      <c r="AO333" s="82"/>
      <c r="AP333" s="82"/>
      <c r="AQ333" s="82"/>
      <c r="AR333" s="82"/>
      <c r="AS333" s="82"/>
      <c r="AT333" s="82"/>
      <c r="AU333" s="82"/>
      <c r="AV333" s="82"/>
      <c r="AW333" s="82"/>
      <c r="AX333" s="82"/>
    </row>
    <row r="334" spans="37:50" x14ac:dyDescent="0.2">
      <c r="AK334" s="82"/>
      <c r="AL334" s="82"/>
      <c r="AM334" s="82"/>
      <c r="AN334" s="82"/>
      <c r="AO334" s="82"/>
      <c r="AP334" s="82"/>
      <c r="AQ334" s="82"/>
      <c r="AR334" s="82"/>
      <c r="AS334" s="82"/>
      <c r="AT334" s="82"/>
      <c r="AU334" s="82"/>
      <c r="AV334" s="82"/>
      <c r="AW334" s="82"/>
      <c r="AX334" s="82"/>
    </row>
    <row r="335" spans="37:50" x14ac:dyDescent="0.2">
      <c r="AK335" s="82"/>
      <c r="AL335" s="82"/>
      <c r="AM335" s="82"/>
      <c r="AN335" s="82"/>
      <c r="AO335" s="82"/>
      <c r="AP335" s="82"/>
      <c r="AQ335" s="82"/>
      <c r="AR335" s="82"/>
      <c r="AS335" s="82"/>
      <c r="AT335" s="82"/>
      <c r="AU335" s="82"/>
      <c r="AV335" s="82"/>
      <c r="AW335" s="82"/>
      <c r="AX335" s="82"/>
    </row>
    <row r="336" spans="37:50" x14ac:dyDescent="0.2">
      <c r="AK336" s="82"/>
      <c r="AL336" s="82"/>
      <c r="AM336" s="82"/>
      <c r="AN336" s="82"/>
      <c r="AO336" s="82"/>
      <c r="AP336" s="82"/>
      <c r="AQ336" s="82"/>
      <c r="AR336" s="82"/>
      <c r="AS336" s="82"/>
      <c r="AT336" s="82"/>
      <c r="AU336" s="82"/>
      <c r="AV336" s="82"/>
      <c r="AW336" s="82"/>
      <c r="AX336" s="82"/>
    </row>
    <row r="337" spans="37:50" x14ac:dyDescent="0.2">
      <c r="AK337" s="82"/>
      <c r="AL337" s="82"/>
      <c r="AM337" s="82"/>
      <c r="AN337" s="82"/>
      <c r="AO337" s="82"/>
      <c r="AP337" s="82"/>
      <c r="AQ337" s="82"/>
      <c r="AR337" s="82"/>
      <c r="AS337" s="82"/>
      <c r="AT337" s="82"/>
      <c r="AU337" s="82"/>
      <c r="AV337" s="82"/>
      <c r="AW337" s="82"/>
      <c r="AX337" s="82"/>
    </row>
    <row r="338" spans="37:50" x14ac:dyDescent="0.2">
      <c r="AK338" s="82"/>
      <c r="AL338" s="82"/>
      <c r="AM338" s="82"/>
      <c r="AN338" s="82"/>
      <c r="AO338" s="82"/>
      <c r="AP338" s="82"/>
      <c r="AQ338" s="82"/>
      <c r="AR338" s="82"/>
      <c r="AS338" s="82"/>
      <c r="AT338" s="82"/>
      <c r="AU338" s="82"/>
      <c r="AV338" s="82"/>
      <c r="AW338" s="82"/>
      <c r="AX338" s="82"/>
    </row>
    <row r="339" spans="37:50" x14ac:dyDescent="0.2">
      <c r="AK339" s="82"/>
      <c r="AL339" s="82"/>
      <c r="AM339" s="82"/>
      <c r="AN339" s="82"/>
      <c r="AO339" s="82"/>
      <c r="AP339" s="82"/>
      <c r="AQ339" s="82"/>
      <c r="AR339" s="82"/>
      <c r="AS339" s="82"/>
      <c r="AT339" s="82"/>
      <c r="AU339" s="82"/>
      <c r="AV339" s="82"/>
      <c r="AW339" s="82"/>
      <c r="AX339" s="82"/>
    </row>
    <row r="340" spans="37:50" x14ac:dyDescent="0.2">
      <c r="AK340" s="82"/>
      <c r="AL340" s="82"/>
      <c r="AM340" s="82"/>
      <c r="AN340" s="82"/>
      <c r="AO340" s="82"/>
      <c r="AP340" s="82"/>
      <c r="AQ340" s="82"/>
      <c r="AR340" s="82"/>
      <c r="AS340" s="82"/>
      <c r="AT340" s="82"/>
      <c r="AU340" s="82"/>
      <c r="AV340" s="82"/>
      <c r="AW340" s="82"/>
      <c r="AX340" s="82"/>
    </row>
    <row r="341" spans="37:50" x14ac:dyDescent="0.2">
      <c r="AK341" s="82"/>
      <c r="AL341" s="82"/>
      <c r="AM341" s="82"/>
      <c r="AN341" s="82"/>
      <c r="AO341" s="82"/>
      <c r="AP341" s="82"/>
      <c r="AQ341" s="82"/>
      <c r="AR341" s="82"/>
      <c r="AS341" s="82"/>
      <c r="AT341" s="82"/>
      <c r="AU341" s="82"/>
      <c r="AV341" s="82"/>
      <c r="AW341" s="82"/>
      <c r="AX341" s="82"/>
    </row>
    <row r="342" spans="37:50" x14ac:dyDescent="0.2">
      <c r="AK342" s="82"/>
      <c r="AL342" s="82"/>
      <c r="AM342" s="82"/>
      <c r="AN342" s="82"/>
      <c r="AO342" s="82"/>
      <c r="AP342" s="82"/>
      <c r="AQ342" s="82"/>
      <c r="AR342" s="82"/>
      <c r="AS342" s="82"/>
      <c r="AT342" s="82"/>
      <c r="AU342" s="82"/>
      <c r="AV342" s="82"/>
      <c r="AW342" s="82"/>
      <c r="AX342" s="82"/>
    </row>
    <row r="343" spans="37:50" x14ac:dyDescent="0.2">
      <c r="AK343" s="82"/>
      <c r="AL343" s="82"/>
      <c r="AM343" s="82"/>
      <c r="AN343" s="82"/>
      <c r="AO343" s="82"/>
      <c r="AP343" s="82"/>
      <c r="AQ343" s="82"/>
      <c r="AR343" s="82"/>
      <c r="AS343" s="82"/>
      <c r="AT343" s="82"/>
      <c r="AU343" s="82"/>
      <c r="AV343" s="82"/>
      <c r="AW343" s="82"/>
      <c r="AX343" s="82"/>
    </row>
    <row r="344" spans="37:50" x14ac:dyDescent="0.2">
      <c r="AK344" s="82"/>
      <c r="AL344" s="82"/>
      <c r="AM344" s="82"/>
      <c r="AN344" s="82"/>
      <c r="AO344" s="82"/>
      <c r="AP344" s="82"/>
      <c r="AQ344" s="82"/>
      <c r="AR344" s="82"/>
      <c r="AS344" s="82"/>
      <c r="AT344" s="82"/>
      <c r="AU344" s="82"/>
      <c r="AV344" s="82"/>
      <c r="AW344" s="82"/>
      <c r="AX344" s="82"/>
    </row>
    <row r="345" spans="37:50" x14ac:dyDescent="0.2">
      <c r="AK345" s="82"/>
      <c r="AL345" s="82"/>
      <c r="AM345" s="82"/>
      <c r="AN345" s="82"/>
      <c r="AO345" s="82"/>
      <c r="AP345" s="82"/>
      <c r="AQ345" s="82"/>
      <c r="AR345" s="82"/>
      <c r="AS345" s="82"/>
      <c r="AT345" s="82"/>
      <c r="AU345" s="82"/>
      <c r="AV345" s="82"/>
      <c r="AW345" s="82"/>
      <c r="AX345" s="82"/>
    </row>
    <row r="346" spans="37:50" x14ac:dyDescent="0.2">
      <c r="AK346" s="82"/>
      <c r="AL346" s="82"/>
      <c r="AM346" s="82"/>
      <c r="AN346" s="82"/>
      <c r="AO346" s="82"/>
      <c r="AP346" s="82"/>
      <c r="AQ346" s="82"/>
      <c r="AR346" s="82"/>
      <c r="AS346" s="82"/>
      <c r="AT346" s="82"/>
      <c r="AU346" s="82"/>
      <c r="AV346" s="82"/>
      <c r="AW346" s="82"/>
      <c r="AX346" s="82"/>
    </row>
    <row r="347" spans="37:50" x14ac:dyDescent="0.2">
      <c r="AK347" s="82"/>
      <c r="AL347" s="82"/>
      <c r="AM347" s="82"/>
      <c r="AN347" s="82"/>
      <c r="AO347" s="82"/>
      <c r="AP347" s="82"/>
      <c r="AQ347" s="82"/>
      <c r="AR347" s="82"/>
      <c r="AS347" s="82"/>
      <c r="AT347" s="82"/>
      <c r="AU347" s="82"/>
      <c r="AV347" s="82"/>
      <c r="AW347" s="82"/>
      <c r="AX347" s="82"/>
    </row>
    <row r="348" spans="37:50" x14ac:dyDescent="0.2">
      <c r="AK348" s="82"/>
      <c r="AL348" s="82"/>
      <c r="AM348" s="82"/>
      <c r="AN348" s="82"/>
      <c r="AO348" s="82"/>
      <c r="AP348" s="82"/>
      <c r="AQ348" s="82"/>
      <c r="AR348" s="82"/>
      <c r="AS348" s="82"/>
      <c r="AT348" s="82"/>
      <c r="AU348" s="82"/>
      <c r="AV348" s="82"/>
      <c r="AW348" s="82"/>
      <c r="AX348" s="82"/>
    </row>
    <row r="349" spans="37:50" x14ac:dyDescent="0.2">
      <c r="AK349" s="82"/>
      <c r="AL349" s="82"/>
      <c r="AM349" s="82"/>
      <c r="AN349" s="82"/>
      <c r="AO349" s="82"/>
      <c r="AP349" s="82"/>
      <c r="AQ349" s="82"/>
      <c r="AR349" s="82"/>
      <c r="AS349" s="82"/>
      <c r="AT349" s="82"/>
      <c r="AU349" s="82"/>
      <c r="AV349" s="82"/>
      <c r="AW349" s="82"/>
      <c r="AX349" s="82"/>
    </row>
    <row r="350" spans="37:50" x14ac:dyDescent="0.2">
      <c r="AK350" s="82"/>
      <c r="AL350" s="82"/>
      <c r="AM350" s="82"/>
      <c r="AN350" s="82"/>
      <c r="AO350" s="82"/>
      <c r="AP350" s="82"/>
      <c r="AQ350" s="82"/>
      <c r="AR350" s="82"/>
      <c r="AS350" s="82"/>
      <c r="AT350" s="82"/>
      <c r="AU350" s="82"/>
      <c r="AV350" s="82"/>
      <c r="AW350" s="82"/>
      <c r="AX350" s="82"/>
    </row>
    <row r="351" spans="37:50" x14ac:dyDescent="0.2">
      <c r="AK351" s="82"/>
      <c r="AL351" s="82"/>
      <c r="AM351" s="82"/>
      <c r="AN351" s="82"/>
      <c r="AO351" s="82"/>
      <c r="AP351" s="82"/>
      <c r="AQ351" s="82"/>
      <c r="AR351" s="82"/>
      <c r="AS351" s="82"/>
      <c r="AT351" s="82"/>
      <c r="AU351" s="82"/>
      <c r="AV351" s="82"/>
      <c r="AW351" s="82"/>
      <c r="AX351" s="82"/>
    </row>
    <row r="352" spans="37:50" x14ac:dyDescent="0.2">
      <c r="AK352" s="82"/>
      <c r="AL352" s="82"/>
      <c r="AM352" s="82"/>
      <c r="AN352" s="82"/>
      <c r="AO352" s="82"/>
      <c r="AP352" s="82"/>
      <c r="AQ352" s="82"/>
      <c r="AR352" s="82"/>
      <c r="AS352" s="82"/>
      <c r="AT352" s="82"/>
      <c r="AU352" s="82"/>
      <c r="AV352" s="82"/>
      <c r="AW352" s="82"/>
      <c r="AX352" s="82"/>
    </row>
    <row r="353" spans="37:50" x14ac:dyDescent="0.2">
      <c r="AK353" s="82"/>
      <c r="AL353" s="82"/>
      <c r="AM353" s="82"/>
      <c r="AN353" s="82"/>
      <c r="AO353" s="82"/>
      <c r="AP353" s="82"/>
      <c r="AQ353" s="82"/>
      <c r="AR353" s="82"/>
      <c r="AS353" s="82"/>
      <c r="AT353" s="82"/>
      <c r="AU353" s="82"/>
      <c r="AV353" s="82"/>
      <c r="AW353" s="82"/>
      <c r="AX353" s="82"/>
    </row>
    <row r="354" spans="37:50" x14ac:dyDescent="0.2">
      <c r="AK354" s="82"/>
      <c r="AL354" s="82"/>
      <c r="AM354" s="82"/>
      <c r="AN354" s="82"/>
      <c r="AO354" s="82"/>
      <c r="AP354" s="82"/>
      <c r="AQ354" s="82"/>
      <c r="AR354" s="82"/>
      <c r="AS354" s="82"/>
      <c r="AT354" s="82"/>
      <c r="AU354" s="82"/>
      <c r="AV354" s="82"/>
      <c r="AW354" s="82"/>
      <c r="AX354" s="82"/>
    </row>
    <row r="355" spans="37:50" x14ac:dyDescent="0.2">
      <c r="AK355" s="82"/>
      <c r="AL355" s="82"/>
      <c r="AM355" s="82"/>
      <c r="AN355" s="82"/>
      <c r="AO355" s="82"/>
      <c r="AP355" s="82"/>
      <c r="AQ355" s="82"/>
      <c r="AR355" s="82"/>
      <c r="AS355" s="82"/>
      <c r="AT355" s="82"/>
      <c r="AU355" s="82"/>
      <c r="AV355" s="82"/>
      <c r="AW355" s="82"/>
      <c r="AX355" s="82"/>
    </row>
    <row r="356" spans="37:50" x14ac:dyDescent="0.2">
      <c r="AK356" s="82"/>
      <c r="AL356" s="82"/>
      <c r="AM356" s="82"/>
      <c r="AN356" s="82"/>
      <c r="AO356" s="82"/>
      <c r="AP356" s="82"/>
      <c r="AQ356" s="82"/>
      <c r="AR356" s="82"/>
      <c r="AS356" s="82"/>
      <c r="AT356" s="82"/>
      <c r="AU356" s="82"/>
      <c r="AV356" s="82"/>
      <c r="AW356" s="82"/>
      <c r="AX356" s="82"/>
    </row>
    <row r="357" spans="37:50" x14ac:dyDescent="0.2">
      <c r="AK357" s="82"/>
      <c r="AL357" s="82"/>
      <c r="AM357" s="82"/>
      <c r="AN357" s="82"/>
      <c r="AO357" s="82"/>
      <c r="AP357" s="82"/>
      <c r="AQ357" s="82"/>
      <c r="AR357" s="82"/>
      <c r="AS357" s="82"/>
      <c r="AT357" s="82"/>
      <c r="AU357" s="82"/>
      <c r="AV357" s="82"/>
      <c r="AW357" s="82"/>
      <c r="AX357" s="82"/>
    </row>
    <row r="358" spans="37:50" x14ac:dyDescent="0.2">
      <c r="AK358" s="82"/>
      <c r="AL358" s="82"/>
      <c r="AM358" s="82"/>
      <c r="AN358" s="82"/>
      <c r="AO358" s="82"/>
      <c r="AP358" s="82"/>
      <c r="AQ358" s="82"/>
      <c r="AR358" s="82"/>
      <c r="AS358" s="82"/>
      <c r="AT358" s="82"/>
      <c r="AU358" s="82"/>
      <c r="AV358" s="82"/>
      <c r="AW358" s="82"/>
      <c r="AX358" s="82"/>
    </row>
    <row r="359" spans="37:50" x14ac:dyDescent="0.2">
      <c r="AK359" s="82"/>
      <c r="AL359" s="82"/>
      <c r="AM359" s="82"/>
      <c r="AN359" s="82"/>
      <c r="AO359" s="82"/>
      <c r="AP359" s="82"/>
      <c r="AQ359" s="82"/>
      <c r="AR359" s="82"/>
      <c r="AS359" s="82"/>
      <c r="AT359" s="82"/>
      <c r="AU359" s="82"/>
      <c r="AV359" s="82"/>
      <c r="AW359" s="82"/>
      <c r="AX359" s="82"/>
    </row>
    <row r="360" spans="37:50" x14ac:dyDescent="0.2">
      <c r="AK360" s="82"/>
      <c r="AL360" s="82"/>
      <c r="AM360" s="82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</row>
    <row r="361" spans="37:50" x14ac:dyDescent="0.2">
      <c r="AK361" s="82"/>
      <c r="AL361" s="82"/>
      <c r="AM361" s="82"/>
      <c r="AN361" s="82"/>
      <c r="AO361" s="82"/>
      <c r="AP361" s="82"/>
      <c r="AQ361" s="82"/>
      <c r="AR361" s="82"/>
      <c r="AS361" s="82"/>
      <c r="AT361" s="82"/>
      <c r="AU361" s="82"/>
      <c r="AV361" s="82"/>
      <c r="AW361" s="82"/>
      <c r="AX361" s="82"/>
    </row>
    <row r="362" spans="37:50" x14ac:dyDescent="0.2">
      <c r="AK362" s="82"/>
      <c r="AL362" s="82"/>
      <c r="AM362" s="82"/>
      <c r="AN362" s="82"/>
      <c r="AO362" s="82"/>
      <c r="AP362" s="82"/>
      <c r="AQ362" s="82"/>
      <c r="AR362" s="82"/>
      <c r="AS362" s="82"/>
      <c r="AT362" s="82"/>
      <c r="AU362" s="82"/>
      <c r="AV362" s="82"/>
      <c r="AW362" s="82"/>
      <c r="AX362" s="82"/>
    </row>
    <row r="363" spans="37:50" x14ac:dyDescent="0.2">
      <c r="AK363" s="82"/>
      <c r="AL363" s="82"/>
      <c r="AM363" s="82"/>
      <c r="AN363" s="82"/>
      <c r="AO363" s="82"/>
      <c r="AP363" s="82"/>
      <c r="AQ363" s="82"/>
      <c r="AR363" s="82"/>
      <c r="AS363" s="82"/>
      <c r="AT363" s="82"/>
      <c r="AU363" s="82"/>
      <c r="AV363" s="82"/>
      <c r="AW363" s="82"/>
      <c r="AX363" s="82"/>
    </row>
    <row r="364" spans="37:50" x14ac:dyDescent="0.2">
      <c r="AK364" s="82"/>
      <c r="AL364" s="82"/>
      <c r="AM364" s="82"/>
      <c r="AN364" s="82"/>
      <c r="AO364" s="82"/>
      <c r="AP364" s="82"/>
      <c r="AQ364" s="82"/>
      <c r="AR364" s="82"/>
      <c r="AS364" s="82"/>
      <c r="AT364" s="82"/>
      <c r="AU364" s="82"/>
      <c r="AV364" s="82"/>
      <c r="AW364" s="82"/>
      <c r="AX364" s="82"/>
    </row>
    <row r="365" spans="37:50" x14ac:dyDescent="0.2">
      <c r="AK365" s="82"/>
      <c r="AL365" s="82"/>
      <c r="AM365" s="82"/>
      <c r="AN365" s="82"/>
      <c r="AO365" s="82"/>
      <c r="AP365" s="82"/>
      <c r="AQ365" s="82"/>
      <c r="AR365" s="82"/>
      <c r="AS365" s="82"/>
      <c r="AT365" s="82"/>
      <c r="AU365" s="82"/>
      <c r="AV365" s="82"/>
      <c r="AW365" s="82"/>
      <c r="AX365" s="82"/>
    </row>
    <row r="366" spans="37:50" x14ac:dyDescent="0.2">
      <c r="AK366" s="82"/>
      <c r="AL366" s="82"/>
      <c r="AM366" s="82"/>
      <c r="AN366" s="82"/>
      <c r="AO366" s="82"/>
      <c r="AP366" s="82"/>
      <c r="AQ366" s="82"/>
      <c r="AR366" s="82"/>
      <c r="AS366" s="82"/>
      <c r="AT366" s="82"/>
      <c r="AU366" s="82"/>
      <c r="AV366" s="82"/>
      <c r="AW366" s="82"/>
      <c r="AX366" s="82"/>
    </row>
    <row r="367" spans="37:50" x14ac:dyDescent="0.2">
      <c r="AK367" s="82"/>
      <c r="AL367" s="82"/>
      <c r="AM367" s="82"/>
      <c r="AN367" s="82"/>
      <c r="AO367" s="82"/>
      <c r="AP367" s="82"/>
      <c r="AQ367" s="82"/>
      <c r="AR367" s="82"/>
      <c r="AS367" s="82"/>
      <c r="AT367" s="82"/>
      <c r="AU367" s="82"/>
      <c r="AV367" s="82"/>
      <c r="AW367" s="82"/>
      <c r="AX367" s="82"/>
    </row>
    <row r="368" spans="37:50" x14ac:dyDescent="0.2">
      <c r="AK368" s="82"/>
      <c r="AL368" s="82"/>
      <c r="AM368" s="82"/>
      <c r="AN368" s="82"/>
      <c r="AO368" s="82"/>
      <c r="AP368" s="82"/>
      <c r="AQ368" s="82"/>
      <c r="AR368" s="82"/>
      <c r="AS368" s="82"/>
      <c r="AT368" s="82"/>
      <c r="AU368" s="82"/>
      <c r="AV368" s="82"/>
      <c r="AW368" s="82"/>
      <c r="AX368" s="82"/>
    </row>
    <row r="369" spans="37:50" x14ac:dyDescent="0.2">
      <c r="AK369" s="82"/>
      <c r="AL369" s="82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</row>
    <row r="370" spans="37:50" x14ac:dyDescent="0.2">
      <c r="AK370" s="82"/>
      <c r="AL370" s="82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</row>
    <row r="371" spans="37:50" x14ac:dyDescent="0.2">
      <c r="AK371" s="82"/>
      <c r="AL371" s="82"/>
      <c r="AM371" s="82"/>
      <c r="AN371" s="82"/>
      <c r="AO371" s="82"/>
      <c r="AP371" s="82"/>
      <c r="AQ371" s="82"/>
      <c r="AR371" s="82"/>
      <c r="AS371" s="82"/>
      <c r="AT371" s="82"/>
      <c r="AU371" s="82"/>
      <c r="AV371" s="82"/>
      <c r="AW371" s="82"/>
      <c r="AX371" s="82"/>
    </row>
    <row r="372" spans="37:50" x14ac:dyDescent="0.2">
      <c r="AK372" s="82"/>
      <c r="AL372" s="82"/>
      <c r="AM372" s="82"/>
      <c r="AN372" s="82"/>
      <c r="AO372" s="82"/>
      <c r="AP372" s="82"/>
      <c r="AQ372" s="82"/>
      <c r="AR372" s="82"/>
      <c r="AS372" s="82"/>
      <c r="AT372" s="82"/>
      <c r="AU372" s="82"/>
      <c r="AV372" s="82"/>
      <c r="AW372" s="82"/>
      <c r="AX372" s="82"/>
    </row>
    <row r="373" spans="37:50" x14ac:dyDescent="0.2">
      <c r="AK373" s="82"/>
      <c r="AL373" s="82"/>
      <c r="AM373" s="82"/>
      <c r="AN373" s="82"/>
      <c r="AO373" s="82"/>
      <c r="AP373" s="82"/>
      <c r="AQ373" s="82"/>
      <c r="AR373" s="82"/>
      <c r="AS373" s="82"/>
      <c r="AT373" s="82"/>
      <c r="AU373" s="82"/>
      <c r="AV373" s="82"/>
      <c r="AW373" s="82"/>
      <c r="AX373" s="82"/>
    </row>
    <row r="374" spans="37:50" x14ac:dyDescent="0.2">
      <c r="AK374" s="82"/>
      <c r="AL374" s="82"/>
      <c r="AM374" s="82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</row>
    <row r="375" spans="37:50" x14ac:dyDescent="0.2">
      <c r="AK375" s="82"/>
      <c r="AL375" s="82"/>
      <c r="AM375" s="82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</row>
    <row r="376" spans="37:50" x14ac:dyDescent="0.2">
      <c r="AK376" s="82"/>
      <c r="AL376" s="82"/>
      <c r="AM376" s="82"/>
      <c r="AN376" s="82"/>
      <c r="AO376" s="82"/>
      <c r="AP376" s="82"/>
      <c r="AQ376" s="82"/>
      <c r="AR376" s="82"/>
      <c r="AS376" s="82"/>
      <c r="AT376" s="82"/>
      <c r="AU376" s="82"/>
      <c r="AV376" s="82"/>
      <c r="AW376" s="82"/>
      <c r="AX376" s="82"/>
    </row>
    <row r="377" spans="37:50" x14ac:dyDescent="0.2">
      <c r="AK377" s="82"/>
      <c r="AL377" s="82"/>
      <c r="AM377" s="82"/>
      <c r="AN377" s="82"/>
      <c r="AO377" s="82"/>
      <c r="AP377" s="82"/>
      <c r="AQ377" s="82"/>
      <c r="AR377" s="82"/>
      <c r="AS377" s="82"/>
      <c r="AT377" s="82"/>
      <c r="AU377" s="82"/>
      <c r="AV377" s="82"/>
      <c r="AW377" s="82"/>
      <c r="AX377" s="82"/>
    </row>
    <row r="378" spans="37:50" x14ac:dyDescent="0.2">
      <c r="AK378" s="82"/>
      <c r="AL378" s="82"/>
      <c r="AM378" s="82"/>
      <c r="AN378" s="82"/>
      <c r="AO378" s="82"/>
      <c r="AP378" s="82"/>
      <c r="AQ378" s="82"/>
      <c r="AR378" s="82"/>
      <c r="AS378" s="82"/>
      <c r="AT378" s="82"/>
      <c r="AU378" s="82"/>
      <c r="AV378" s="82"/>
      <c r="AW378" s="82"/>
      <c r="AX378" s="82"/>
    </row>
    <row r="379" spans="37:50" x14ac:dyDescent="0.2">
      <c r="AK379" s="82"/>
      <c r="AL379" s="82"/>
      <c r="AM379" s="82"/>
      <c r="AN379" s="82"/>
      <c r="AO379" s="82"/>
      <c r="AP379" s="82"/>
      <c r="AQ379" s="82"/>
      <c r="AR379" s="82"/>
      <c r="AS379" s="82"/>
      <c r="AT379" s="82"/>
      <c r="AU379" s="82"/>
      <c r="AV379" s="82"/>
      <c r="AW379" s="82"/>
      <c r="AX379" s="82"/>
    </row>
    <row r="380" spans="37:50" x14ac:dyDescent="0.2">
      <c r="AK380" s="82"/>
      <c r="AL380" s="82"/>
      <c r="AM380" s="82"/>
      <c r="AN380" s="82"/>
      <c r="AO380" s="82"/>
      <c r="AP380" s="82"/>
      <c r="AQ380" s="82"/>
      <c r="AR380" s="82"/>
      <c r="AS380" s="82"/>
      <c r="AT380" s="82"/>
      <c r="AU380" s="82"/>
      <c r="AV380" s="82"/>
      <c r="AW380" s="82"/>
      <c r="AX380" s="82"/>
    </row>
    <row r="381" spans="37:50" x14ac:dyDescent="0.2">
      <c r="AK381" s="82"/>
      <c r="AL381" s="82"/>
      <c r="AM381" s="82"/>
      <c r="AN381" s="82"/>
      <c r="AO381" s="82"/>
      <c r="AP381" s="82"/>
      <c r="AQ381" s="82"/>
      <c r="AR381" s="82"/>
      <c r="AS381" s="82"/>
      <c r="AT381" s="82"/>
      <c r="AU381" s="82"/>
      <c r="AV381" s="82"/>
      <c r="AW381" s="82"/>
      <c r="AX381" s="82"/>
    </row>
    <row r="382" spans="37:50" x14ac:dyDescent="0.2">
      <c r="AK382" s="82"/>
      <c r="AL382" s="82"/>
      <c r="AM382" s="82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</row>
    <row r="383" spans="37:50" x14ac:dyDescent="0.2">
      <c r="AK383" s="82"/>
      <c r="AL383" s="82"/>
      <c r="AM383" s="82"/>
      <c r="AN383" s="82"/>
      <c r="AO383" s="82"/>
      <c r="AP383" s="82"/>
      <c r="AQ383" s="82"/>
      <c r="AR383" s="82"/>
      <c r="AS383" s="82"/>
      <c r="AT383" s="82"/>
      <c r="AU383" s="82"/>
      <c r="AV383" s="82"/>
      <c r="AW383" s="82"/>
      <c r="AX383" s="82"/>
    </row>
    <row r="384" spans="37:50" x14ac:dyDescent="0.2">
      <c r="AK384" s="82"/>
      <c r="AL384" s="82"/>
      <c r="AM384" s="82"/>
      <c r="AN384" s="82"/>
      <c r="AO384" s="82"/>
      <c r="AP384" s="82"/>
      <c r="AQ384" s="82"/>
      <c r="AR384" s="82"/>
      <c r="AS384" s="82"/>
      <c r="AT384" s="82"/>
      <c r="AU384" s="82"/>
      <c r="AV384" s="82"/>
      <c r="AW384" s="82"/>
      <c r="AX384" s="82"/>
    </row>
    <row r="385" spans="37:50" x14ac:dyDescent="0.2">
      <c r="AK385" s="82"/>
      <c r="AL385" s="82"/>
      <c r="AM385" s="82"/>
      <c r="AN385" s="82"/>
      <c r="AO385" s="82"/>
      <c r="AP385" s="82"/>
      <c r="AQ385" s="82"/>
      <c r="AR385" s="82"/>
      <c r="AS385" s="82"/>
      <c r="AT385" s="82"/>
      <c r="AU385" s="82"/>
      <c r="AV385" s="82"/>
      <c r="AW385" s="82"/>
      <c r="AX385" s="82"/>
    </row>
    <row r="386" spans="37:50" x14ac:dyDescent="0.2">
      <c r="AK386" s="82"/>
      <c r="AL386" s="82"/>
      <c r="AM386" s="82"/>
      <c r="AN386" s="82"/>
      <c r="AO386" s="82"/>
      <c r="AP386" s="82"/>
      <c r="AQ386" s="82"/>
      <c r="AR386" s="82"/>
      <c r="AS386" s="82"/>
      <c r="AT386" s="82"/>
      <c r="AU386" s="82"/>
      <c r="AV386" s="82"/>
      <c r="AW386" s="82"/>
      <c r="AX386" s="82"/>
    </row>
    <row r="387" spans="37:50" x14ac:dyDescent="0.2">
      <c r="AK387" s="82"/>
      <c r="AL387" s="82"/>
      <c r="AM387" s="82"/>
      <c r="AN387" s="82"/>
      <c r="AO387" s="82"/>
      <c r="AP387" s="82"/>
      <c r="AQ387" s="82"/>
      <c r="AR387" s="82"/>
      <c r="AS387" s="82"/>
      <c r="AT387" s="82"/>
      <c r="AU387" s="82"/>
      <c r="AV387" s="82"/>
      <c r="AW387" s="82"/>
      <c r="AX387" s="82"/>
    </row>
    <row r="388" spans="37:50" x14ac:dyDescent="0.2">
      <c r="AK388" s="82"/>
      <c r="AL388" s="82"/>
      <c r="AM388" s="82"/>
      <c r="AN388" s="82"/>
      <c r="AO388" s="82"/>
      <c r="AP388" s="82"/>
      <c r="AQ388" s="82"/>
      <c r="AR388" s="82"/>
      <c r="AS388" s="82"/>
      <c r="AT388" s="82"/>
      <c r="AU388" s="82"/>
      <c r="AV388" s="82"/>
      <c r="AW388" s="82"/>
      <c r="AX388" s="82"/>
    </row>
    <row r="389" spans="37:50" x14ac:dyDescent="0.2">
      <c r="AK389" s="82"/>
      <c r="AL389" s="82"/>
      <c r="AM389" s="82"/>
      <c r="AN389" s="82"/>
      <c r="AO389" s="82"/>
      <c r="AP389" s="82"/>
      <c r="AQ389" s="82"/>
      <c r="AR389" s="82"/>
      <c r="AS389" s="82"/>
      <c r="AT389" s="82"/>
      <c r="AU389" s="82"/>
      <c r="AV389" s="82"/>
      <c r="AW389" s="82"/>
      <c r="AX389" s="82"/>
    </row>
    <row r="390" spans="37:50" x14ac:dyDescent="0.2">
      <c r="AK390" s="82"/>
      <c r="AL390" s="82"/>
      <c r="AM390" s="82"/>
      <c r="AN390" s="82"/>
      <c r="AO390" s="82"/>
      <c r="AP390" s="82"/>
      <c r="AQ390" s="82"/>
      <c r="AR390" s="82"/>
      <c r="AS390" s="82"/>
      <c r="AT390" s="82"/>
      <c r="AU390" s="82"/>
      <c r="AV390" s="82"/>
      <c r="AW390" s="82"/>
      <c r="AX390" s="82"/>
    </row>
    <row r="391" spans="37:50" x14ac:dyDescent="0.2"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</row>
    <row r="392" spans="37:50" x14ac:dyDescent="0.2">
      <c r="AK392" s="82"/>
      <c r="AL392" s="82"/>
      <c r="AM392" s="82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</row>
    <row r="393" spans="37:50" x14ac:dyDescent="0.2">
      <c r="AK393" s="82"/>
      <c r="AL393" s="82"/>
      <c r="AM393" s="82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</row>
    <row r="394" spans="37:50" x14ac:dyDescent="0.2">
      <c r="AK394" s="82"/>
      <c r="AL394" s="82"/>
      <c r="AM394" s="82"/>
      <c r="AN394" s="82"/>
      <c r="AO394" s="82"/>
      <c r="AP394" s="82"/>
      <c r="AQ394" s="82"/>
      <c r="AR394" s="82"/>
      <c r="AS394" s="82"/>
      <c r="AT394" s="82"/>
      <c r="AU394" s="82"/>
      <c r="AV394" s="82"/>
      <c r="AW394" s="82"/>
      <c r="AX394" s="82"/>
    </row>
    <row r="395" spans="37:50" x14ac:dyDescent="0.2">
      <c r="AK395" s="82"/>
      <c r="AL395" s="82"/>
      <c r="AM395" s="82"/>
      <c r="AN395" s="82"/>
      <c r="AO395" s="82"/>
      <c r="AP395" s="82"/>
      <c r="AQ395" s="82"/>
      <c r="AR395" s="82"/>
      <c r="AS395" s="82"/>
      <c r="AT395" s="82"/>
      <c r="AU395" s="82"/>
      <c r="AV395" s="82"/>
      <c r="AW395" s="82"/>
      <c r="AX395" s="82"/>
    </row>
    <row r="396" spans="37:50" x14ac:dyDescent="0.2">
      <c r="AK396" s="82"/>
      <c r="AL396" s="82"/>
      <c r="AM396" s="82"/>
      <c r="AN396" s="82"/>
      <c r="AO396" s="82"/>
      <c r="AP396" s="82"/>
      <c r="AQ396" s="82"/>
      <c r="AR396" s="82"/>
      <c r="AS396" s="82"/>
      <c r="AT396" s="82"/>
      <c r="AU396" s="82"/>
      <c r="AV396" s="82"/>
      <c r="AW396" s="82"/>
      <c r="AX396" s="82"/>
    </row>
    <row r="397" spans="37:50" x14ac:dyDescent="0.2">
      <c r="AK397" s="82"/>
      <c r="AL397" s="82"/>
      <c r="AM397" s="82"/>
      <c r="AN397" s="82"/>
      <c r="AO397" s="82"/>
      <c r="AP397" s="82"/>
      <c r="AQ397" s="82"/>
      <c r="AR397" s="82"/>
      <c r="AS397" s="82"/>
      <c r="AT397" s="82"/>
      <c r="AU397" s="82"/>
      <c r="AV397" s="82"/>
      <c r="AW397" s="82"/>
      <c r="AX397" s="82"/>
    </row>
    <row r="398" spans="37:50" x14ac:dyDescent="0.2">
      <c r="AK398" s="82"/>
      <c r="AL398" s="82"/>
      <c r="AM398" s="82"/>
      <c r="AN398" s="82"/>
      <c r="AO398" s="82"/>
      <c r="AP398" s="82"/>
      <c r="AQ398" s="82"/>
      <c r="AR398" s="82"/>
      <c r="AS398" s="82"/>
      <c r="AT398" s="82"/>
      <c r="AU398" s="82"/>
      <c r="AV398" s="82"/>
      <c r="AW398" s="82"/>
      <c r="AX398" s="82"/>
    </row>
    <row r="399" spans="37:50" x14ac:dyDescent="0.2">
      <c r="AK399" s="82"/>
      <c r="AL399" s="82"/>
      <c r="AM399" s="82"/>
      <c r="AN399" s="82"/>
      <c r="AO399" s="82"/>
      <c r="AP399" s="82"/>
      <c r="AQ399" s="82"/>
      <c r="AR399" s="82"/>
      <c r="AS399" s="82"/>
      <c r="AT399" s="82"/>
      <c r="AU399" s="82"/>
      <c r="AV399" s="82"/>
      <c r="AW399" s="82"/>
      <c r="AX399" s="82"/>
    </row>
    <row r="400" spans="37:50" x14ac:dyDescent="0.2">
      <c r="AK400" s="82"/>
      <c r="AL400" s="82"/>
      <c r="AM400" s="82"/>
      <c r="AN400" s="82"/>
      <c r="AO400" s="82"/>
      <c r="AP400" s="82"/>
      <c r="AQ400" s="82"/>
      <c r="AR400" s="82"/>
      <c r="AS400" s="82"/>
      <c r="AT400" s="82"/>
      <c r="AU400" s="82"/>
      <c r="AV400" s="82"/>
      <c r="AW400" s="82"/>
      <c r="AX400" s="82"/>
    </row>
    <row r="401" spans="37:50" x14ac:dyDescent="0.2">
      <c r="AK401" s="82"/>
      <c r="AL401" s="82"/>
      <c r="AM401" s="82"/>
      <c r="AN401" s="82"/>
      <c r="AO401" s="82"/>
      <c r="AP401" s="82"/>
      <c r="AQ401" s="82"/>
      <c r="AR401" s="82"/>
      <c r="AS401" s="82"/>
      <c r="AT401" s="82"/>
      <c r="AU401" s="82"/>
      <c r="AV401" s="82"/>
      <c r="AW401" s="82"/>
      <c r="AX401" s="82"/>
    </row>
    <row r="402" spans="37:50" x14ac:dyDescent="0.2">
      <c r="AK402" s="82"/>
      <c r="AL402" s="82"/>
      <c r="AM402" s="82"/>
      <c r="AN402" s="82"/>
      <c r="AO402" s="82"/>
      <c r="AP402" s="82"/>
      <c r="AQ402" s="82"/>
      <c r="AR402" s="82"/>
      <c r="AS402" s="82"/>
      <c r="AT402" s="82"/>
      <c r="AU402" s="82"/>
      <c r="AV402" s="82"/>
      <c r="AW402" s="82"/>
      <c r="AX402" s="82"/>
    </row>
    <row r="403" spans="37:50" x14ac:dyDescent="0.2">
      <c r="AK403" s="82"/>
      <c r="AL403" s="82"/>
      <c r="AM403" s="82"/>
      <c r="AN403" s="82"/>
      <c r="AO403" s="82"/>
      <c r="AP403" s="82"/>
      <c r="AQ403" s="82"/>
      <c r="AR403" s="82"/>
      <c r="AS403" s="82"/>
      <c r="AT403" s="82"/>
      <c r="AU403" s="82"/>
      <c r="AV403" s="82"/>
      <c r="AW403" s="82"/>
      <c r="AX403" s="82"/>
    </row>
    <row r="404" spans="37:50" x14ac:dyDescent="0.2">
      <c r="AK404" s="82"/>
      <c r="AL404" s="82"/>
      <c r="AM404" s="82"/>
      <c r="AN404" s="82"/>
      <c r="AO404" s="82"/>
      <c r="AP404" s="82"/>
      <c r="AQ404" s="82"/>
      <c r="AR404" s="82"/>
      <c r="AS404" s="82"/>
      <c r="AT404" s="82"/>
      <c r="AU404" s="82"/>
      <c r="AV404" s="82"/>
      <c r="AW404" s="82"/>
      <c r="AX404" s="82"/>
    </row>
    <row r="405" spans="37:50" x14ac:dyDescent="0.2">
      <c r="AK405" s="82"/>
      <c r="AL405" s="82"/>
      <c r="AM405" s="82"/>
      <c r="AN405" s="82"/>
      <c r="AO405" s="82"/>
      <c r="AP405" s="82"/>
      <c r="AQ405" s="82"/>
      <c r="AR405" s="82"/>
      <c r="AS405" s="82"/>
      <c r="AT405" s="82"/>
      <c r="AU405" s="82"/>
      <c r="AV405" s="82"/>
      <c r="AW405" s="82"/>
      <c r="AX405" s="82"/>
    </row>
    <row r="406" spans="37:50" x14ac:dyDescent="0.2">
      <c r="AK406" s="82"/>
      <c r="AL406" s="82"/>
      <c r="AM406" s="82"/>
      <c r="AN406" s="82"/>
      <c r="AO406" s="82"/>
      <c r="AP406" s="82"/>
      <c r="AQ406" s="82"/>
      <c r="AR406" s="82"/>
      <c r="AS406" s="82"/>
      <c r="AT406" s="82"/>
      <c r="AU406" s="82"/>
      <c r="AV406" s="82"/>
      <c r="AW406" s="82"/>
      <c r="AX406" s="82"/>
    </row>
    <row r="407" spans="37:50" x14ac:dyDescent="0.2">
      <c r="AK407" s="82"/>
      <c r="AL407" s="82"/>
      <c r="AM407" s="82"/>
      <c r="AN407" s="82"/>
      <c r="AO407" s="82"/>
      <c r="AP407" s="82"/>
      <c r="AQ407" s="82"/>
      <c r="AR407" s="82"/>
      <c r="AS407" s="82"/>
      <c r="AT407" s="82"/>
      <c r="AU407" s="82"/>
      <c r="AV407" s="82"/>
      <c r="AW407" s="82"/>
      <c r="AX407" s="82"/>
    </row>
    <row r="408" spans="37:50" x14ac:dyDescent="0.2">
      <c r="AK408" s="82"/>
      <c r="AL408" s="82"/>
      <c r="AM408" s="82"/>
      <c r="AN408" s="82"/>
      <c r="AO408" s="82"/>
      <c r="AP408" s="82"/>
      <c r="AQ408" s="82"/>
      <c r="AR408" s="82"/>
      <c r="AS408" s="82"/>
      <c r="AT408" s="82"/>
      <c r="AU408" s="82"/>
      <c r="AV408" s="82"/>
      <c r="AW408" s="82"/>
      <c r="AX408" s="82"/>
    </row>
    <row r="409" spans="37:50" x14ac:dyDescent="0.2">
      <c r="AK409" s="82"/>
      <c r="AL409" s="82"/>
      <c r="AM409" s="82"/>
      <c r="AN409" s="82"/>
      <c r="AO409" s="82"/>
      <c r="AP409" s="82"/>
      <c r="AQ409" s="82"/>
      <c r="AR409" s="82"/>
      <c r="AS409" s="82"/>
      <c r="AT409" s="82"/>
      <c r="AU409" s="82"/>
      <c r="AV409" s="82"/>
      <c r="AW409" s="82"/>
      <c r="AX409" s="82"/>
    </row>
    <row r="410" spans="37:50" x14ac:dyDescent="0.2">
      <c r="AK410" s="82"/>
      <c r="AL410" s="82"/>
      <c r="AM410" s="82"/>
      <c r="AN410" s="82"/>
      <c r="AO410" s="82"/>
      <c r="AP410" s="82"/>
      <c r="AQ410" s="82"/>
      <c r="AR410" s="82"/>
      <c r="AS410" s="82"/>
      <c r="AT410" s="82"/>
      <c r="AU410" s="82"/>
      <c r="AV410" s="82"/>
      <c r="AW410" s="82"/>
      <c r="AX410" s="82"/>
    </row>
    <row r="411" spans="37:50" x14ac:dyDescent="0.2">
      <c r="AK411" s="82"/>
      <c r="AL411" s="82"/>
      <c r="AM411" s="82"/>
      <c r="AN411" s="82"/>
      <c r="AO411" s="82"/>
      <c r="AP411" s="82"/>
      <c r="AQ411" s="82"/>
      <c r="AR411" s="82"/>
      <c r="AS411" s="82"/>
      <c r="AT411" s="82"/>
      <c r="AU411" s="82"/>
      <c r="AV411" s="82"/>
      <c r="AW411" s="82"/>
      <c r="AX411" s="82"/>
    </row>
    <row r="412" spans="37:50" x14ac:dyDescent="0.2">
      <c r="AK412" s="82"/>
      <c r="AL412" s="82"/>
      <c r="AM412" s="82"/>
      <c r="AN412" s="82"/>
      <c r="AO412" s="82"/>
      <c r="AP412" s="82"/>
      <c r="AQ412" s="82"/>
      <c r="AR412" s="82"/>
      <c r="AS412" s="82"/>
      <c r="AT412" s="82"/>
      <c r="AU412" s="82"/>
      <c r="AV412" s="82"/>
      <c r="AW412" s="82"/>
      <c r="AX412" s="82"/>
    </row>
    <row r="413" spans="37:50" x14ac:dyDescent="0.2">
      <c r="AK413" s="82"/>
      <c r="AL413" s="82"/>
      <c r="AM413" s="82"/>
      <c r="AN413" s="82"/>
      <c r="AO413" s="82"/>
      <c r="AP413" s="82"/>
      <c r="AQ413" s="82"/>
      <c r="AR413" s="82"/>
      <c r="AS413" s="82"/>
      <c r="AT413" s="82"/>
      <c r="AU413" s="82"/>
      <c r="AV413" s="82"/>
      <c r="AW413" s="82"/>
      <c r="AX413" s="82"/>
    </row>
    <row r="414" spans="37:50" x14ac:dyDescent="0.2">
      <c r="AK414" s="82"/>
      <c r="AL414" s="82"/>
      <c r="AM414" s="82"/>
      <c r="AN414" s="82"/>
      <c r="AO414" s="82"/>
      <c r="AP414" s="82"/>
      <c r="AQ414" s="82"/>
      <c r="AR414" s="82"/>
      <c r="AS414" s="82"/>
      <c r="AT414" s="82"/>
      <c r="AU414" s="82"/>
      <c r="AV414" s="82"/>
      <c r="AW414" s="82"/>
      <c r="AX414" s="82"/>
    </row>
    <row r="415" spans="37:50" x14ac:dyDescent="0.2">
      <c r="AK415" s="82"/>
      <c r="AL415" s="82"/>
      <c r="AM415" s="82"/>
      <c r="AN415" s="82"/>
      <c r="AO415" s="82"/>
      <c r="AP415" s="82"/>
      <c r="AQ415" s="82"/>
      <c r="AR415" s="82"/>
      <c r="AS415" s="82"/>
      <c r="AT415" s="82"/>
      <c r="AU415" s="82"/>
      <c r="AV415" s="82"/>
      <c r="AW415" s="82"/>
      <c r="AX415" s="82"/>
    </row>
    <row r="416" spans="37:50" x14ac:dyDescent="0.2">
      <c r="AK416" s="82"/>
      <c r="AL416" s="82"/>
      <c r="AM416" s="82"/>
      <c r="AN416" s="82"/>
      <c r="AO416" s="82"/>
      <c r="AP416" s="82"/>
      <c r="AQ416" s="82"/>
      <c r="AR416" s="82"/>
      <c r="AS416" s="82"/>
      <c r="AT416" s="82"/>
      <c r="AU416" s="82"/>
      <c r="AV416" s="82"/>
      <c r="AW416" s="82"/>
      <c r="AX416" s="82"/>
    </row>
    <row r="417" spans="37:50" x14ac:dyDescent="0.2">
      <c r="AK417" s="82"/>
      <c r="AL417" s="82"/>
      <c r="AM417" s="82"/>
      <c r="AN417" s="82"/>
      <c r="AO417" s="82"/>
      <c r="AP417" s="82"/>
      <c r="AQ417" s="82"/>
      <c r="AR417" s="82"/>
      <c r="AS417" s="82"/>
      <c r="AT417" s="82"/>
      <c r="AU417" s="82"/>
      <c r="AV417" s="82"/>
      <c r="AW417" s="82"/>
      <c r="AX417" s="82"/>
    </row>
    <row r="418" spans="37:50" x14ac:dyDescent="0.2">
      <c r="AK418" s="82"/>
      <c r="AL418" s="82"/>
      <c r="AM418" s="82"/>
      <c r="AN418" s="82"/>
      <c r="AO418" s="82"/>
      <c r="AP418" s="82"/>
      <c r="AQ418" s="82"/>
      <c r="AR418" s="82"/>
      <c r="AS418" s="82"/>
      <c r="AT418" s="82"/>
      <c r="AU418" s="82"/>
      <c r="AV418" s="82"/>
      <c r="AW418" s="82"/>
      <c r="AX418" s="82"/>
    </row>
    <row r="419" spans="37:50" x14ac:dyDescent="0.2">
      <c r="AK419" s="82"/>
      <c r="AL419" s="82"/>
      <c r="AM419" s="82"/>
      <c r="AN419" s="82"/>
      <c r="AO419" s="82"/>
      <c r="AP419" s="82"/>
      <c r="AQ419" s="82"/>
      <c r="AR419" s="82"/>
      <c r="AS419" s="82"/>
      <c r="AT419" s="82"/>
      <c r="AU419" s="82"/>
      <c r="AV419" s="82"/>
      <c r="AW419" s="82"/>
      <c r="AX419" s="82"/>
    </row>
    <row r="420" spans="37:50" x14ac:dyDescent="0.2">
      <c r="AK420" s="82"/>
      <c r="AL420" s="82"/>
      <c r="AM420" s="82"/>
      <c r="AN420" s="82"/>
      <c r="AO420" s="82"/>
      <c r="AP420" s="82"/>
      <c r="AQ420" s="82"/>
      <c r="AR420" s="82"/>
      <c r="AS420" s="82"/>
      <c r="AT420" s="82"/>
      <c r="AU420" s="82"/>
      <c r="AV420" s="82"/>
      <c r="AW420" s="82"/>
      <c r="AX420" s="82"/>
    </row>
    <row r="421" spans="37:50" x14ac:dyDescent="0.2">
      <c r="AK421" s="82"/>
      <c r="AL421" s="82"/>
      <c r="AM421" s="82"/>
      <c r="AN421" s="82"/>
      <c r="AO421" s="82"/>
      <c r="AP421" s="82"/>
      <c r="AQ421" s="82"/>
      <c r="AR421" s="82"/>
      <c r="AS421" s="82"/>
      <c r="AT421" s="82"/>
      <c r="AU421" s="82"/>
      <c r="AV421" s="82"/>
      <c r="AW421" s="82"/>
      <c r="AX421" s="82"/>
    </row>
    <row r="422" spans="37:50" x14ac:dyDescent="0.2">
      <c r="AK422" s="82"/>
      <c r="AL422" s="82"/>
      <c r="AM422" s="82"/>
      <c r="AN422" s="82"/>
      <c r="AO422" s="82"/>
      <c r="AP422" s="82"/>
      <c r="AQ422" s="82"/>
      <c r="AR422" s="82"/>
      <c r="AS422" s="82"/>
      <c r="AT422" s="82"/>
      <c r="AU422" s="82"/>
      <c r="AV422" s="82"/>
      <c r="AW422" s="82"/>
      <c r="AX422" s="82"/>
    </row>
    <row r="423" spans="37:50" x14ac:dyDescent="0.2">
      <c r="AK423" s="82"/>
      <c r="AL423" s="82"/>
      <c r="AM423" s="82"/>
      <c r="AN423" s="82"/>
      <c r="AO423" s="82"/>
      <c r="AP423" s="82"/>
      <c r="AQ423" s="82"/>
      <c r="AR423" s="82"/>
      <c r="AS423" s="82"/>
      <c r="AT423" s="82"/>
      <c r="AU423" s="82"/>
      <c r="AV423" s="82"/>
      <c r="AW423" s="82"/>
      <c r="AX423" s="82"/>
    </row>
    <row r="424" spans="37:50" x14ac:dyDescent="0.2">
      <c r="AK424" s="82"/>
      <c r="AL424" s="82"/>
      <c r="AM424" s="82"/>
      <c r="AN424" s="82"/>
      <c r="AO424" s="82"/>
      <c r="AP424" s="82"/>
      <c r="AQ424" s="82"/>
      <c r="AR424" s="82"/>
      <c r="AS424" s="82"/>
      <c r="AT424" s="82"/>
      <c r="AU424" s="82"/>
      <c r="AV424" s="82"/>
      <c r="AW424" s="82"/>
      <c r="AX424" s="82"/>
    </row>
    <row r="425" spans="37:50" x14ac:dyDescent="0.2">
      <c r="AK425" s="82"/>
      <c r="AL425" s="82"/>
      <c r="AM425" s="82"/>
      <c r="AN425" s="82"/>
      <c r="AO425" s="82"/>
      <c r="AP425" s="82"/>
      <c r="AQ425" s="82"/>
      <c r="AR425" s="82"/>
      <c r="AS425" s="82"/>
      <c r="AT425" s="82"/>
      <c r="AU425" s="82"/>
      <c r="AV425" s="82"/>
      <c r="AW425" s="82"/>
      <c r="AX425" s="82"/>
    </row>
    <row r="426" spans="37:50" x14ac:dyDescent="0.2">
      <c r="AK426" s="82"/>
      <c r="AL426" s="82"/>
      <c r="AM426" s="82"/>
      <c r="AN426" s="82"/>
      <c r="AO426" s="82"/>
      <c r="AP426" s="82"/>
      <c r="AQ426" s="82"/>
      <c r="AR426" s="82"/>
      <c r="AS426" s="82"/>
      <c r="AT426" s="82"/>
      <c r="AU426" s="82"/>
      <c r="AV426" s="82"/>
      <c r="AW426" s="82"/>
      <c r="AX426" s="82"/>
    </row>
    <row r="427" spans="37:50" x14ac:dyDescent="0.2">
      <c r="AK427" s="82"/>
      <c r="AL427" s="82"/>
      <c r="AM427" s="82"/>
      <c r="AN427" s="82"/>
      <c r="AO427" s="82"/>
      <c r="AP427" s="82"/>
      <c r="AQ427" s="82"/>
      <c r="AR427" s="82"/>
      <c r="AS427" s="82"/>
      <c r="AT427" s="82"/>
      <c r="AU427" s="82"/>
      <c r="AV427" s="82"/>
      <c r="AW427" s="82"/>
      <c r="AX427" s="82"/>
    </row>
    <row r="428" spans="37:50" x14ac:dyDescent="0.2">
      <c r="AK428" s="82"/>
      <c r="AL428" s="82"/>
      <c r="AM428" s="82"/>
      <c r="AN428" s="82"/>
      <c r="AO428" s="82"/>
      <c r="AP428" s="82"/>
      <c r="AQ428" s="82"/>
      <c r="AR428" s="82"/>
      <c r="AS428" s="82"/>
      <c r="AT428" s="82"/>
      <c r="AU428" s="82"/>
      <c r="AV428" s="82"/>
      <c r="AW428" s="82"/>
      <c r="AX428" s="82"/>
    </row>
    <row r="429" spans="37:50" x14ac:dyDescent="0.2">
      <c r="AK429" s="82"/>
      <c r="AL429" s="82"/>
      <c r="AM429" s="82"/>
      <c r="AN429" s="82"/>
      <c r="AO429" s="82"/>
      <c r="AP429" s="82"/>
      <c r="AQ429" s="82"/>
      <c r="AR429" s="82"/>
      <c r="AS429" s="82"/>
      <c r="AT429" s="82"/>
      <c r="AU429" s="82"/>
      <c r="AV429" s="82"/>
      <c r="AW429" s="82"/>
      <c r="AX429" s="82"/>
    </row>
    <row r="430" spans="37:50" x14ac:dyDescent="0.2">
      <c r="AK430" s="82"/>
      <c r="AL430" s="82"/>
      <c r="AM430" s="82"/>
      <c r="AN430" s="82"/>
      <c r="AO430" s="82"/>
      <c r="AP430" s="82"/>
      <c r="AQ430" s="82"/>
      <c r="AR430" s="82"/>
      <c r="AS430" s="82"/>
      <c r="AT430" s="82"/>
      <c r="AU430" s="82"/>
      <c r="AV430" s="82"/>
      <c r="AW430" s="82"/>
      <c r="AX430" s="82"/>
    </row>
    <row r="431" spans="37:50" x14ac:dyDescent="0.2">
      <c r="AK431" s="82"/>
      <c r="AL431" s="82"/>
      <c r="AM431" s="82"/>
      <c r="AN431" s="82"/>
      <c r="AO431" s="82"/>
      <c r="AP431" s="82"/>
      <c r="AQ431" s="82"/>
      <c r="AR431" s="82"/>
      <c r="AS431" s="82"/>
      <c r="AT431" s="82"/>
      <c r="AU431" s="82"/>
      <c r="AV431" s="82"/>
      <c r="AW431" s="82"/>
      <c r="AX431" s="82"/>
    </row>
    <row r="432" spans="37:50" x14ac:dyDescent="0.2">
      <c r="AK432" s="82"/>
      <c r="AL432" s="82"/>
      <c r="AM432" s="82"/>
      <c r="AN432" s="82"/>
      <c r="AO432" s="82"/>
      <c r="AP432" s="82"/>
      <c r="AQ432" s="82"/>
      <c r="AR432" s="82"/>
      <c r="AS432" s="82"/>
      <c r="AT432" s="82"/>
      <c r="AU432" s="82"/>
      <c r="AV432" s="82"/>
      <c r="AW432" s="82"/>
      <c r="AX432" s="82"/>
    </row>
    <row r="433" spans="37:50" x14ac:dyDescent="0.2">
      <c r="AK433" s="82"/>
      <c r="AL433" s="82"/>
      <c r="AM433" s="82"/>
      <c r="AN433" s="82"/>
      <c r="AO433" s="82"/>
      <c r="AP433" s="82"/>
      <c r="AQ433" s="82"/>
      <c r="AR433" s="82"/>
      <c r="AS433" s="82"/>
      <c r="AT433" s="82"/>
      <c r="AU433" s="82"/>
      <c r="AV433" s="82"/>
      <c r="AW433" s="82"/>
      <c r="AX433" s="82"/>
    </row>
    <row r="434" spans="37:50" x14ac:dyDescent="0.2">
      <c r="AK434" s="82"/>
      <c r="AL434" s="82"/>
      <c r="AM434" s="82"/>
      <c r="AN434" s="82"/>
      <c r="AO434" s="82"/>
      <c r="AP434" s="82"/>
      <c r="AQ434" s="82"/>
      <c r="AR434" s="82"/>
      <c r="AS434" s="82"/>
      <c r="AT434" s="82"/>
      <c r="AU434" s="82"/>
      <c r="AV434" s="82"/>
      <c r="AW434" s="82"/>
      <c r="AX434" s="82"/>
    </row>
    <row r="435" spans="37:50" x14ac:dyDescent="0.2">
      <c r="AK435" s="82"/>
      <c r="AL435" s="82"/>
      <c r="AM435" s="82"/>
      <c r="AN435" s="82"/>
      <c r="AO435" s="82"/>
      <c r="AP435" s="82"/>
      <c r="AQ435" s="82"/>
      <c r="AR435" s="82"/>
      <c r="AS435" s="82"/>
      <c r="AT435" s="82"/>
      <c r="AU435" s="82"/>
      <c r="AV435" s="82"/>
      <c r="AW435" s="82"/>
      <c r="AX435" s="82"/>
    </row>
    <row r="436" spans="37:50" x14ac:dyDescent="0.2">
      <c r="AK436" s="82"/>
      <c r="AL436" s="82"/>
      <c r="AM436" s="82"/>
      <c r="AN436" s="82"/>
      <c r="AO436" s="82"/>
      <c r="AP436" s="82"/>
      <c r="AQ436" s="82"/>
      <c r="AR436" s="82"/>
      <c r="AS436" s="82"/>
      <c r="AT436" s="82"/>
      <c r="AU436" s="82"/>
      <c r="AV436" s="82"/>
      <c r="AW436" s="82"/>
      <c r="AX436" s="82"/>
    </row>
    <row r="437" spans="37:50" x14ac:dyDescent="0.2">
      <c r="AK437" s="82"/>
      <c r="AL437" s="82"/>
      <c r="AM437" s="82"/>
      <c r="AN437" s="82"/>
      <c r="AO437" s="82"/>
      <c r="AP437" s="82"/>
      <c r="AQ437" s="82"/>
      <c r="AR437" s="82"/>
      <c r="AS437" s="82"/>
      <c r="AT437" s="82"/>
      <c r="AU437" s="82"/>
      <c r="AV437" s="82"/>
      <c r="AW437" s="82"/>
      <c r="AX437" s="82"/>
    </row>
    <row r="438" spans="37:50" x14ac:dyDescent="0.2">
      <c r="AK438" s="82"/>
      <c r="AL438" s="82"/>
      <c r="AM438" s="82"/>
      <c r="AN438" s="82"/>
      <c r="AO438" s="82"/>
      <c r="AP438" s="82"/>
      <c r="AQ438" s="82"/>
      <c r="AR438" s="82"/>
      <c r="AS438" s="82"/>
      <c r="AT438" s="82"/>
      <c r="AU438" s="82"/>
      <c r="AV438" s="82"/>
      <c r="AW438" s="82"/>
      <c r="AX438" s="82"/>
    </row>
    <row r="439" spans="37:50" x14ac:dyDescent="0.2">
      <c r="AK439" s="82"/>
      <c r="AL439" s="82"/>
      <c r="AM439" s="82"/>
      <c r="AN439" s="82"/>
      <c r="AO439" s="82"/>
      <c r="AP439" s="82"/>
      <c r="AQ439" s="82"/>
      <c r="AR439" s="82"/>
      <c r="AS439" s="82"/>
      <c r="AT439" s="82"/>
      <c r="AU439" s="82"/>
      <c r="AV439" s="82"/>
      <c r="AW439" s="82"/>
      <c r="AX439" s="82"/>
    </row>
    <row r="440" spans="37:50" x14ac:dyDescent="0.2">
      <c r="AK440" s="82"/>
      <c r="AL440" s="82"/>
      <c r="AM440" s="82"/>
      <c r="AN440" s="82"/>
      <c r="AO440" s="82"/>
      <c r="AP440" s="82"/>
      <c r="AQ440" s="82"/>
      <c r="AR440" s="82"/>
      <c r="AS440" s="82"/>
      <c r="AT440" s="82"/>
      <c r="AU440" s="82"/>
      <c r="AV440" s="82"/>
      <c r="AW440" s="82"/>
      <c r="AX440" s="82"/>
    </row>
    <row r="441" spans="37:50" x14ac:dyDescent="0.2">
      <c r="AK441" s="82"/>
      <c r="AL441" s="82"/>
      <c r="AM441" s="82"/>
      <c r="AN441" s="82"/>
      <c r="AO441" s="82"/>
      <c r="AP441" s="82"/>
      <c r="AQ441" s="82"/>
      <c r="AR441" s="82"/>
      <c r="AS441" s="82"/>
      <c r="AT441" s="82"/>
      <c r="AU441" s="82"/>
      <c r="AV441" s="82"/>
      <c r="AW441" s="82"/>
      <c r="AX441" s="82"/>
    </row>
    <row r="442" spans="37:50" x14ac:dyDescent="0.2">
      <c r="AK442" s="82"/>
      <c r="AL442" s="82"/>
      <c r="AM442" s="82"/>
      <c r="AN442" s="82"/>
      <c r="AO442" s="82"/>
      <c r="AP442" s="82"/>
      <c r="AQ442" s="82"/>
      <c r="AR442" s="82"/>
      <c r="AS442" s="82"/>
      <c r="AT442" s="82"/>
      <c r="AU442" s="82"/>
      <c r="AV442" s="82"/>
      <c r="AW442" s="82"/>
      <c r="AX442" s="82"/>
    </row>
    <row r="443" spans="37:50" x14ac:dyDescent="0.2">
      <c r="AK443" s="82"/>
      <c r="AL443" s="82"/>
      <c r="AM443" s="82"/>
      <c r="AN443" s="82"/>
      <c r="AO443" s="82"/>
      <c r="AP443" s="82"/>
      <c r="AQ443" s="82"/>
      <c r="AR443" s="82"/>
      <c r="AS443" s="82"/>
      <c r="AT443" s="82"/>
      <c r="AU443" s="82"/>
      <c r="AV443" s="82"/>
      <c r="AW443" s="82"/>
      <c r="AX443" s="82"/>
    </row>
    <row r="444" spans="37:50" x14ac:dyDescent="0.2">
      <c r="AK444" s="82"/>
      <c r="AL444" s="82"/>
      <c r="AM444" s="82"/>
      <c r="AN444" s="82"/>
      <c r="AO444" s="82"/>
      <c r="AP444" s="82"/>
      <c r="AQ444" s="82"/>
      <c r="AR444" s="82"/>
      <c r="AS444" s="82"/>
      <c r="AT444" s="82"/>
      <c r="AU444" s="82"/>
      <c r="AV444" s="82"/>
      <c r="AW444" s="82"/>
      <c r="AX444" s="82"/>
    </row>
    <row r="445" spans="37:50" x14ac:dyDescent="0.2">
      <c r="AK445" s="82"/>
      <c r="AL445" s="82"/>
      <c r="AM445" s="82"/>
      <c r="AN445" s="82"/>
      <c r="AO445" s="82"/>
      <c r="AP445" s="82"/>
      <c r="AQ445" s="82"/>
      <c r="AR445" s="82"/>
      <c r="AS445" s="82"/>
      <c r="AT445" s="82"/>
      <c r="AU445" s="82"/>
      <c r="AV445" s="82"/>
      <c r="AW445" s="82"/>
      <c r="AX445" s="82"/>
    </row>
    <row r="446" spans="37:50" x14ac:dyDescent="0.2">
      <c r="AK446" s="82"/>
      <c r="AL446" s="82"/>
      <c r="AM446" s="82"/>
      <c r="AN446" s="82"/>
      <c r="AO446" s="82"/>
      <c r="AP446" s="82"/>
      <c r="AQ446" s="82"/>
      <c r="AR446" s="82"/>
      <c r="AS446" s="82"/>
      <c r="AT446" s="82"/>
      <c r="AU446" s="82"/>
      <c r="AV446" s="82"/>
      <c r="AW446" s="82"/>
      <c r="AX446" s="82"/>
    </row>
    <row r="447" spans="37:50" x14ac:dyDescent="0.2">
      <c r="AK447" s="82"/>
      <c r="AL447" s="82"/>
      <c r="AM447" s="82"/>
      <c r="AN447" s="82"/>
      <c r="AO447" s="82"/>
      <c r="AP447" s="82"/>
      <c r="AQ447" s="82"/>
      <c r="AR447" s="82"/>
      <c r="AS447" s="82"/>
      <c r="AT447" s="82"/>
      <c r="AU447" s="82"/>
      <c r="AV447" s="82"/>
      <c r="AW447" s="82"/>
      <c r="AX447" s="82"/>
    </row>
    <row r="448" spans="37:50" x14ac:dyDescent="0.2">
      <c r="AK448" s="82"/>
      <c r="AL448" s="82"/>
      <c r="AM448" s="82"/>
      <c r="AN448" s="82"/>
      <c r="AO448" s="82"/>
      <c r="AP448" s="82"/>
      <c r="AQ448" s="82"/>
      <c r="AR448" s="82"/>
      <c r="AS448" s="82"/>
      <c r="AT448" s="82"/>
      <c r="AU448" s="82"/>
      <c r="AV448" s="82"/>
      <c r="AW448" s="82"/>
      <c r="AX448" s="82"/>
    </row>
    <row r="449" spans="37:50" x14ac:dyDescent="0.2">
      <c r="AK449" s="82"/>
      <c r="AL449" s="82"/>
      <c r="AM449" s="82"/>
      <c r="AN449" s="82"/>
      <c r="AO449" s="82"/>
      <c r="AP449" s="82"/>
      <c r="AQ449" s="82"/>
      <c r="AR449" s="82"/>
      <c r="AS449" s="82"/>
      <c r="AT449" s="82"/>
      <c r="AU449" s="82"/>
      <c r="AV449" s="82"/>
      <c r="AW449" s="82"/>
      <c r="AX449" s="82"/>
    </row>
    <row r="450" spans="37:50" x14ac:dyDescent="0.2">
      <c r="AK450" s="82"/>
      <c r="AL450" s="82"/>
      <c r="AM450" s="82"/>
      <c r="AN450" s="82"/>
      <c r="AO450" s="82"/>
      <c r="AP450" s="82"/>
      <c r="AQ450" s="82"/>
      <c r="AR450" s="82"/>
      <c r="AS450" s="82"/>
      <c r="AT450" s="82"/>
      <c r="AU450" s="82"/>
      <c r="AV450" s="82"/>
      <c r="AW450" s="82"/>
      <c r="AX450" s="82"/>
    </row>
    <row r="451" spans="37:50" x14ac:dyDescent="0.2">
      <c r="AK451" s="82"/>
      <c r="AL451" s="82"/>
      <c r="AM451" s="82"/>
      <c r="AN451" s="82"/>
      <c r="AO451" s="82"/>
      <c r="AP451" s="82"/>
      <c r="AQ451" s="82"/>
      <c r="AR451" s="82"/>
      <c r="AS451" s="82"/>
      <c r="AT451" s="82"/>
      <c r="AU451" s="82"/>
      <c r="AV451" s="82"/>
      <c r="AW451" s="82"/>
      <c r="AX451" s="82"/>
    </row>
    <row r="452" spans="37:50" x14ac:dyDescent="0.2">
      <c r="AK452" s="82"/>
      <c r="AL452" s="82"/>
      <c r="AM452" s="82"/>
      <c r="AN452" s="82"/>
      <c r="AO452" s="82"/>
      <c r="AP452" s="82"/>
      <c r="AQ452" s="82"/>
      <c r="AR452" s="82"/>
      <c r="AS452" s="82"/>
      <c r="AT452" s="82"/>
      <c r="AU452" s="82"/>
      <c r="AV452" s="82"/>
      <c r="AW452" s="82"/>
      <c r="AX452" s="82"/>
    </row>
    <row r="453" spans="37:50" x14ac:dyDescent="0.2">
      <c r="AK453" s="82"/>
      <c r="AL453" s="82"/>
      <c r="AM453" s="82"/>
      <c r="AN453" s="82"/>
      <c r="AO453" s="82"/>
      <c r="AP453" s="82"/>
      <c r="AQ453" s="82"/>
      <c r="AR453" s="82"/>
      <c r="AS453" s="82"/>
      <c r="AT453" s="82"/>
      <c r="AU453" s="82"/>
      <c r="AV453" s="82"/>
      <c r="AW453" s="82"/>
      <c r="AX453" s="82"/>
    </row>
    <row r="454" spans="37:50" x14ac:dyDescent="0.2">
      <c r="AK454" s="82"/>
      <c r="AL454" s="82"/>
      <c r="AM454" s="82"/>
      <c r="AN454" s="82"/>
      <c r="AO454" s="82"/>
      <c r="AP454" s="82"/>
      <c r="AQ454" s="82"/>
      <c r="AR454" s="82"/>
      <c r="AS454" s="82"/>
      <c r="AT454" s="82"/>
      <c r="AU454" s="82"/>
      <c r="AV454" s="82"/>
      <c r="AW454" s="82"/>
      <c r="AX454" s="82"/>
    </row>
    <row r="455" spans="37:50" x14ac:dyDescent="0.2">
      <c r="AK455" s="82"/>
      <c r="AL455" s="82"/>
      <c r="AM455" s="82"/>
      <c r="AN455" s="82"/>
      <c r="AO455" s="82"/>
      <c r="AP455" s="82"/>
      <c r="AQ455" s="82"/>
      <c r="AR455" s="82"/>
      <c r="AS455" s="82"/>
      <c r="AT455" s="82"/>
      <c r="AU455" s="82"/>
      <c r="AV455" s="82"/>
      <c r="AW455" s="82"/>
      <c r="AX455" s="82"/>
    </row>
    <row r="456" spans="37:50" x14ac:dyDescent="0.2">
      <c r="AK456" s="82"/>
      <c r="AL456" s="82"/>
      <c r="AM456" s="82"/>
      <c r="AN456" s="82"/>
      <c r="AO456" s="82"/>
      <c r="AP456" s="82"/>
      <c r="AQ456" s="82"/>
      <c r="AR456" s="82"/>
      <c r="AS456" s="82"/>
      <c r="AT456" s="82"/>
      <c r="AU456" s="82"/>
      <c r="AV456" s="82"/>
      <c r="AW456" s="82"/>
      <c r="AX456" s="82"/>
    </row>
    <row r="457" spans="37:50" x14ac:dyDescent="0.2">
      <c r="AK457" s="82"/>
      <c r="AL457" s="82"/>
      <c r="AM457" s="82"/>
      <c r="AN457" s="82"/>
      <c r="AO457" s="82"/>
      <c r="AP457" s="82"/>
      <c r="AQ457" s="82"/>
      <c r="AR457" s="82"/>
      <c r="AS457" s="82"/>
      <c r="AT457" s="82"/>
      <c r="AU457" s="82"/>
      <c r="AV457" s="82"/>
      <c r="AW457" s="82"/>
      <c r="AX457" s="82"/>
    </row>
    <row r="458" spans="37:50" x14ac:dyDescent="0.2">
      <c r="AK458" s="82"/>
      <c r="AL458" s="82"/>
      <c r="AM458" s="82"/>
      <c r="AN458" s="82"/>
      <c r="AO458" s="82"/>
      <c r="AP458" s="82"/>
      <c r="AQ458" s="82"/>
      <c r="AR458" s="82"/>
      <c r="AS458" s="82"/>
      <c r="AT458" s="82"/>
      <c r="AU458" s="82"/>
      <c r="AV458" s="82"/>
      <c r="AW458" s="82"/>
      <c r="AX458" s="82"/>
    </row>
    <row r="459" spans="37:50" x14ac:dyDescent="0.2">
      <c r="AK459" s="82"/>
      <c r="AL459" s="82"/>
      <c r="AM459" s="82"/>
      <c r="AN459" s="82"/>
      <c r="AO459" s="82"/>
      <c r="AP459" s="82"/>
      <c r="AQ459" s="82"/>
      <c r="AR459" s="82"/>
      <c r="AS459" s="82"/>
      <c r="AT459" s="82"/>
      <c r="AU459" s="82"/>
      <c r="AV459" s="82"/>
      <c r="AW459" s="82"/>
      <c r="AX459" s="82"/>
    </row>
    <row r="460" spans="37:50" x14ac:dyDescent="0.2">
      <c r="AK460" s="82"/>
      <c r="AL460" s="82"/>
      <c r="AM460" s="82"/>
      <c r="AN460" s="82"/>
      <c r="AO460" s="82"/>
      <c r="AP460" s="82"/>
      <c r="AQ460" s="82"/>
      <c r="AR460" s="82"/>
      <c r="AS460" s="82"/>
      <c r="AT460" s="82"/>
      <c r="AU460" s="82"/>
      <c r="AV460" s="82"/>
      <c r="AW460" s="82"/>
      <c r="AX460" s="82"/>
    </row>
    <row r="461" spans="37:50" x14ac:dyDescent="0.2">
      <c r="AK461" s="82"/>
      <c r="AL461" s="82"/>
      <c r="AM461" s="82"/>
      <c r="AN461" s="82"/>
      <c r="AO461" s="82"/>
      <c r="AP461" s="82"/>
      <c r="AQ461" s="82"/>
      <c r="AR461" s="82"/>
      <c r="AS461" s="82"/>
      <c r="AT461" s="82"/>
      <c r="AU461" s="82"/>
      <c r="AV461" s="82"/>
      <c r="AW461" s="82"/>
      <c r="AX461" s="82"/>
    </row>
    <row r="462" spans="37:50" x14ac:dyDescent="0.2">
      <c r="AK462" s="82"/>
      <c r="AL462" s="82"/>
      <c r="AM462" s="82"/>
      <c r="AN462" s="82"/>
      <c r="AO462" s="82"/>
      <c r="AP462" s="82"/>
      <c r="AQ462" s="82"/>
      <c r="AR462" s="82"/>
      <c r="AS462" s="82"/>
      <c r="AT462" s="82"/>
      <c r="AU462" s="82"/>
      <c r="AV462" s="82"/>
      <c r="AW462" s="82"/>
      <c r="AX462" s="82"/>
    </row>
    <row r="463" spans="37:50" x14ac:dyDescent="0.2">
      <c r="AK463" s="82"/>
      <c r="AL463" s="82"/>
      <c r="AM463" s="82"/>
      <c r="AN463" s="82"/>
      <c r="AO463" s="82"/>
      <c r="AP463" s="82"/>
      <c r="AQ463" s="82"/>
      <c r="AR463" s="82"/>
      <c r="AS463" s="82"/>
      <c r="AT463" s="82"/>
      <c r="AU463" s="82"/>
      <c r="AV463" s="82"/>
      <c r="AW463" s="82"/>
      <c r="AX463" s="82"/>
    </row>
    <row r="464" spans="37:50" x14ac:dyDescent="0.2">
      <c r="AK464" s="82"/>
      <c r="AL464" s="82"/>
      <c r="AM464" s="82"/>
      <c r="AN464" s="82"/>
      <c r="AO464" s="82"/>
      <c r="AP464" s="82"/>
      <c r="AQ464" s="82"/>
      <c r="AR464" s="82"/>
      <c r="AS464" s="82"/>
      <c r="AT464" s="82"/>
      <c r="AU464" s="82"/>
      <c r="AV464" s="82"/>
      <c r="AW464" s="82"/>
      <c r="AX464" s="82"/>
    </row>
    <row r="465" spans="37:50" x14ac:dyDescent="0.2">
      <c r="AK465" s="82"/>
      <c r="AL465" s="82"/>
      <c r="AM465" s="82"/>
      <c r="AN465" s="82"/>
      <c r="AO465" s="82"/>
      <c r="AP465" s="82"/>
      <c r="AQ465" s="82"/>
      <c r="AR465" s="82"/>
      <c r="AS465" s="82"/>
      <c r="AT465" s="82"/>
      <c r="AU465" s="82"/>
      <c r="AV465" s="82"/>
      <c r="AW465" s="82"/>
      <c r="AX465" s="82"/>
    </row>
    <row r="466" spans="37:50" x14ac:dyDescent="0.2">
      <c r="AK466" s="82"/>
      <c r="AL466" s="82"/>
      <c r="AM466" s="82"/>
      <c r="AN466" s="82"/>
      <c r="AO466" s="82"/>
      <c r="AP466" s="82"/>
      <c r="AQ466" s="82"/>
      <c r="AR466" s="82"/>
      <c r="AS466" s="82"/>
      <c r="AT466" s="82"/>
      <c r="AU466" s="82"/>
      <c r="AV466" s="82"/>
      <c r="AW466" s="82"/>
      <c r="AX466" s="82"/>
    </row>
    <row r="467" spans="37:50" x14ac:dyDescent="0.2">
      <c r="AK467" s="82"/>
      <c r="AL467" s="82"/>
      <c r="AM467" s="82"/>
      <c r="AN467" s="82"/>
      <c r="AO467" s="82"/>
      <c r="AP467" s="82"/>
      <c r="AQ467" s="82"/>
      <c r="AR467" s="82"/>
      <c r="AS467" s="82"/>
      <c r="AT467" s="82"/>
      <c r="AU467" s="82"/>
      <c r="AV467" s="82"/>
      <c r="AW467" s="82"/>
      <c r="AX467" s="82"/>
    </row>
    <row r="468" spans="37:50" x14ac:dyDescent="0.2">
      <c r="AK468" s="82"/>
      <c r="AL468" s="82"/>
      <c r="AM468" s="82"/>
      <c r="AN468" s="82"/>
      <c r="AO468" s="82"/>
      <c r="AP468" s="82"/>
      <c r="AQ468" s="82"/>
      <c r="AR468" s="82"/>
      <c r="AS468" s="82"/>
      <c r="AT468" s="82"/>
      <c r="AU468" s="82"/>
      <c r="AV468" s="82"/>
      <c r="AW468" s="82"/>
      <c r="AX468" s="82"/>
    </row>
    <row r="469" spans="37:50" x14ac:dyDescent="0.2">
      <c r="AK469" s="82"/>
      <c r="AL469" s="82"/>
      <c r="AM469" s="82"/>
      <c r="AN469" s="82"/>
      <c r="AO469" s="82"/>
      <c r="AP469" s="82"/>
      <c r="AQ469" s="82"/>
      <c r="AR469" s="82"/>
      <c r="AS469" s="82"/>
      <c r="AT469" s="82"/>
      <c r="AU469" s="82"/>
      <c r="AV469" s="82"/>
      <c r="AW469" s="82"/>
      <c r="AX469" s="82"/>
    </row>
    <row r="470" spans="37:50" x14ac:dyDescent="0.2">
      <c r="AK470" s="82"/>
      <c r="AL470" s="82"/>
      <c r="AM470" s="82"/>
      <c r="AN470" s="82"/>
      <c r="AO470" s="82"/>
      <c r="AP470" s="82"/>
      <c r="AQ470" s="82"/>
      <c r="AR470" s="82"/>
      <c r="AS470" s="82"/>
      <c r="AT470" s="82"/>
      <c r="AU470" s="82"/>
      <c r="AV470" s="82"/>
      <c r="AW470" s="82"/>
      <c r="AX470" s="82"/>
    </row>
    <row r="471" spans="37:50" x14ac:dyDescent="0.2">
      <c r="AK471" s="82"/>
      <c r="AL471" s="82"/>
      <c r="AM471" s="82"/>
      <c r="AN471" s="82"/>
      <c r="AO471" s="82"/>
      <c r="AP471" s="82"/>
      <c r="AQ471" s="82"/>
      <c r="AR471" s="82"/>
      <c r="AS471" s="82"/>
      <c r="AT471" s="82"/>
      <c r="AU471" s="82"/>
      <c r="AV471" s="82"/>
      <c r="AW471" s="82"/>
      <c r="AX471" s="82"/>
    </row>
    <row r="472" spans="37:50" x14ac:dyDescent="0.2">
      <c r="AK472" s="82"/>
      <c r="AL472" s="82"/>
      <c r="AM472" s="82"/>
      <c r="AN472" s="82"/>
      <c r="AO472" s="82"/>
      <c r="AP472" s="82"/>
      <c r="AQ472" s="82"/>
      <c r="AR472" s="82"/>
      <c r="AS472" s="82"/>
      <c r="AT472" s="82"/>
      <c r="AU472" s="82"/>
      <c r="AV472" s="82"/>
      <c r="AW472" s="82"/>
      <c r="AX472" s="82"/>
    </row>
    <row r="473" spans="37:50" x14ac:dyDescent="0.2">
      <c r="AK473" s="82"/>
      <c r="AL473" s="82"/>
      <c r="AM473" s="82"/>
      <c r="AN473" s="82"/>
      <c r="AO473" s="82"/>
      <c r="AP473" s="82"/>
      <c r="AQ473" s="82"/>
      <c r="AR473" s="82"/>
      <c r="AS473" s="82"/>
      <c r="AT473" s="82"/>
      <c r="AU473" s="82"/>
      <c r="AV473" s="82"/>
      <c r="AW473" s="82"/>
      <c r="AX473" s="82"/>
    </row>
    <row r="474" spans="37:50" x14ac:dyDescent="0.2">
      <c r="AK474" s="82"/>
      <c r="AL474" s="82"/>
      <c r="AM474" s="82"/>
      <c r="AN474" s="82"/>
      <c r="AO474" s="82"/>
      <c r="AP474" s="82"/>
      <c r="AQ474" s="82"/>
      <c r="AR474" s="82"/>
      <c r="AS474" s="82"/>
      <c r="AT474" s="82"/>
      <c r="AU474" s="82"/>
      <c r="AV474" s="82"/>
      <c r="AW474" s="82"/>
      <c r="AX474" s="82"/>
    </row>
    <row r="475" spans="37:50" x14ac:dyDescent="0.2">
      <c r="AK475" s="82"/>
      <c r="AL475" s="82"/>
      <c r="AM475" s="82"/>
      <c r="AN475" s="82"/>
      <c r="AO475" s="82"/>
      <c r="AP475" s="82"/>
      <c r="AQ475" s="82"/>
      <c r="AR475" s="82"/>
      <c r="AS475" s="82"/>
      <c r="AT475" s="82"/>
      <c r="AU475" s="82"/>
      <c r="AV475" s="82"/>
      <c r="AW475" s="82"/>
      <c r="AX475" s="82"/>
    </row>
    <row r="476" spans="37:50" x14ac:dyDescent="0.2">
      <c r="AK476" s="82"/>
      <c r="AL476" s="82"/>
      <c r="AM476" s="82"/>
      <c r="AN476" s="82"/>
      <c r="AO476" s="82"/>
      <c r="AP476" s="82"/>
      <c r="AQ476" s="82"/>
      <c r="AR476" s="82"/>
      <c r="AS476" s="82"/>
      <c r="AT476" s="82"/>
      <c r="AU476" s="82"/>
      <c r="AV476" s="82"/>
      <c r="AW476" s="82"/>
      <c r="AX476" s="82"/>
    </row>
    <row r="477" spans="37:50" x14ac:dyDescent="0.2">
      <c r="AK477" s="82"/>
      <c r="AL477" s="82"/>
      <c r="AM477" s="82"/>
      <c r="AN477" s="82"/>
      <c r="AO477" s="82"/>
      <c r="AP477" s="82"/>
      <c r="AQ477" s="82"/>
      <c r="AR477" s="82"/>
      <c r="AS477" s="82"/>
      <c r="AT477" s="82"/>
      <c r="AU477" s="82"/>
      <c r="AV477" s="82"/>
      <c r="AW477" s="82"/>
      <c r="AX477" s="82"/>
    </row>
    <row r="478" spans="37:50" x14ac:dyDescent="0.2">
      <c r="AK478" s="82"/>
      <c r="AL478" s="82"/>
      <c r="AM478" s="82"/>
      <c r="AN478" s="82"/>
      <c r="AO478" s="82"/>
      <c r="AP478" s="82"/>
      <c r="AQ478" s="82"/>
      <c r="AR478" s="82"/>
      <c r="AS478" s="82"/>
      <c r="AT478" s="82"/>
      <c r="AU478" s="82"/>
      <c r="AV478" s="82"/>
      <c r="AW478" s="82"/>
      <c r="AX478" s="82"/>
    </row>
    <row r="479" spans="37:50" x14ac:dyDescent="0.2">
      <c r="AK479" s="82"/>
      <c r="AL479" s="82"/>
      <c r="AM479" s="82"/>
      <c r="AN479" s="82"/>
      <c r="AO479" s="82"/>
      <c r="AP479" s="82"/>
      <c r="AQ479" s="82"/>
      <c r="AR479" s="82"/>
      <c r="AS479" s="82"/>
      <c r="AT479" s="82"/>
      <c r="AU479" s="82"/>
      <c r="AV479" s="82"/>
      <c r="AW479" s="82"/>
      <c r="AX479" s="82"/>
    </row>
    <row r="480" spans="37:50" x14ac:dyDescent="0.2">
      <c r="AK480" s="82"/>
      <c r="AL480" s="82"/>
      <c r="AM480" s="82"/>
      <c r="AN480" s="82"/>
      <c r="AO480" s="82"/>
      <c r="AP480" s="82"/>
      <c r="AQ480" s="82"/>
      <c r="AR480" s="82"/>
      <c r="AS480" s="82"/>
      <c r="AT480" s="82"/>
      <c r="AU480" s="82"/>
      <c r="AV480" s="82"/>
      <c r="AW480" s="82"/>
      <c r="AX480" s="82"/>
    </row>
    <row r="481" spans="37:50" x14ac:dyDescent="0.2">
      <c r="AK481" s="82"/>
      <c r="AL481" s="82"/>
      <c r="AM481" s="82"/>
      <c r="AN481" s="82"/>
      <c r="AO481" s="82"/>
      <c r="AP481" s="82"/>
      <c r="AQ481" s="82"/>
      <c r="AR481" s="82"/>
      <c r="AS481" s="82"/>
      <c r="AT481" s="82"/>
      <c r="AU481" s="82"/>
      <c r="AV481" s="82"/>
      <c r="AW481" s="82"/>
      <c r="AX481" s="82"/>
    </row>
    <row r="482" spans="37:50" x14ac:dyDescent="0.2">
      <c r="AK482" s="82"/>
      <c r="AL482" s="82"/>
      <c r="AM482" s="82"/>
      <c r="AN482" s="82"/>
      <c r="AO482" s="82"/>
      <c r="AP482" s="82"/>
      <c r="AQ482" s="82"/>
      <c r="AR482" s="82"/>
      <c r="AS482" s="82"/>
      <c r="AT482" s="82"/>
      <c r="AU482" s="82"/>
      <c r="AV482" s="82"/>
      <c r="AW482" s="82"/>
      <c r="AX482" s="82"/>
    </row>
    <row r="483" spans="37:50" x14ac:dyDescent="0.2">
      <c r="AK483" s="82"/>
      <c r="AL483" s="82"/>
      <c r="AM483" s="82"/>
      <c r="AN483" s="82"/>
      <c r="AO483" s="82"/>
      <c r="AP483" s="82"/>
      <c r="AQ483" s="82"/>
      <c r="AR483" s="82"/>
      <c r="AS483" s="82"/>
      <c r="AT483" s="82"/>
      <c r="AU483" s="82"/>
      <c r="AV483" s="82"/>
      <c r="AW483" s="82"/>
      <c r="AX483" s="82"/>
    </row>
    <row r="484" spans="37:50" x14ac:dyDescent="0.2">
      <c r="AK484" s="82"/>
      <c r="AL484" s="82"/>
      <c r="AM484" s="82"/>
      <c r="AN484" s="82"/>
      <c r="AO484" s="82"/>
      <c r="AP484" s="82"/>
      <c r="AQ484" s="82"/>
      <c r="AR484" s="82"/>
      <c r="AS484" s="82"/>
      <c r="AT484" s="82"/>
      <c r="AU484" s="82"/>
      <c r="AV484" s="82"/>
      <c r="AW484" s="82"/>
      <c r="AX484" s="82"/>
    </row>
    <row r="485" spans="37:50" x14ac:dyDescent="0.2">
      <c r="AK485" s="82"/>
      <c r="AL485" s="82"/>
      <c r="AM485" s="82"/>
      <c r="AN485" s="82"/>
      <c r="AO485" s="82"/>
      <c r="AP485" s="82"/>
      <c r="AQ485" s="82"/>
      <c r="AR485" s="82"/>
      <c r="AS485" s="82"/>
      <c r="AT485" s="82"/>
      <c r="AU485" s="82"/>
      <c r="AV485" s="82"/>
      <c r="AW485" s="82"/>
      <c r="AX485" s="82"/>
    </row>
    <row r="486" spans="37:50" x14ac:dyDescent="0.2">
      <c r="AK486" s="82"/>
      <c r="AL486" s="82"/>
      <c r="AM486" s="82"/>
      <c r="AN486" s="82"/>
      <c r="AO486" s="82"/>
      <c r="AP486" s="82"/>
      <c r="AQ486" s="82"/>
      <c r="AR486" s="82"/>
      <c r="AS486" s="82"/>
      <c r="AT486" s="82"/>
      <c r="AU486" s="82"/>
      <c r="AV486" s="82"/>
      <c r="AW486" s="82"/>
      <c r="AX486" s="82"/>
    </row>
    <row r="487" spans="37:50" x14ac:dyDescent="0.2">
      <c r="AK487" s="82"/>
      <c r="AL487" s="82"/>
      <c r="AM487" s="82"/>
      <c r="AN487" s="82"/>
      <c r="AO487" s="82"/>
      <c r="AP487" s="82"/>
      <c r="AQ487" s="82"/>
      <c r="AR487" s="82"/>
      <c r="AS487" s="82"/>
      <c r="AT487" s="82"/>
      <c r="AU487" s="82"/>
      <c r="AV487" s="82"/>
      <c r="AW487" s="82"/>
      <c r="AX487" s="82"/>
    </row>
    <row r="488" spans="37:50" x14ac:dyDescent="0.2">
      <c r="AK488" s="82"/>
      <c r="AL488" s="82"/>
      <c r="AM488" s="82"/>
      <c r="AN488" s="82"/>
      <c r="AO488" s="82"/>
      <c r="AP488" s="82"/>
      <c r="AQ488" s="82"/>
      <c r="AR488" s="82"/>
      <c r="AS488" s="82"/>
      <c r="AT488" s="82"/>
      <c r="AU488" s="82"/>
      <c r="AV488" s="82"/>
      <c r="AW488" s="82"/>
      <c r="AX488" s="82"/>
    </row>
    <row r="489" spans="37:50" x14ac:dyDescent="0.2">
      <c r="AK489" s="82"/>
      <c r="AL489" s="82"/>
      <c r="AM489" s="82"/>
      <c r="AN489" s="82"/>
      <c r="AO489" s="82"/>
      <c r="AP489" s="82"/>
      <c r="AQ489" s="82"/>
      <c r="AR489" s="82"/>
      <c r="AS489" s="82"/>
      <c r="AT489" s="82"/>
      <c r="AU489" s="82"/>
      <c r="AV489" s="82"/>
      <c r="AW489" s="82"/>
      <c r="AX489" s="82"/>
    </row>
    <row r="490" spans="37:50" x14ac:dyDescent="0.2">
      <c r="AK490" s="82"/>
      <c r="AL490" s="82"/>
      <c r="AM490" s="82"/>
      <c r="AN490" s="82"/>
      <c r="AO490" s="82"/>
      <c r="AP490" s="82"/>
      <c r="AQ490" s="82"/>
      <c r="AR490" s="82"/>
      <c r="AS490" s="82"/>
      <c r="AT490" s="82"/>
      <c r="AU490" s="82"/>
      <c r="AV490" s="82"/>
      <c r="AW490" s="82"/>
      <c r="AX490" s="82"/>
    </row>
    <row r="491" spans="37:50" x14ac:dyDescent="0.2">
      <c r="AK491" s="82"/>
      <c r="AL491" s="82"/>
      <c r="AM491" s="82"/>
      <c r="AN491" s="82"/>
      <c r="AO491" s="82"/>
      <c r="AP491" s="82"/>
      <c r="AQ491" s="82"/>
      <c r="AR491" s="82"/>
      <c r="AS491" s="82"/>
      <c r="AT491" s="82"/>
      <c r="AU491" s="82"/>
      <c r="AV491" s="82"/>
      <c r="AW491" s="82"/>
      <c r="AX491" s="82"/>
    </row>
    <row r="492" spans="37:50" x14ac:dyDescent="0.2">
      <c r="AK492" s="82"/>
      <c r="AL492" s="82"/>
      <c r="AM492" s="82"/>
      <c r="AN492" s="82"/>
      <c r="AO492" s="82"/>
      <c r="AP492" s="82"/>
      <c r="AQ492" s="82"/>
      <c r="AR492" s="82"/>
      <c r="AS492" s="82"/>
      <c r="AT492" s="82"/>
      <c r="AU492" s="82"/>
      <c r="AV492" s="82"/>
      <c r="AW492" s="82"/>
      <c r="AX492" s="82"/>
    </row>
    <row r="493" spans="37:50" x14ac:dyDescent="0.2">
      <c r="AK493" s="82"/>
      <c r="AL493" s="82"/>
      <c r="AM493" s="82"/>
      <c r="AN493" s="82"/>
      <c r="AO493" s="82"/>
      <c r="AP493" s="82"/>
      <c r="AQ493" s="82"/>
      <c r="AR493" s="82"/>
      <c r="AS493" s="82"/>
      <c r="AT493" s="82"/>
      <c r="AU493" s="82"/>
      <c r="AV493" s="82"/>
      <c r="AW493" s="82"/>
      <c r="AX493" s="82"/>
    </row>
    <row r="494" spans="37:50" x14ac:dyDescent="0.2">
      <c r="AK494" s="82"/>
      <c r="AL494" s="82"/>
      <c r="AM494" s="82"/>
      <c r="AN494" s="82"/>
      <c r="AO494" s="82"/>
      <c r="AP494" s="82"/>
      <c r="AQ494" s="82"/>
      <c r="AR494" s="82"/>
      <c r="AS494" s="82"/>
      <c r="AT494" s="82"/>
      <c r="AU494" s="82"/>
      <c r="AV494" s="82"/>
      <c r="AW494" s="82"/>
      <c r="AX494" s="82"/>
    </row>
    <row r="495" spans="37:50" x14ac:dyDescent="0.2">
      <c r="AK495" s="82"/>
      <c r="AL495" s="82"/>
      <c r="AM495" s="82"/>
      <c r="AN495" s="82"/>
      <c r="AO495" s="82"/>
      <c r="AP495" s="82"/>
      <c r="AQ495" s="82"/>
      <c r="AR495" s="82"/>
      <c r="AS495" s="82"/>
      <c r="AT495" s="82"/>
      <c r="AU495" s="82"/>
      <c r="AV495" s="82"/>
      <c r="AW495" s="82"/>
      <c r="AX495" s="82"/>
    </row>
    <row r="496" spans="37:50" x14ac:dyDescent="0.2">
      <c r="AK496" s="82"/>
      <c r="AL496" s="82"/>
      <c r="AM496" s="82"/>
      <c r="AN496" s="82"/>
      <c r="AO496" s="82"/>
      <c r="AP496" s="82"/>
      <c r="AQ496" s="82"/>
      <c r="AR496" s="82"/>
      <c r="AS496" s="82"/>
      <c r="AT496" s="82"/>
      <c r="AU496" s="82"/>
      <c r="AV496" s="82"/>
      <c r="AW496" s="82"/>
      <c r="AX496" s="82"/>
    </row>
    <row r="497" spans="37:50" x14ac:dyDescent="0.2">
      <c r="AK497" s="82"/>
      <c r="AL497" s="82"/>
      <c r="AM497" s="82"/>
      <c r="AN497" s="82"/>
      <c r="AO497" s="82"/>
      <c r="AP497" s="82"/>
      <c r="AQ497" s="82"/>
      <c r="AR497" s="82"/>
      <c r="AS497" s="82"/>
      <c r="AT497" s="82"/>
      <c r="AU497" s="82"/>
      <c r="AV497" s="82"/>
      <c r="AW497" s="82"/>
      <c r="AX497" s="82"/>
    </row>
    <row r="498" spans="37:50" x14ac:dyDescent="0.2">
      <c r="AK498" s="82"/>
      <c r="AL498" s="82"/>
      <c r="AM498" s="82"/>
      <c r="AN498" s="82"/>
      <c r="AO498" s="82"/>
      <c r="AP498" s="82"/>
      <c r="AQ498" s="82"/>
      <c r="AR498" s="82"/>
      <c r="AS498" s="82"/>
      <c r="AT498" s="82"/>
      <c r="AU498" s="82"/>
      <c r="AV498" s="82"/>
      <c r="AW498" s="82"/>
      <c r="AX498" s="82"/>
    </row>
    <row r="499" spans="37:50" x14ac:dyDescent="0.2">
      <c r="AK499" s="82"/>
      <c r="AL499" s="82"/>
      <c r="AM499" s="82"/>
      <c r="AN499" s="82"/>
      <c r="AO499" s="82"/>
      <c r="AP499" s="82"/>
      <c r="AQ499" s="82"/>
      <c r="AR499" s="82"/>
      <c r="AS499" s="82"/>
      <c r="AT499" s="82"/>
      <c r="AU499" s="82"/>
      <c r="AV499" s="82"/>
      <c r="AW499" s="82"/>
      <c r="AX499" s="82"/>
    </row>
    <row r="500" spans="37:50" x14ac:dyDescent="0.2">
      <c r="AK500" s="82"/>
      <c r="AL500" s="82"/>
      <c r="AM500" s="82"/>
      <c r="AN500" s="82"/>
      <c r="AO500" s="82"/>
      <c r="AP500" s="82"/>
      <c r="AQ500" s="82"/>
      <c r="AR500" s="82"/>
      <c r="AS500" s="82"/>
      <c r="AT500" s="82"/>
      <c r="AU500" s="82"/>
      <c r="AV500" s="82"/>
      <c r="AW500" s="82"/>
      <c r="AX500" s="82"/>
    </row>
    <row r="501" spans="37:50" x14ac:dyDescent="0.2">
      <c r="AK501" s="82"/>
      <c r="AL501" s="82"/>
      <c r="AM501" s="82"/>
      <c r="AN501" s="82"/>
      <c r="AO501" s="82"/>
      <c r="AP501" s="82"/>
      <c r="AQ501" s="82"/>
      <c r="AR501" s="82"/>
      <c r="AS501" s="82"/>
      <c r="AT501" s="82"/>
      <c r="AU501" s="82"/>
      <c r="AV501" s="82"/>
      <c r="AW501" s="82"/>
      <c r="AX501" s="82"/>
    </row>
    <row r="502" spans="37:50" x14ac:dyDescent="0.2">
      <c r="AK502" s="82"/>
      <c r="AL502" s="82"/>
      <c r="AM502" s="82"/>
      <c r="AN502" s="82"/>
      <c r="AO502" s="82"/>
      <c r="AP502" s="82"/>
      <c r="AQ502" s="82"/>
      <c r="AR502" s="82"/>
      <c r="AS502" s="82"/>
      <c r="AT502" s="82"/>
      <c r="AU502" s="82"/>
      <c r="AV502" s="82"/>
      <c r="AW502" s="82"/>
      <c r="AX502" s="82"/>
    </row>
    <row r="503" spans="37:50" x14ac:dyDescent="0.2">
      <c r="AK503" s="82"/>
      <c r="AL503" s="82"/>
      <c r="AM503" s="82"/>
      <c r="AN503" s="82"/>
      <c r="AO503" s="82"/>
      <c r="AP503" s="82"/>
      <c r="AQ503" s="82"/>
      <c r="AR503" s="82"/>
      <c r="AS503" s="82"/>
      <c r="AT503" s="82"/>
      <c r="AU503" s="82"/>
      <c r="AV503" s="82"/>
      <c r="AW503" s="82"/>
      <c r="AX503" s="82"/>
    </row>
    <row r="504" spans="37:50" x14ac:dyDescent="0.2">
      <c r="AK504" s="82"/>
      <c r="AL504" s="82"/>
      <c r="AM504" s="82"/>
      <c r="AN504" s="82"/>
      <c r="AO504" s="82"/>
      <c r="AP504" s="82"/>
      <c r="AQ504" s="82"/>
      <c r="AR504" s="82"/>
      <c r="AS504" s="82"/>
      <c r="AT504" s="82"/>
      <c r="AU504" s="82"/>
      <c r="AV504" s="82"/>
      <c r="AW504" s="82"/>
      <c r="AX504" s="82"/>
    </row>
    <row r="505" spans="37:50" x14ac:dyDescent="0.2">
      <c r="AK505" s="82"/>
      <c r="AL505" s="82"/>
      <c r="AM505" s="82"/>
      <c r="AN505" s="82"/>
      <c r="AO505" s="82"/>
      <c r="AP505" s="82"/>
      <c r="AQ505" s="82"/>
      <c r="AR505" s="82"/>
      <c r="AS505" s="82"/>
      <c r="AT505" s="82"/>
      <c r="AU505" s="82"/>
      <c r="AV505" s="82"/>
      <c r="AW505" s="82"/>
      <c r="AX505" s="82"/>
    </row>
    <row r="506" spans="37:50" x14ac:dyDescent="0.2">
      <c r="AK506" s="82"/>
      <c r="AL506" s="82"/>
      <c r="AM506" s="82"/>
      <c r="AN506" s="82"/>
      <c r="AO506" s="82"/>
      <c r="AP506" s="82"/>
      <c r="AQ506" s="82"/>
      <c r="AR506" s="82"/>
      <c r="AS506" s="82"/>
      <c r="AT506" s="82"/>
      <c r="AU506" s="82"/>
      <c r="AV506" s="82"/>
      <c r="AW506" s="82"/>
      <c r="AX506" s="82"/>
    </row>
    <row r="507" spans="37:50" x14ac:dyDescent="0.2">
      <c r="AK507" s="82"/>
      <c r="AL507" s="82"/>
      <c r="AM507" s="82"/>
      <c r="AN507" s="82"/>
      <c r="AO507" s="82"/>
      <c r="AP507" s="82"/>
      <c r="AQ507" s="82"/>
      <c r="AR507" s="82"/>
      <c r="AS507" s="82"/>
      <c r="AT507" s="82"/>
      <c r="AU507" s="82"/>
      <c r="AV507" s="82"/>
      <c r="AW507" s="82"/>
      <c r="AX507" s="82"/>
    </row>
    <row r="508" spans="37:50" x14ac:dyDescent="0.2">
      <c r="AK508" s="82"/>
      <c r="AL508" s="82"/>
      <c r="AM508" s="82"/>
      <c r="AN508" s="82"/>
      <c r="AO508" s="82"/>
      <c r="AP508" s="82"/>
      <c r="AQ508" s="82"/>
      <c r="AR508" s="82"/>
      <c r="AS508" s="82"/>
      <c r="AT508" s="82"/>
      <c r="AU508" s="82"/>
      <c r="AV508" s="82"/>
      <c r="AW508" s="82"/>
      <c r="AX508" s="82"/>
    </row>
    <row r="509" spans="37:50" x14ac:dyDescent="0.2">
      <c r="AK509" s="82"/>
      <c r="AL509" s="82"/>
      <c r="AM509" s="82"/>
      <c r="AN509" s="82"/>
      <c r="AO509" s="82"/>
      <c r="AP509" s="82"/>
      <c r="AQ509" s="82"/>
      <c r="AR509" s="82"/>
      <c r="AS509" s="82"/>
      <c r="AT509" s="82"/>
      <c r="AU509" s="82"/>
      <c r="AV509" s="82"/>
      <c r="AW509" s="82"/>
      <c r="AX509" s="82"/>
    </row>
    <row r="510" spans="37:50" x14ac:dyDescent="0.2">
      <c r="AK510" s="82"/>
      <c r="AL510" s="82"/>
      <c r="AM510" s="82"/>
      <c r="AN510" s="82"/>
      <c r="AO510" s="82"/>
      <c r="AP510" s="82"/>
      <c r="AQ510" s="82"/>
      <c r="AR510" s="82"/>
      <c r="AS510" s="82"/>
      <c r="AT510" s="82"/>
      <c r="AU510" s="82"/>
      <c r="AV510" s="82"/>
      <c r="AW510" s="82"/>
      <c r="AX510" s="82"/>
    </row>
    <row r="511" spans="37:50" x14ac:dyDescent="0.2">
      <c r="AK511" s="82"/>
      <c r="AL511" s="82"/>
      <c r="AM511" s="82"/>
      <c r="AN511" s="82"/>
      <c r="AO511" s="82"/>
      <c r="AP511" s="82"/>
      <c r="AQ511" s="82"/>
      <c r="AR511" s="82"/>
      <c r="AS511" s="82"/>
      <c r="AT511" s="82"/>
      <c r="AU511" s="82"/>
      <c r="AV511" s="82"/>
      <c r="AW511" s="82"/>
      <c r="AX511" s="82"/>
    </row>
    <row r="512" spans="37:50" x14ac:dyDescent="0.2">
      <c r="AK512" s="82"/>
      <c r="AL512" s="82"/>
      <c r="AM512" s="82"/>
      <c r="AN512" s="82"/>
      <c r="AO512" s="82"/>
      <c r="AP512" s="82"/>
      <c r="AQ512" s="82"/>
      <c r="AR512" s="82"/>
      <c r="AS512" s="82"/>
      <c r="AT512" s="82"/>
      <c r="AU512" s="82"/>
      <c r="AV512" s="82"/>
      <c r="AW512" s="82"/>
      <c r="AX512" s="82"/>
    </row>
    <row r="513" spans="37:50" x14ac:dyDescent="0.2">
      <c r="AK513" s="82"/>
      <c r="AL513" s="82"/>
      <c r="AM513" s="82"/>
      <c r="AN513" s="82"/>
      <c r="AO513" s="82"/>
      <c r="AP513" s="82"/>
      <c r="AQ513" s="82"/>
      <c r="AR513" s="82"/>
      <c r="AS513" s="82"/>
      <c r="AT513" s="82"/>
      <c r="AU513" s="82"/>
      <c r="AV513" s="82"/>
      <c r="AW513" s="82"/>
      <c r="AX513" s="82"/>
    </row>
    <row r="514" spans="37:50" x14ac:dyDescent="0.2">
      <c r="AK514" s="82"/>
      <c r="AL514" s="82"/>
      <c r="AM514" s="82"/>
      <c r="AN514" s="82"/>
      <c r="AO514" s="82"/>
      <c r="AP514" s="82"/>
      <c r="AQ514" s="82"/>
      <c r="AR514" s="82"/>
      <c r="AS514" s="82"/>
      <c r="AT514" s="82"/>
      <c r="AU514" s="82"/>
      <c r="AV514" s="82"/>
      <c r="AW514" s="82"/>
      <c r="AX514" s="82"/>
    </row>
    <row r="515" spans="37:50" x14ac:dyDescent="0.2">
      <c r="AK515" s="82"/>
      <c r="AL515" s="82"/>
      <c r="AM515" s="82"/>
      <c r="AN515" s="82"/>
      <c r="AO515" s="82"/>
      <c r="AP515" s="82"/>
      <c r="AQ515" s="82"/>
      <c r="AR515" s="82"/>
      <c r="AS515" s="82"/>
      <c r="AT515" s="82"/>
      <c r="AU515" s="82"/>
      <c r="AV515" s="82"/>
      <c r="AW515" s="82"/>
      <c r="AX515" s="82"/>
    </row>
    <row r="516" spans="37:50" x14ac:dyDescent="0.2">
      <c r="AK516" s="82"/>
      <c r="AL516" s="82"/>
      <c r="AM516" s="82"/>
      <c r="AN516" s="82"/>
      <c r="AO516" s="82"/>
      <c r="AP516" s="82"/>
      <c r="AQ516" s="82"/>
      <c r="AR516" s="82"/>
      <c r="AS516" s="82"/>
      <c r="AT516" s="82"/>
      <c r="AU516" s="82"/>
      <c r="AV516" s="82"/>
      <c r="AW516" s="82"/>
      <c r="AX516" s="82"/>
    </row>
    <row r="517" spans="37:50" x14ac:dyDescent="0.2">
      <c r="AK517" s="82"/>
      <c r="AL517" s="82"/>
      <c r="AM517" s="82"/>
      <c r="AN517" s="82"/>
      <c r="AO517" s="82"/>
      <c r="AP517" s="82"/>
      <c r="AQ517" s="82"/>
      <c r="AR517" s="82"/>
      <c r="AS517" s="82"/>
      <c r="AT517" s="82"/>
      <c r="AU517" s="82"/>
      <c r="AV517" s="82"/>
      <c r="AW517" s="82"/>
      <c r="AX517" s="82"/>
    </row>
    <row r="518" spans="37:50" x14ac:dyDescent="0.2">
      <c r="AK518" s="82"/>
      <c r="AL518" s="82"/>
      <c r="AM518" s="82"/>
      <c r="AN518" s="82"/>
      <c r="AO518" s="82"/>
      <c r="AP518" s="82"/>
      <c r="AQ518" s="82"/>
      <c r="AR518" s="82"/>
      <c r="AS518" s="82"/>
      <c r="AT518" s="82"/>
      <c r="AU518" s="82"/>
      <c r="AV518" s="82"/>
      <c r="AW518" s="82"/>
      <c r="AX518" s="82"/>
    </row>
    <row r="519" spans="37:50" x14ac:dyDescent="0.2">
      <c r="AK519" s="82"/>
      <c r="AL519" s="82"/>
      <c r="AM519" s="82"/>
      <c r="AN519" s="82"/>
      <c r="AO519" s="82"/>
      <c r="AP519" s="82"/>
      <c r="AQ519" s="82"/>
      <c r="AR519" s="82"/>
      <c r="AS519" s="82"/>
      <c r="AT519" s="82"/>
      <c r="AU519" s="82"/>
      <c r="AV519" s="82"/>
      <c r="AW519" s="82"/>
      <c r="AX519" s="82"/>
    </row>
    <row r="520" spans="37:50" x14ac:dyDescent="0.2">
      <c r="AK520" s="82"/>
      <c r="AL520" s="82"/>
      <c r="AM520" s="82"/>
      <c r="AN520" s="82"/>
      <c r="AO520" s="82"/>
      <c r="AP520" s="82"/>
      <c r="AQ520" s="82"/>
      <c r="AR520" s="82"/>
      <c r="AS520" s="82"/>
      <c r="AT520" s="82"/>
      <c r="AU520" s="82"/>
      <c r="AV520" s="82"/>
      <c r="AW520" s="82"/>
      <c r="AX520" s="82"/>
    </row>
    <row r="521" spans="37:50" x14ac:dyDescent="0.2">
      <c r="AK521" s="82"/>
      <c r="AL521" s="82"/>
      <c r="AM521" s="82"/>
      <c r="AN521" s="82"/>
      <c r="AO521" s="82"/>
      <c r="AP521" s="82"/>
      <c r="AQ521" s="82"/>
      <c r="AR521" s="82"/>
      <c r="AS521" s="82"/>
      <c r="AT521" s="82"/>
      <c r="AU521" s="82"/>
      <c r="AV521" s="82"/>
      <c r="AW521" s="82"/>
      <c r="AX521" s="82"/>
    </row>
    <row r="522" spans="37:50" x14ac:dyDescent="0.2">
      <c r="AK522" s="82"/>
      <c r="AL522" s="82"/>
      <c r="AM522" s="82"/>
      <c r="AN522" s="82"/>
      <c r="AO522" s="82"/>
      <c r="AP522" s="82"/>
      <c r="AQ522" s="82"/>
      <c r="AR522" s="82"/>
      <c r="AS522" s="82"/>
      <c r="AT522" s="82"/>
      <c r="AU522" s="82"/>
      <c r="AV522" s="82"/>
      <c r="AW522" s="82"/>
      <c r="AX522" s="82"/>
    </row>
    <row r="523" spans="37:50" x14ac:dyDescent="0.2">
      <c r="AK523" s="82"/>
      <c r="AL523" s="82"/>
      <c r="AM523" s="82"/>
      <c r="AN523" s="82"/>
      <c r="AO523" s="82"/>
      <c r="AP523" s="82"/>
      <c r="AQ523" s="82"/>
      <c r="AR523" s="82"/>
      <c r="AS523" s="82"/>
      <c r="AT523" s="82"/>
      <c r="AU523" s="82"/>
      <c r="AV523" s="82"/>
      <c r="AW523" s="82"/>
      <c r="AX523" s="82"/>
    </row>
    <row r="524" spans="37:50" x14ac:dyDescent="0.2">
      <c r="AK524" s="82"/>
      <c r="AL524" s="82"/>
      <c r="AM524" s="82"/>
      <c r="AN524" s="82"/>
      <c r="AO524" s="82"/>
      <c r="AP524" s="82"/>
      <c r="AQ524" s="82"/>
      <c r="AR524" s="82"/>
      <c r="AS524" s="82"/>
      <c r="AT524" s="82"/>
      <c r="AU524" s="82"/>
      <c r="AV524" s="82"/>
      <c r="AW524" s="82"/>
      <c r="AX524" s="82"/>
    </row>
    <row r="525" spans="37:50" x14ac:dyDescent="0.2">
      <c r="AK525" s="82"/>
      <c r="AL525" s="82"/>
      <c r="AM525" s="82"/>
      <c r="AN525" s="82"/>
      <c r="AO525" s="82"/>
      <c r="AP525" s="82"/>
      <c r="AQ525" s="82"/>
      <c r="AR525" s="82"/>
      <c r="AS525" s="82"/>
      <c r="AT525" s="82"/>
      <c r="AU525" s="82"/>
      <c r="AV525" s="82"/>
      <c r="AW525" s="82"/>
      <c r="AX525" s="82"/>
    </row>
    <row r="526" spans="37:50" x14ac:dyDescent="0.2">
      <c r="AK526" s="82"/>
      <c r="AL526" s="82"/>
      <c r="AM526" s="82"/>
      <c r="AN526" s="82"/>
      <c r="AO526" s="82"/>
      <c r="AP526" s="82"/>
      <c r="AQ526" s="82"/>
      <c r="AR526" s="82"/>
      <c r="AS526" s="82"/>
      <c r="AT526" s="82"/>
      <c r="AU526" s="82"/>
      <c r="AV526" s="82"/>
      <c r="AW526" s="82"/>
      <c r="AX526" s="82"/>
    </row>
    <row r="527" spans="37:50" x14ac:dyDescent="0.2">
      <c r="AK527" s="82"/>
      <c r="AL527" s="82"/>
      <c r="AM527" s="82"/>
      <c r="AN527" s="82"/>
      <c r="AO527" s="82"/>
      <c r="AP527" s="82"/>
      <c r="AQ527" s="82"/>
      <c r="AR527" s="82"/>
      <c r="AS527" s="82"/>
      <c r="AT527" s="82"/>
      <c r="AU527" s="82"/>
      <c r="AV527" s="82"/>
      <c r="AW527" s="82"/>
      <c r="AX527" s="82"/>
    </row>
    <row r="528" spans="37:50" x14ac:dyDescent="0.2">
      <c r="AK528" s="82"/>
      <c r="AL528" s="82"/>
      <c r="AM528" s="82"/>
      <c r="AN528" s="82"/>
      <c r="AO528" s="82"/>
      <c r="AP528" s="82"/>
      <c r="AQ528" s="82"/>
      <c r="AR528" s="82"/>
      <c r="AS528" s="82"/>
      <c r="AT528" s="82"/>
      <c r="AU528" s="82"/>
      <c r="AV528" s="82"/>
      <c r="AW528" s="82"/>
      <c r="AX528" s="82"/>
    </row>
    <row r="529" spans="37:50" x14ac:dyDescent="0.2">
      <c r="AK529" s="82"/>
      <c r="AL529" s="82"/>
      <c r="AM529" s="82"/>
      <c r="AN529" s="82"/>
      <c r="AO529" s="82"/>
      <c r="AP529" s="82"/>
      <c r="AQ529" s="82"/>
      <c r="AR529" s="82"/>
      <c r="AS529" s="82"/>
      <c r="AT529" s="82"/>
      <c r="AU529" s="82"/>
      <c r="AV529" s="82"/>
      <c r="AW529" s="82"/>
      <c r="AX529" s="82"/>
    </row>
    <row r="530" spans="37:50" x14ac:dyDescent="0.2">
      <c r="AK530" s="82"/>
      <c r="AL530" s="82"/>
      <c r="AM530" s="82"/>
      <c r="AN530" s="82"/>
      <c r="AO530" s="82"/>
      <c r="AP530" s="82"/>
      <c r="AQ530" s="82"/>
      <c r="AR530" s="82"/>
      <c r="AS530" s="82"/>
      <c r="AT530" s="82"/>
      <c r="AU530" s="82"/>
      <c r="AV530" s="82"/>
      <c r="AW530" s="82"/>
      <c r="AX530" s="82"/>
    </row>
    <row r="531" spans="37:50" x14ac:dyDescent="0.2">
      <c r="AK531" s="82"/>
      <c r="AL531" s="82"/>
      <c r="AM531" s="82"/>
      <c r="AN531" s="82"/>
      <c r="AO531" s="82"/>
      <c r="AP531" s="82"/>
      <c r="AQ531" s="82"/>
      <c r="AR531" s="82"/>
      <c r="AS531" s="82"/>
      <c r="AT531" s="82"/>
      <c r="AU531" s="82"/>
      <c r="AV531" s="82"/>
      <c r="AW531" s="82"/>
      <c r="AX531" s="82"/>
    </row>
    <row r="532" spans="37:50" x14ac:dyDescent="0.2">
      <c r="AK532" s="82"/>
      <c r="AL532" s="82"/>
      <c r="AM532" s="82"/>
      <c r="AN532" s="82"/>
      <c r="AO532" s="82"/>
      <c r="AP532" s="82"/>
      <c r="AQ532" s="82"/>
      <c r="AR532" s="82"/>
      <c r="AS532" s="82"/>
      <c r="AT532" s="82"/>
      <c r="AU532" s="82"/>
      <c r="AV532" s="82"/>
      <c r="AW532" s="82"/>
      <c r="AX532" s="82"/>
    </row>
    <row r="533" spans="37:50" x14ac:dyDescent="0.2">
      <c r="AK533" s="82"/>
      <c r="AL533" s="82"/>
      <c r="AM533" s="82"/>
      <c r="AN533" s="82"/>
      <c r="AO533" s="82"/>
      <c r="AP533" s="82"/>
      <c r="AQ533" s="82"/>
      <c r="AR533" s="82"/>
      <c r="AS533" s="82"/>
      <c r="AT533" s="82"/>
      <c r="AU533" s="82"/>
      <c r="AV533" s="82"/>
      <c r="AW533" s="82"/>
      <c r="AX533" s="82"/>
    </row>
    <row r="534" spans="37:50" x14ac:dyDescent="0.2">
      <c r="AK534" s="82"/>
      <c r="AL534" s="82"/>
      <c r="AM534" s="82"/>
      <c r="AN534" s="82"/>
      <c r="AO534" s="82"/>
      <c r="AP534" s="82"/>
      <c r="AQ534" s="82"/>
      <c r="AR534" s="82"/>
      <c r="AS534" s="82"/>
      <c r="AT534" s="82"/>
      <c r="AU534" s="82"/>
      <c r="AV534" s="82"/>
      <c r="AW534" s="82"/>
      <c r="AX534" s="82"/>
    </row>
    <row r="535" spans="37:50" x14ac:dyDescent="0.2">
      <c r="AK535" s="82"/>
      <c r="AL535" s="82"/>
      <c r="AM535" s="82"/>
      <c r="AN535" s="82"/>
      <c r="AO535" s="82"/>
      <c r="AP535" s="82"/>
      <c r="AQ535" s="82"/>
      <c r="AR535" s="82"/>
      <c r="AS535" s="82"/>
      <c r="AT535" s="82"/>
      <c r="AU535" s="82"/>
      <c r="AV535" s="82"/>
      <c r="AW535" s="82"/>
      <c r="AX535" s="82"/>
    </row>
    <row r="536" spans="37:50" x14ac:dyDescent="0.2">
      <c r="AK536" s="82"/>
      <c r="AL536" s="82"/>
      <c r="AM536" s="82"/>
      <c r="AN536" s="82"/>
      <c r="AO536" s="82"/>
      <c r="AP536" s="82"/>
      <c r="AQ536" s="82"/>
      <c r="AR536" s="82"/>
      <c r="AS536" s="82"/>
      <c r="AT536" s="82"/>
      <c r="AU536" s="82"/>
      <c r="AV536" s="82"/>
      <c r="AW536" s="82"/>
      <c r="AX536" s="82"/>
    </row>
    <row r="537" spans="37:50" x14ac:dyDescent="0.2">
      <c r="AK537" s="82"/>
      <c r="AL537" s="82"/>
      <c r="AM537" s="82"/>
      <c r="AN537" s="82"/>
      <c r="AO537" s="82"/>
      <c r="AP537" s="82"/>
      <c r="AQ537" s="82"/>
      <c r="AR537" s="82"/>
      <c r="AS537" s="82"/>
      <c r="AT537" s="82"/>
      <c r="AU537" s="82"/>
      <c r="AV537" s="82"/>
      <c r="AW537" s="82"/>
      <c r="AX537" s="82"/>
    </row>
    <row r="538" spans="37:50" x14ac:dyDescent="0.2">
      <c r="AK538" s="82"/>
      <c r="AL538" s="82"/>
      <c r="AM538" s="82"/>
      <c r="AN538" s="82"/>
      <c r="AO538" s="82"/>
      <c r="AP538" s="82"/>
      <c r="AQ538" s="82"/>
      <c r="AR538" s="82"/>
      <c r="AS538" s="82"/>
      <c r="AT538" s="82"/>
      <c r="AU538" s="82"/>
      <c r="AV538" s="82"/>
      <c r="AW538" s="82"/>
      <c r="AX538" s="82"/>
    </row>
    <row r="539" spans="37:50" x14ac:dyDescent="0.2">
      <c r="AK539" s="82"/>
      <c r="AL539" s="82"/>
      <c r="AM539" s="82"/>
      <c r="AN539" s="82"/>
      <c r="AO539" s="82"/>
      <c r="AP539" s="82"/>
      <c r="AQ539" s="82"/>
      <c r="AR539" s="82"/>
      <c r="AS539" s="82"/>
      <c r="AT539" s="82"/>
      <c r="AU539" s="82"/>
      <c r="AV539" s="82"/>
      <c r="AW539" s="82"/>
      <c r="AX539" s="82"/>
    </row>
    <row r="540" spans="37:50" x14ac:dyDescent="0.2">
      <c r="AK540" s="82"/>
      <c r="AL540" s="82"/>
      <c r="AM540" s="82"/>
      <c r="AN540" s="82"/>
      <c r="AO540" s="82"/>
      <c r="AP540" s="82"/>
      <c r="AQ540" s="82"/>
      <c r="AR540" s="82"/>
      <c r="AS540" s="82"/>
      <c r="AT540" s="82"/>
      <c r="AU540" s="82"/>
      <c r="AV540" s="82"/>
      <c r="AW540" s="82"/>
      <c r="AX540" s="82"/>
    </row>
    <row r="541" spans="37:50" x14ac:dyDescent="0.2">
      <c r="AK541" s="82"/>
      <c r="AL541" s="82"/>
      <c r="AM541" s="82"/>
      <c r="AN541" s="82"/>
      <c r="AO541" s="82"/>
      <c r="AP541" s="82"/>
      <c r="AQ541" s="82"/>
      <c r="AR541" s="82"/>
      <c r="AS541" s="82"/>
      <c r="AT541" s="82"/>
      <c r="AU541" s="82"/>
      <c r="AV541" s="82"/>
      <c r="AW541" s="82"/>
      <c r="AX541" s="82"/>
    </row>
    <row r="542" spans="37:50" x14ac:dyDescent="0.2">
      <c r="AK542" s="82"/>
      <c r="AL542" s="82"/>
      <c r="AM542" s="82"/>
      <c r="AN542" s="82"/>
      <c r="AO542" s="82"/>
      <c r="AP542" s="82"/>
      <c r="AQ542" s="82"/>
      <c r="AR542" s="82"/>
      <c r="AS542" s="82"/>
      <c r="AT542" s="82"/>
      <c r="AU542" s="82"/>
      <c r="AV542" s="82"/>
      <c r="AW542" s="82"/>
      <c r="AX542" s="82"/>
    </row>
    <row r="543" spans="37:50" x14ac:dyDescent="0.2">
      <c r="AK543" s="82"/>
      <c r="AL543" s="82"/>
      <c r="AM543" s="82"/>
      <c r="AN543" s="82"/>
      <c r="AO543" s="82"/>
      <c r="AP543" s="82"/>
      <c r="AQ543" s="82"/>
      <c r="AR543" s="82"/>
      <c r="AS543" s="82"/>
      <c r="AT543" s="82"/>
      <c r="AU543" s="82"/>
      <c r="AV543" s="82"/>
      <c r="AW543" s="82"/>
      <c r="AX543" s="82"/>
    </row>
    <row r="544" spans="37:50" x14ac:dyDescent="0.2">
      <c r="AK544" s="82"/>
      <c r="AL544" s="82"/>
      <c r="AM544" s="82"/>
      <c r="AN544" s="82"/>
      <c r="AO544" s="82"/>
      <c r="AP544" s="82"/>
      <c r="AQ544" s="82"/>
      <c r="AR544" s="82"/>
      <c r="AS544" s="82"/>
      <c r="AT544" s="82"/>
      <c r="AU544" s="82"/>
      <c r="AV544" s="82"/>
      <c r="AW544" s="82"/>
      <c r="AX544" s="82"/>
    </row>
    <row r="545" spans="37:50" x14ac:dyDescent="0.2">
      <c r="AK545" s="82"/>
      <c r="AL545" s="82"/>
      <c r="AM545" s="82"/>
      <c r="AN545" s="82"/>
      <c r="AO545" s="82"/>
      <c r="AP545" s="82"/>
      <c r="AQ545" s="82"/>
      <c r="AR545" s="82"/>
      <c r="AS545" s="82"/>
      <c r="AT545" s="82"/>
      <c r="AU545" s="82"/>
      <c r="AV545" s="82"/>
      <c r="AW545" s="82"/>
      <c r="AX545" s="82"/>
    </row>
    <row r="546" spans="37:50" x14ac:dyDescent="0.2">
      <c r="AK546" s="82"/>
      <c r="AL546" s="82"/>
      <c r="AM546" s="82"/>
      <c r="AN546" s="82"/>
      <c r="AO546" s="82"/>
      <c r="AP546" s="82"/>
      <c r="AQ546" s="82"/>
      <c r="AR546" s="82"/>
      <c r="AS546" s="82"/>
      <c r="AT546" s="82"/>
      <c r="AU546" s="82"/>
      <c r="AV546" s="82"/>
      <c r="AW546" s="82"/>
      <c r="AX546" s="82"/>
    </row>
    <row r="547" spans="37:50" x14ac:dyDescent="0.2">
      <c r="AK547" s="82"/>
      <c r="AL547" s="82"/>
      <c r="AM547" s="82"/>
      <c r="AN547" s="82"/>
      <c r="AO547" s="82"/>
      <c r="AP547" s="82"/>
      <c r="AQ547" s="82"/>
      <c r="AR547" s="82"/>
      <c r="AS547" s="82"/>
      <c r="AT547" s="82"/>
      <c r="AU547" s="82"/>
      <c r="AV547" s="82"/>
      <c r="AW547" s="82"/>
      <c r="AX547" s="82"/>
    </row>
    <row r="548" spans="37:50" x14ac:dyDescent="0.2">
      <c r="AK548" s="82"/>
      <c r="AL548" s="82"/>
      <c r="AM548" s="82"/>
      <c r="AN548" s="82"/>
      <c r="AO548" s="82"/>
      <c r="AP548" s="82"/>
      <c r="AQ548" s="82"/>
      <c r="AR548" s="82"/>
      <c r="AS548" s="82"/>
      <c r="AT548" s="82"/>
      <c r="AU548" s="82"/>
      <c r="AV548" s="82"/>
      <c r="AW548" s="82"/>
      <c r="AX548" s="82"/>
    </row>
    <row r="549" spans="37:50" x14ac:dyDescent="0.2">
      <c r="AK549" s="82"/>
      <c r="AL549" s="82"/>
      <c r="AM549" s="82"/>
      <c r="AN549" s="82"/>
      <c r="AO549" s="82"/>
      <c r="AP549" s="82"/>
      <c r="AQ549" s="82"/>
      <c r="AR549" s="82"/>
      <c r="AS549" s="82"/>
      <c r="AT549" s="82"/>
      <c r="AU549" s="82"/>
      <c r="AV549" s="82"/>
      <c r="AW549" s="82"/>
      <c r="AX549" s="82"/>
    </row>
    <row r="550" spans="37:50" x14ac:dyDescent="0.2">
      <c r="AK550" s="82"/>
      <c r="AL550" s="82"/>
      <c r="AM550" s="82"/>
      <c r="AN550" s="82"/>
      <c r="AO550" s="82"/>
      <c r="AP550" s="82"/>
      <c r="AQ550" s="82"/>
      <c r="AR550" s="82"/>
      <c r="AS550" s="82"/>
      <c r="AT550" s="82"/>
      <c r="AU550" s="82"/>
      <c r="AV550" s="82"/>
      <c r="AW550" s="82"/>
      <c r="AX550" s="82"/>
    </row>
    <row r="551" spans="37:50" x14ac:dyDescent="0.2">
      <c r="AK551" s="82"/>
      <c r="AL551" s="82"/>
      <c r="AM551" s="82"/>
      <c r="AN551" s="82"/>
      <c r="AO551" s="82"/>
      <c r="AP551" s="82"/>
      <c r="AQ551" s="82"/>
      <c r="AR551" s="82"/>
      <c r="AS551" s="82"/>
      <c r="AT551" s="82"/>
      <c r="AU551" s="82"/>
      <c r="AV551" s="82"/>
      <c r="AW551" s="82"/>
      <c r="AX551" s="82"/>
    </row>
    <row r="552" spans="37:50" x14ac:dyDescent="0.2">
      <c r="AK552" s="82"/>
      <c r="AL552" s="82"/>
      <c r="AM552" s="82"/>
      <c r="AN552" s="82"/>
      <c r="AO552" s="82"/>
      <c r="AP552" s="82"/>
      <c r="AQ552" s="82"/>
      <c r="AR552" s="82"/>
      <c r="AS552" s="82"/>
      <c r="AT552" s="82"/>
      <c r="AU552" s="82"/>
      <c r="AV552" s="82"/>
      <c r="AW552" s="82"/>
      <c r="AX552" s="82"/>
    </row>
    <row r="553" spans="37:50" x14ac:dyDescent="0.2">
      <c r="AK553" s="82"/>
      <c r="AL553" s="82"/>
      <c r="AM553" s="82"/>
      <c r="AN553" s="82"/>
      <c r="AO553" s="82"/>
      <c r="AP553" s="82"/>
      <c r="AQ553" s="82"/>
      <c r="AR553" s="82"/>
      <c r="AS553" s="82"/>
      <c r="AT553" s="82"/>
      <c r="AU553" s="82"/>
      <c r="AV553" s="82"/>
      <c r="AW553" s="82"/>
      <c r="AX553" s="82"/>
    </row>
    <row r="554" spans="37:50" x14ac:dyDescent="0.2">
      <c r="AK554" s="82"/>
      <c r="AL554" s="82"/>
      <c r="AM554" s="82"/>
      <c r="AN554" s="82"/>
      <c r="AO554" s="82"/>
      <c r="AP554" s="82"/>
      <c r="AQ554" s="82"/>
      <c r="AR554" s="82"/>
      <c r="AS554" s="82"/>
      <c r="AT554" s="82"/>
      <c r="AU554" s="82"/>
      <c r="AV554" s="82"/>
      <c r="AW554" s="82"/>
      <c r="AX554" s="82"/>
    </row>
    <row r="555" spans="37:50" x14ac:dyDescent="0.2">
      <c r="AK555" s="82"/>
      <c r="AL555" s="82"/>
      <c r="AM555" s="82"/>
      <c r="AN555" s="82"/>
      <c r="AO555" s="82"/>
      <c r="AP555" s="82"/>
      <c r="AQ555" s="82"/>
      <c r="AR555" s="82"/>
      <c r="AS555" s="82"/>
      <c r="AT555" s="82"/>
      <c r="AU555" s="82"/>
      <c r="AV555" s="82"/>
      <c r="AW555" s="82"/>
      <c r="AX555" s="82"/>
    </row>
    <row r="556" spans="37:50" x14ac:dyDescent="0.2">
      <c r="AK556" s="82"/>
      <c r="AL556" s="82"/>
      <c r="AM556" s="82"/>
      <c r="AN556" s="82"/>
      <c r="AO556" s="82"/>
      <c r="AP556" s="82"/>
      <c r="AQ556" s="82"/>
      <c r="AR556" s="82"/>
      <c r="AS556" s="82"/>
      <c r="AT556" s="82"/>
      <c r="AU556" s="82"/>
      <c r="AV556" s="82"/>
      <c r="AW556" s="82"/>
      <c r="AX556" s="82"/>
    </row>
    <row r="557" spans="37:50" x14ac:dyDescent="0.2">
      <c r="AK557" s="82"/>
      <c r="AL557" s="82"/>
      <c r="AM557" s="82"/>
      <c r="AN557" s="82"/>
      <c r="AO557" s="82"/>
      <c r="AP557" s="82"/>
      <c r="AQ557" s="82"/>
      <c r="AR557" s="82"/>
      <c r="AS557" s="82"/>
      <c r="AT557" s="82"/>
      <c r="AU557" s="82"/>
      <c r="AV557" s="82"/>
      <c r="AW557" s="82"/>
      <c r="AX557" s="82"/>
    </row>
    <row r="558" spans="37:50" x14ac:dyDescent="0.2">
      <c r="AK558" s="82"/>
      <c r="AL558" s="82"/>
      <c r="AM558" s="82"/>
      <c r="AN558" s="82"/>
      <c r="AO558" s="82"/>
      <c r="AP558" s="82"/>
      <c r="AQ558" s="82"/>
      <c r="AR558" s="82"/>
      <c r="AS558" s="82"/>
      <c r="AT558" s="82"/>
      <c r="AU558" s="82"/>
      <c r="AV558" s="82"/>
      <c r="AW558" s="82"/>
      <c r="AX558" s="82"/>
    </row>
    <row r="559" spans="37:50" x14ac:dyDescent="0.2">
      <c r="AK559" s="82"/>
      <c r="AL559" s="82"/>
      <c r="AM559" s="82"/>
      <c r="AN559" s="82"/>
      <c r="AO559" s="82"/>
      <c r="AP559" s="82"/>
      <c r="AQ559" s="82"/>
      <c r="AR559" s="82"/>
      <c r="AS559" s="82"/>
      <c r="AT559" s="82"/>
      <c r="AU559" s="82"/>
      <c r="AV559" s="82"/>
      <c r="AW559" s="82"/>
      <c r="AX559" s="82"/>
    </row>
    <row r="560" spans="37:50" x14ac:dyDescent="0.2">
      <c r="AK560" s="82"/>
      <c r="AL560" s="82"/>
      <c r="AM560" s="82"/>
      <c r="AN560" s="82"/>
      <c r="AO560" s="82"/>
      <c r="AP560" s="82"/>
      <c r="AQ560" s="82"/>
      <c r="AR560" s="82"/>
      <c r="AS560" s="82"/>
      <c r="AT560" s="82"/>
      <c r="AU560" s="82"/>
      <c r="AV560" s="82"/>
      <c r="AW560" s="82"/>
      <c r="AX560" s="82"/>
    </row>
    <row r="561" spans="37:50" x14ac:dyDescent="0.2">
      <c r="AK561" s="82"/>
      <c r="AL561" s="82"/>
      <c r="AM561" s="82"/>
      <c r="AN561" s="82"/>
      <c r="AO561" s="82"/>
      <c r="AP561" s="82"/>
      <c r="AQ561" s="82"/>
      <c r="AR561" s="82"/>
      <c r="AS561" s="82"/>
      <c r="AT561" s="82"/>
      <c r="AU561" s="82"/>
      <c r="AV561" s="82"/>
      <c r="AW561" s="82"/>
      <c r="AX561" s="82"/>
    </row>
    <row r="562" spans="37:50" x14ac:dyDescent="0.2">
      <c r="AK562" s="82"/>
      <c r="AL562" s="82"/>
      <c r="AM562" s="82"/>
      <c r="AN562" s="82"/>
      <c r="AO562" s="82"/>
      <c r="AP562" s="82"/>
      <c r="AQ562" s="82"/>
      <c r="AR562" s="82"/>
      <c r="AS562" s="82"/>
      <c r="AT562" s="82"/>
      <c r="AU562" s="82"/>
      <c r="AV562" s="82"/>
      <c r="AW562" s="82"/>
      <c r="AX562" s="82"/>
    </row>
    <row r="563" spans="37:50" x14ac:dyDescent="0.2">
      <c r="AK563" s="82"/>
      <c r="AL563" s="82"/>
      <c r="AM563" s="82"/>
      <c r="AN563" s="82"/>
      <c r="AO563" s="82"/>
      <c r="AP563" s="82"/>
      <c r="AQ563" s="82"/>
      <c r="AR563" s="82"/>
      <c r="AS563" s="82"/>
      <c r="AT563" s="82"/>
      <c r="AU563" s="82"/>
      <c r="AV563" s="82"/>
      <c r="AW563" s="82"/>
      <c r="AX563" s="82"/>
    </row>
    <row r="564" spans="37:50" x14ac:dyDescent="0.2">
      <c r="AK564" s="82"/>
      <c r="AL564" s="82"/>
      <c r="AM564" s="82"/>
      <c r="AN564" s="82"/>
      <c r="AO564" s="82"/>
      <c r="AP564" s="82"/>
      <c r="AQ564" s="82"/>
      <c r="AR564" s="82"/>
      <c r="AS564" s="82"/>
      <c r="AT564" s="82"/>
      <c r="AU564" s="82"/>
      <c r="AV564" s="82"/>
      <c r="AW564" s="82"/>
      <c r="AX564" s="82"/>
    </row>
    <row r="565" spans="37:50" x14ac:dyDescent="0.2">
      <c r="AK565" s="82"/>
      <c r="AL565" s="82"/>
      <c r="AM565" s="82"/>
      <c r="AN565" s="82"/>
      <c r="AO565" s="82"/>
      <c r="AP565" s="82"/>
      <c r="AQ565" s="82"/>
      <c r="AR565" s="82"/>
      <c r="AS565" s="82"/>
      <c r="AT565" s="82"/>
      <c r="AU565" s="82"/>
      <c r="AV565" s="82"/>
      <c r="AW565" s="82"/>
      <c r="AX565" s="82"/>
    </row>
    <row r="566" spans="37:50" x14ac:dyDescent="0.2">
      <c r="AK566" s="82"/>
      <c r="AL566" s="82"/>
      <c r="AM566" s="82"/>
      <c r="AN566" s="82"/>
      <c r="AO566" s="82"/>
      <c r="AP566" s="82"/>
      <c r="AQ566" s="82"/>
      <c r="AR566" s="82"/>
      <c r="AS566" s="82"/>
      <c r="AT566" s="82"/>
      <c r="AU566" s="82"/>
      <c r="AV566" s="82"/>
      <c r="AW566" s="82"/>
      <c r="AX566" s="82"/>
    </row>
    <row r="567" spans="37:50" x14ac:dyDescent="0.2">
      <c r="AK567" s="82"/>
      <c r="AL567" s="82"/>
      <c r="AM567" s="82"/>
      <c r="AN567" s="82"/>
      <c r="AO567" s="82"/>
      <c r="AP567" s="82"/>
      <c r="AQ567" s="82"/>
      <c r="AR567" s="82"/>
      <c r="AS567" s="82"/>
      <c r="AT567" s="82"/>
      <c r="AU567" s="82"/>
      <c r="AV567" s="82"/>
      <c r="AW567" s="82"/>
      <c r="AX567" s="82"/>
    </row>
    <row r="568" spans="37:50" x14ac:dyDescent="0.2">
      <c r="AK568" s="82"/>
      <c r="AL568" s="82"/>
      <c r="AM568" s="82"/>
      <c r="AN568" s="82"/>
      <c r="AO568" s="82"/>
      <c r="AP568" s="82"/>
      <c r="AQ568" s="82"/>
      <c r="AR568" s="82"/>
      <c r="AS568" s="82"/>
      <c r="AT568" s="82"/>
      <c r="AU568" s="82"/>
      <c r="AV568" s="82"/>
      <c r="AW568" s="82"/>
      <c r="AX568" s="82"/>
    </row>
    <row r="569" spans="37:50" x14ac:dyDescent="0.2">
      <c r="AK569" s="82"/>
      <c r="AL569" s="82"/>
      <c r="AM569" s="82"/>
      <c r="AN569" s="82"/>
      <c r="AO569" s="82"/>
      <c r="AP569" s="82"/>
      <c r="AQ569" s="82"/>
      <c r="AR569" s="82"/>
      <c r="AS569" s="82"/>
      <c r="AT569" s="82"/>
      <c r="AU569" s="82"/>
      <c r="AV569" s="82"/>
      <c r="AW569" s="82"/>
      <c r="AX569" s="82"/>
    </row>
    <row r="570" spans="37:50" x14ac:dyDescent="0.2">
      <c r="AK570" s="82"/>
      <c r="AL570" s="82"/>
      <c r="AM570" s="82"/>
      <c r="AN570" s="82"/>
      <c r="AO570" s="82"/>
      <c r="AP570" s="82"/>
      <c r="AQ570" s="82"/>
      <c r="AR570" s="82"/>
      <c r="AS570" s="82"/>
      <c r="AT570" s="82"/>
      <c r="AU570" s="82"/>
      <c r="AV570" s="82"/>
      <c r="AW570" s="82"/>
      <c r="AX570" s="82"/>
    </row>
    <row r="571" spans="37:50" x14ac:dyDescent="0.2">
      <c r="AK571" s="82"/>
      <c r="AL571" s="82"/>
      <c r="AM571" s="82"/>
      <c r="AN571" s="82"/>
      <c r="AO571" s="82"/>
      <c r="AP571" s="82"/>
      <c r="AQ571" s="82"/>
      <c r="AR571" s="82"/>
      <c r="AS571" s="82"/>
      <c r="AT571" s="82"/>
      <c r="AU571" s="82"/>
      <c r="AV571" s="82"/>
      <c r="AW571" s="82"/>
      <c r="AX571" s="82"/>
    </row>
    <row r="572" spans="37:50" x14ac:dyDescent="0.2">
      <c r="AK572" s="82"/>
      <c r="AL572" s="82"/>
      <c r="AM572" s="82"/>
      <c r="AN572" s="82"/>
      <c r="AO572" s="82"/>
      <c r="AP572" s="82"/>
      <c r="AQ572" s="82"/>
      <c r="AR572" s="82"/>
      <c r="AS572" s="82"/>
      <c r="AT572" s="82"/>
      <c r="AU572" s="82"/>
      <c r="AV572" s="82"/>
      <c r="AW572" s="82"/>
      <c r="AX572" s="82"/>
    </row>
    <row r="573" spans="37:50" x14ac:dyDescent="0.2">
      <c r="AK573" s="82"/>
      <c r="AL573" s="82"/>
      <c r="AM573" s="82"/>
      <c r="AN573" s="82"/>
      <c r="AO573" s="82"/>
      <c r="AP573" s="82"/>
      <c r="AQ573" s="82"/>
      <c r="AR573" s="82"/>
      <c r="AS573" s="82"/>
      <c r="AT573" s="82"/>
      <c r="AU573" s="82"/>
      <c r="AV573" s="82"/>
      <c r="AW573" s="82"/>
      <c r="AX573" s="82"/>
    </row>
    <row r="574" spans="37:50" x14ac:dyDescent="0.2">
      <c r="AK574" s="82"/>
      <c r="AL574" s="82"/>
      <c r="AM574" s="82"/>
      <c r="AN574" s="82"/>
      <c r="AO574" s="82"/>
      <c r="AP574" s="82"/>
      <c r="AQ574" s="82"/>
      <c r="AR574" s="82"/>
      <c r="AS574" s="82"/>
      <c r="AT574" s="82"/>
      <c r="AU574" s="82"/>
      <c r="AV574" s="82"/>
      <c r="AW574" s="82"/>
      <c r="AX574" s="82"/>
    </row>
    <row r="575" spans="37:50" x14ac:dyDescent="0.2">
      <c r="AK575" s="82"/>
      <c r="AL575" s="82"/>
      <c r="AM575" s="82"/>
      <c r="AN575" s="82"/>
      <c r="AO575" s="82"/>
      <c r="AP575" s="82"/>
      <c r="AQ575" s="82"/>
      <c r="AR575" s="82"/>
      <c r="AS575" s="82"/>
      <c r="AT575" s="82"/>
      <c r="AU575" s="82"/>
      <c r="AV575" s="82"/>
      <c r="AW575" s="82"/>
      <c r="AX575" s="82"/>
    </row>
    <row r="576" spans="37:50" x14ac:dyDescent="0.2">
      <c r="AK576" s="82"/>
      <c r="AL576" s="82"/>
      <c r="AM576" s="82"/>
      <c r="AN576" s="82"/>
      <c r="AO576" s="82"/>
      <c r="AP576" s="82"/>
      <c r="AQ576" s="82"/>
      <c r="AR576" s="82"/>
      <c r="AS576" s="82"/>
      <c r="AT576" s="82"/>
      <c r="AU576" s="82"/>
      <c r="AV576" s="82"/>
      <c r="AW576" s="82"/>
      <c r="AX576" s="82"/>
    </row>
    <row r="577" spans="37:50" x14ac:dyDescent="0.2">
      <c r="AK577" s="82"/>
      <c r="AL577" s="82"/>
      <c r="AM577" s="82"/>
      <c r="AN577" s="82"/>
      <c r="AO577" s="82"/>
      <c r="AP577" s="82"/>
      <c r="AQ577" s="82"/>
      <c r="AR577" s="82"/>
      <c r="AS577" s="82"/>
      <c r="AT577" s="82"/>
      <c r="AU577" s="82"/>
      <c r="AV577" s="82"/>
      <c r="AW577" s="82"/>
      <c r="AX577" s="82"/>
    </row>
    <row r="578" spans="37:50" x14ac:dyDescent="0.2">
      <c r="AK578" s="82"/>
      <c r="AL578" s="82"/>
      <c r="AM578" s="82"/>
      <c r="AN578" s="82"/>
      <c r="AO578" s="82"/>
      <c r="AP578" s="82"/>
      <c r="AQ578" s="82"/>
      <c r="AR578" s="82"/>
      <c r="AS578" s="82"/>
      <c r="AT578" s="82"/>
      <c r="AU578" s="82"/>
      <c r="AV578" s="82"/>
      <c r="AW578" s="82"/>
      <c r="AX578" s="82"/>
    </row>
    <row r="579" spans="37:50" x14ac:dyDescent="0.2">
      <c r="AK579" s="82"/>
      <c r="AL579" s="82"/>
      <c r="AM579" s="82"/>
      <c r="AN579" s="82"/>
      <c r="AO579" s="82"/>
      <c r="AP579" s="82"/>
      <c r="AQ579" s="82"/>
      <c r="AR579" s="82"/>
      <c r="AS579" s="82"/>
      <c r="AT579" s="82"/>
      <c r="AU579" s="82"/>
      <c r="AV579" s="82"/>
      <c r="AW579" s="82"/>
      <c r="AX579" s="82"/>
    </row>
    <row r="580" spans="37:50" x14ac:dyDescent="0.2">
      <c r="AK580" s="82"/>
      <c r="AL580" s="82"/>
      <c r="AM580" s="82"/>
      <c r="AN580" s="82"/>
      <c r="AO580" s="82"/>
      <c r="AP580" s="82"/>
      <c r="AQ580" s="82"/>
      <c r="AR580" s="82"/>
      <c r="AS580" s="82"/>
      <c r="AT580" s="82"/>
      <c r="AU580" s="82"/>
      <c r="AV580" s="82"/>
      <c r="AW580" s="82"/>
      <c r="AX580" s="82"/>
    </row>
    <row r="581" spans="37:50" x14ac:dyDescent="0.2">
      <c r="AK581" s="82"/>
      <c r="AL581" s="82"/>
      <c r="AM581" s="82"/>
      <c r="AN581" s="82"/>
      <c r="AO581" s="82"/>
      <c r="AP581" s="82"/>
      <c r="AQ581" s="82"/>
      <c r="AR581" s="82"/>
      <c r="AS581" s="82"/>
      <c r="AT581" s="82"/>
      <c r="AU581" s="82"/>
      <c r="AV581" s="82"/>
      <c r="AW581" s="82"/>
      <c r="AX581" s="82"/>
    </row>
    <row r="582" spans="37:50" x14ac:dyDescent="0.2">
      <c r="AK582" s="82"/>
      <c r="AL582" s="82"/>
      <c r="AM582" s="82"/>
      <c r="AN582" s="82"/>
      <c r="AO582" s="82"/>
      <c r="AP582" s="82"/>
      <c r="AQ582" s="82"/>
      <c r="AR582" s="82"/>
      <c r="AS582" s="82"/>
      <c r="AT582" s="82"/>
      <c r="AU582" s="82"/>
      <c r="AV582" s="82"/>
      <c r="AW582" s="82"/>
      <c r="AX582" s="82"/>
    </row>
    <row r="583" spans="37:50" x14ac:dyDescent="0.2">
      <c r="AK583" s="82"/>
      <c r="AL583" s="82"/>
      <c r="AM583" s="82"/>
      <c r="AN583" s="82"/>
      <c r="AO583" s="82"/>
      <c r="AP583" s="82"/>
      <c r="AQ583" s="82"/>
      <c r="AR583" s="82"/>
      <c r="AS583" s="82"/>
      <c r="AT583" s="82"/>
      <c r="AU583" s="82"/>
      <c r="AV583" s="82"/>
      <c r="AW583" s="82"/>
      <c r="AX583" s="82"/>
    </row>
    <row r="584" spans="37:50" x14ac:dyDescent="0.2">
      <c r="AK584" s="82"/>
      <c r="AL584" s="82"/>
      <c r="AM584" s="82"/>
      <c r="AN584" s="82"/>
      <c r="AO584" s="82"/>
      <c r="AP584" s="82"/>
      <c r="AQ584" s="82"/>
      <c r="AR584" s="82"/>
      <c r="AS584" s="82"/>
      <c r="AT584" s="82"/>
      <c r="AU584" s="82"/>
      <c r="AV584" s="82"/>
      <c r="AW584" s="82"/>
      <c r="AX584" s="82"/>
    </row>
    <row r="585" spans="37:50" x14ac:dyDescent="0.2">
      <c r="AK585" s="82"/>
      <c r="AL585" s="82"/>
      <c r="AM585" s="82"/>
      <c r="AN585" s="82"/>
      <c r="AO585" s="82"/>
      <c r="AP585" s="82"/>
      <c r="AQ585" s="82"/>
      <c r="AR585" s="82"/>
      <c r="AS585" s="82"/>
      <c r="AT585" s="82"/>
      <c r="AU585" s="82"/>
      <c r="AV585" s="82"/>
      <c r="AW585" s="82"/>
      <c r="AX585" s="82"/>
    </row>
    <row r="586" spans="37:50" x14ac:dyDescent="0.2">
      <c r="AK586" s="82"/>
      <c r="AL586" s="82"/>
      <c r="AM586" s="82"/>
      <c r="AN586" s="82"/>
      <c r="AO586" s="82"/>
      <c r="AP586" s="82"/>
      <c r="AQ586" s="82"/>
      <c r="AR586" s="82"/>
      <c r="AS586" s="82"/>
      <c r="AT586" s="82"/>
      <c r="AU586" s="82"/>
      <c r="AV586" s="82"/>
      <c r="AW586" s="82"/>
      <c r="AX586" s="82"/>
    </row>
    <row r="587" spans="37:50" x14ac:dyDescent="0.2">
      <c r="AK587" s="82"/>
      <c r="AL587" s="82"/>
      <c r="AM587" s="82"/>
      <c r="AN587" s="82"/>
      <c r="AO587" s="82"/>
      <c r="AP587" s="82"/>
      <c r="AQ587" s="82"/>
      <c r="AR587" s="82"/>
      <c r="AS587" s="82"/>
      <c r="AT587" s="82"/>
      <c r="AU587" s="82"/>
      <c r="AV587" s="82"/>
      <c r="AW587" s="82"/>
      <c r="AX587" s="82"/>
    </row>
    <row r="588" spans="37:50" x14ac:dyDescent="0.2">
      <c r="AK588" s="82"/>
      <c r="AL588" s="82"/>
      <c r="AM588" s="82"/>
      <c r="AN588" s="82"/>
      <c r="AO588" s="82"/>
      <c r="AP588" s="82"/>
      <c r="AQ588" s="82"/>
      <c r="AR588" s="82"/>
      <c r="AS588" s="82"/>
      <c r="AT588" s="82"/>
      <c r="AU588" s="82"/>
      <c r="AV588" s="82"/>
      <c r="AW588" s="82"/>
      <c r="AX588" s="82"/>
    </row>
    <row r="589" spans="37:50" x14ac:dyDescent="0.2">
      <c r="AK589" s="82"/>
      <c r="AL589" s="82"/>
      <c r="AM589" s="82"/>
      <c r="AN589" s="82"/>
      <c r="AO589" s="82"/>
      <c r="AP589" s="82"/>
      <c r="AQ589" s="82"/>
      <c r="AR589" s="82"/>
      <c r="AS589" s="82"/>
      <c r="AT589" s="82"/>
      <c r="AU589" s="82"/>
      <c r="AV589" s="82"/>
      <c r="AW589" s="82"/>
      <c r="AX589" s="82"/>
    </row>
    <row r="590" spans="37:50" x14ac:dyDescent="0.2">
      <c r="AK590" s="82"/>
      <c r="AL590" s="82"/>
      <c r="AM590" s="82"/>
      <c r="AN590" s="82"/>
      <c r="AO590" s="82"/>
      <c r="AP590" s="82"/>
      <c r="AQ590" s="82"/>
      <c r="AR590" s="82"/>
      <c r="AS590" s="82"/>
      <c r="AT590" s="82"/>
      <c r="AU590" s="82"/>
      <c r="AV590" s="82"/>
      <c r="AW590" s="82"/>
      <c r="AX590" s="82"/>
    </row>
    <row r="591" spans="37:50" x14ac:dyDescent="0.2">
      <c r="AK591" s="82"/>
      <c r="AL591" s="82"/>
      <c r="AM591" s="82"/>
      <c r="AN591" s="82"/>
      <c r="AO591" s="82"/>
      <c r="AP591" s="82"/>
      <c r="AQ591" s="82"/>
      <c r="AR591" s="82"/>
      <c r="AS591" s="82"/>
      <c r="AT591" s="82"/>
      <c r="AU591" s="82"/>
      <c r="AV591" s="82"/>
      <c r="AW591" s="82"/>
      <c r="AX591" s="82"/>
    </row>
    <row r="592" spans="37:50" x14ac:dyDescent="0.2">
      <c r="AK592" s="82"/>
      <c r="AL592" s="82"/>
      <c r="AM592" s="82"/>
      <c r="AN592" s="82"/>
      <c r="AO592" s="82"/>
      <c r="AP592" s="82"/>
      <c r="AQ592" s="82"/>
      <c r="AR592" s="82"/>
      <c r="AS592" s="82"/>
      <c r="AT592" s="82"/>
      <c r="AU592" s="82"/>
      <c r="AV592" s="82"/>
      <c r="AW592" s="82"/>
      <c r="AX592" s="82"/>
    </row>
    <row r="593" spans="37:50" x14ac:dyDescent="0.2">
      <c r="AK593" s="82"/>
      <c r="AL593" s="82"/>
      <c r="AM593" s="82"/>
      <c r="AN593" s="82"/>
      <c r="AO593" s="82"/>
      <c r="AP593" s="82"/>
      <c r="AQ593" s="82"/>
      <c r="AR593" s="82"/>
      <c r="AS593" s="82"/>
      <c r="AT593" s="82"/>
      <c r="AU593" s="82"/>
      <c r="AV593" s="82"/>
      <c r="AW593" s="82"/>
      <c r="AX593" s="82"/>
    </row>
    <row r="594" spans="37:50" x14ac:dyDescent="0.2">
      <c r="AK594" s="82"/>
      <c r="AL594" s="82"/>
      <c r="AM594" s="82"/>
      <c r="AN594" s="82"/>
      <c r="AO594" s="82"/>
      <c r="AP594" s="82"/>
      <c r="AQ594" s="82"/>
      <c r="AR594" s="82"/>
      <c r="AS594" s="82"/>
      <c r="AT594" s="82"/>
      <c r="AU594" s="82"/>
      <c r="AV594" s="82"/>
      <c r="AW594" s="82"/>
      <c r="AX594" s="82"/>
    </row>
    <row r="595" spans="37:50" x14ac:dyDescent="0.2">
      <c r="AK595" s="82"/>
      <c r="AL595" s="82"/>
      <c r="AM595" s="82"/>
      <c r="AN595" s="82"/>
      <c r="AO595" s="82"/>
      <c r="AP595" s="82"/>
      <c r="AQ595" s="82"/>
      <c r="AR595" s="82"/>
      <c r="AS595" s="82"/>
      <c r="AT595" s="82"/>
      <c r="AU595" s="82"/>
      <c r="AV595" s="82"/>
      <c r="AW595" s="82"/>
      <c r="AX595" s="82"/>
    </row>
    <row r="596" spans="37:50" x14ac:dyDescent="0.2">
      <c r="AK596" s="82"/>
      <c r="AL596" s="82"/>
      <c r="AM596" s="82"/>
      <c r="AN596" s="82"/>
      <c r="AO596" s="82"/>
      <c r="AP596" s="82"/>
      <c r="AQ596" s="82"/>
      <c r="AR596" s="82"/>
      <c r="AS596" s="82"/>
      <c r="AT596" s="82"/>
      <c r="AU596" s="82"/>
      <c r="AV596" s="82"/>
      <c r="AW596" s="82"/>
      <c r="AX596" s="82"/>
    </row>
    <row r="597" spans="37:50" x14ac:dyDescent="0.2">
      <c r="AK597" s="82"/>
      <c r="AL597" s="82"/>
      <c r="AM597" s="82"/>
      <c r="AN597" s="82"/>
      <c r="AO597" s="82"/>
      <c r="AP597" s="82"/>
      <c r="AQ597" s="82"/>
      <c r="AR597" s="82"/>
      <c r="AS597" s="82"/>
      <c r="AT597" s="82"/>
      <c r="AU597" s="82"/>
      <c r="AV597" s="82"/>
      <c r="AW597" s="82"/>
      <c r="AX597" s="82"/>
    </row>
    <row r="598" spans="37:50" x14ac:dyDescent="0.2">
      <c r="AK598" s="82"/>
      <c r="AL598" s="82"/>
      <c r="AM598" s="82"/>
      <c r="AN598" s="82"/>
      <c r="AO598" s="82"/>
      <c r="AP598" s="82"/>
      <c r="AQ598" s="82"/>
      <c r="AR598" s="82"/>
      <c r="AS598" s="82"/>
      <c r="AT598" s="82"/>
      <c r="AU598" s="82"/>
      <c r="AV598" s="82"/>
      <c r="AW598" s="82"/>
      <c r="AX598" s="82"/>
    </row>
    <row r="599" spans="37:50" x14ac:dyDescent="0.2">
      <c r="AK599" s="82"/>
      <c r="AL599" s="82"/>
      <c r="AM599" s="82"/>
      <c r="AN599" s="82"/>
      <c r="AO599" s="82"/>
      <c r="AP599" s="82"/>
      <c r="AQ599" s="82"/>
      <c r="AR599" s="82"/>
      <c r="AS599" s="82"/>
      <c r="AT599" s="82"/>
      <c r="AU599" s="82"/>
      <c r="AV599" s="82"/>
      <c r="AW599" s="82"/>
      <c r="AX599" s="82"/>
    </row>
    <row r="600" spans="37:50" x14ac:dyDescent="0.2">
      <c r="AK600" s="82"/>
      <c r="AL600" s="82"/>
      <c r="AM600" s="82"/>
      <c r="AN600" s="82"/>
      <c r="AO600" s="82"/>
      <c r="AP600" s="82"/>
      <c r="AQ600" s="82"/>
      <c r="AR600" s="82"/>
      <c r="AS600" s="82"/>
      <c r="AT600" s="82"/>
      <c r="AU600" s="82"/>
      <c r="AV600" s="82"/>
      <c r="AW600" s="82"/>
      <c r="AX600" s="82"/>
    </row>
    <row r="601" spans="37:50" x14ac:dyDescent="0.2">
      <c r="AK601" s="82"/>
      <c r="AL601" s="82"/>
      <c r="AM601" s="82"/>
      <c r="AN601" s="82"/>
      <c r="AO601" s="82"/>
      <c r="AP601" s="82"/>
      <c r="AQ601" s="82"/>
      <c r="AR601" s="82"/>
      <c r="AS601" s="82"/>
      <c r="AT601" s="82"/>
      <c r="AU601" s="82"/>
      <c r="AV601" s="82"/>
      <c r="AW601" s="82"/>
      <c r="AX601" s="82"/>
    </row>
    <row r="602" spans="37:50" x14ac:dyDescent="0.2">
      <c r="AK602" s="82"/>
      <c r="AL602" s="82"/>
      <c r="AM602" s="82"/>
      <c r="AN602" s="82"/>
      <c r="AO602" s="82"/>
      <c r="AP602" s="82"/>
      <c r="AQ602" s="82"/>
      <c r="AR602" s="82"/>
      <c r="AS602" s="82"/>
      <c r="AT602" s="82"/>
      <c r="AU602" s="82"/>
      <c r="AV602" s="82"/>
      <c r="AW602" s="82"/>
      <c r="AX602" s="82"/>
    </row>
    <row r="603" spans="37:50" x14ac:dyDescent="0.2">
      <c r="AK603" s="82"/>
      <c r="AL603" s="82"/>
      <c r="AM603" s="82"/>
      <c r="AN603" s="82"/>
      <c r="AO603" s="82"/>
      <c r="AP603" s="82"/>
      <c r="AQ603" s="82"/>
      <c r="AR603" s="82"/>
      <c r="AS603" s="82"/>
      <c r="AT603" s="82"/>
      <c r="AU603" s="82"/>
      <c r="AV603" s="82"/>
      <c r="AW603" s="82"/>
      <c r="AX603" s="82"/>
    </row>
    <row r="604" spans="37:50" x14ac:dyDescent="0.2">
      <c r="AK604" s="82"/>
      <c r="AL604" s="82"/>
      <c r="AM604" s="82"/>
      <c r="AN604" s="82"/>
      <c r="AO604" s="82"/>
      <c r="AP604" s="82"/>
      <c r="AQ604" s="82"/>
      <c r="AR604" s="82"/>
      <c r="AS604" s="82"/>
      <c r="AT604" s="82"/>
      <c r="AU604" s="82"/>
      <c r="AV604" s="82"/>
      <c r="AW604" s="82"/>
      <c r="AX604" s="82"/>
    </row>
    <row r="605" spans="37:50" x14ac:dyDescent="0.2">
      <c r="AK605" s="82"/>
      <c r="AL605" s="82"/>
      <c r="AM605" s="82"/>
      <c r="AN605" s="82"/>
      <c r="AO605" s="82"/>
      <c r="AP605" s="82"/>
      <c r="AQ605" s="82"/>
      <c r="AR605" s="82"/>
      <c r="AS605" s="82"/>
      <c r="AT605" s="82"/>
      <c r="AU605" s="82"/>
      <c r="AV605" s="82"/>
      <c r="AW605" s="82"/>
      <c r="AX605" s="82"/>
    </row>
    <row r="606" spans="37:50" x14ac:dyDescent="0.2">
      <c r="AK606" s="82"/>
      <c r="AL606" s="82"/>
      <c r="AM606" s="82"/>
      <c r="AN606" s="82"/>
      <c r="AO606" s="82"/>
      <c r="AP606" s="82"/>
      <c r="AQ606" s="82"/>
      <c r="AR606" s="82"/>
      <c r="AS606" s="82"/>
      <c r="AT606" s="82"/>
      <c r="AU606" s="82"/>
      <c r="AV606" s="82"/>
      <c r="AW606" s="82"/>
      <c r="AX606" s="82"/>
    </row>
    <row r="607" spans="37:50" x14ac:dyDescent="0.2">
      <c r="AK607" s="82"/>
      <c r="AL607" s="82"/>
      <c r="AM607" s="82"/>
      <c r="AN607" s="82"/>
      <c r="AO607" s="82"/>
      <c r="AP607" s="82"/>
      <c r="AQ607" s="82"/>
      <c r="AR607" s="82"/>
      <c r="AS607" s="82"/>
      <c r="AT607" s="82"/>
      <c r="AU607" s="82"/>
      <c r="AV607" s="82"/>
      <c r="AW607" s="82"/>
      <c r="AX607" s="82"/>
    </row>
    <row r="608" spans="37:50" x14ac:dyDescent="0.2">
      <c r="AK608" s="82"/>
      <c r="AL608" s="82"/>
      <c r="AM608" s="82"/>
      <c r="AN608" s="82"/>
      <c r="AO608" s="82"/>
      <c r="AP608" s="82"/>
      <c r="AQ608" s="82"/>
      <c r="AR608" s="82"/>
      <c r="AS608" s="82"/>
      <c r="AT608" s="82"/>
      <c r="AU608" s="82"/>
      <c r="AV608" s="82"/>
      <c r="AW608" s="82"/>
      <c r="AX608" s="82"/>
    </row>
    <row r="609" spans="37:50" x14ac:dyDescent="0.2">
      <c r="AK609" s="82"/>
      <c r="AL609" s="82"/>
      <c r="AM609" s="82"/>
      <c r="AN609" s="82"/>
      <c r="AO609" s="82"/>
      <c r="AP609" s="82"/>
      <c r="AQ609" s="82"/>
      <c r="AR609" s="82"/>
      <c r="AS609" s="82"/>
      <c r="AT609" s="82"/>
      <c r="AU609" s="82"/>
      <c r="AV609" s="82"/>
      <c r="AW609" s="82"/>
      <c r="AX609" s="82"/>
    </row>
    <row r="610" spans="37:50" x14ac:dyDescent="0.2">
      <c r="AK610" s="82"/>
      <c r="AL610" s="82"/>
      <c r="AM610" s="82"/>
      <c r="AN610" s="82"/>
      <c r="AO610" s="82"/>
      <c r="AP610" s="82"/>
      <c r="AQ610" s="82"/>
      <c r="AR610" s="82"/>
      <c r="AS610" s="82"/>
      <c r="AT610" s="82"/>
      <c r="AU610" s="82"/>
      <c r="AV610" s="82"/>
      <c r="AW610" s="82"/>
      <c r="AX610" s="82"/>
    </row>
    <row r="611" spans="37:50" x14ac:dyDescent="0.2">
      <c r="AK611" s="82"/>
      <c r="AL611" s="82"/>
      <c r="AM611" s="82"/>
      <c r="AN611" s="82"/>
      <c r="AO611" s="82"/>
      <c r="AP611" s="82"/>
      <c r="AQ611" s="82"/>
      <c r="AR611" s="82"/>
      <c r="AS611" s="82"/>
      <c r="AT611" s="82"/>
      <c r="AU611" s="82"/>
      <c r="AV611" s="82"/>
      <c r="AW611" s="82"/>
      <c r="AX611" s="82"/>
    </row>
    <row r="612" spans="37:50" x14ac:dyDescent="0.2">
      <c r="AK612" s="82"/>
      <c r="AL612" s="82"/>
      <c r="AM612" s="82"/>
      <c r="AN612" s="82"/>
      <c r="AO612" s="82"/>
      <c r="AP612" s="82"/>
      <c r="AQ612" s="82"/>
      <c r="AR612" s="82"/>
      <c r="AS612" s="82"/>
      <c r="AT612" s="82"/>
      <c r="AU612" s="82"/>
      <c r="AV612" s="82"/>
      <c r="AW612" s="82"/>
      <c r="AX612" s="82"/>
    </row>
    <row r="613" spans="37:50" x14ac:dyDescent="0.2">
      <c r="AK613" s="82"/>
      <c r="AL613" s="82"/>
      <c r="AM613" s="82"/>
      <c r="AN613" s="82"/>
      <c r="AO613" s="82"/>
      <c r="AP613" s="82"/>
      <c r="AQ613" s="82"/>
      <c r="AR613" s="82"/>
      <c r="AS613" s="82"/>
      <c r="AT613" s="82"/>
      <c r="AU613" s="82"/>
      <c r="AV613" s="82"/>
      <c r="AW613" s="82"/>
      <c r="AX613" s="82"/>
    </row>
    <row r="614" spans="37:50" x14ac:dyDescent="0.2">
      <c r="AK614" s="82"/>
      <c r="AL614" s="82"/>
      <c r="AM614" s="82"/>
      <c r="AN614" s="82"/>
      <c r="AO614" s="82"/>
      <c r="AP614" s="82"/>
      <c r="AQ614" s="82"/>
      <c r="AR614" s="82"/>
      <c r="AS614" s="82"/>
      <c r="AT614" s="82"/>
      <c r="AU614" s="82"/>
      <c r="AV614" s="82"/>
      <c r="AW614" s="82"/>
      <c r="AX614" s="82"/>
    </row>
    <row r="615" spans="37:50" x14ac:dyDescent="0.2">
      <c r="AK615" s="82"/>
      <c r="AL615" s="82"/>
      <c r="AM615" s="82"/>
      <c r="AN615" s="82"/>
      <c r="AO615" s="82"/>
      <c r="AP615" s="82"/>
      <c r="AQ615" s="82"/>
      <c r="AR615" s="82"/>
      <c r="AS615" s="82"/>
      <c r="AT615" s="82"/>
      <c r="AU615" s="82"/>
      <c r="AV615" s="82"/>
      <c r="AW615" s="82"/>
      <c r="AX615" s="82"/>
    </row>
    <row r="616" spans="37:50" x14ac:dyDescent="0.2">
      <c r="AK616" s="82"/>
      <c r="AL616" s="82"/>
      <c r="AM616" s="82"/>
      <c r="AN616" s="82"/>
      <c r="AO616" s="82"/>
      <c r="AP616" s="82"/>
      <c r="AQ616" s="82"/>
      <c r="AR616" s="82"/>
      <c r="AS616" s="82"/>
      <c r="AT616" s="82"/>
      <c r="AU616" s="82"/>
      <c r="AV616" s="82"/>
      <c r="AW616" s="82"/>
      <c r="AX616" s="82"/>
    </row>
    <row r="617" spans="37:50" x14ac:dyDescent="0.2">
      <c r="AK617" s="82"/>
      <c r="AL617" s="82"/>
      <c r="AM617" s="82"/>
      <c r="AN617" s="82"/>
      <c r="AO617" s="82"/>
      <c r="AP617" s="82"/>
      <c r="AQ617" s="82"/>
      <c r="AR617" s="82"/>
      <c r="AS617" s="82"/>
      <c r="AT617" s="82"/>
      <c r="AU617" s="82"/>
      <c r="AV617" s="82"/>
      <c r="AW617" s="82"/>
      <c r="AX617" s="82"/>
    </row>
    <row r="618" spans="37:50" x14ac:dyDescent="0.2">
      <c r="AK618" s="82"/>
      <c r="AL618" s="82"/>
      <c r="AM618" s="82"/>
      <c r="AN618" s="82"/>
      <c r="AO618" s="82"/>
      <c r="AP618" s="82"/>
      <c r="AQ618" s="82"/>
      <c r="AR618" s="82"/>
      <c r="AS618" s="82"/>
      <c r="AT618" s="82"/>
      <c r="AU618" s="82"/>
      <c r="AV618" s="82"/>
      <c r="AW618" s="82"/>
      <c r="AX618" s="82"/>
    </row>
    <row r="619" spans="37:50" x14ac:dyDescent="0.2">
      <c r="AK619" s="82"/>
      <c r="AL619" s="82"/>
      <c r="AM619" s="82"/>
      <c r="AN619" s="82"/>
      <c r="AO619" s="82"/>
      <c r="AP619" s="82"/>
      <c r="AQ619" s="82"/>
      <c r="AR619" s="82"/>
      <c r="AS619" s="82"/>
      <c r="AT619" s="82"/>
      <c r="AU619" s="82"/>
      <c r="AV619" s="82"/>
      <c r="AW619" s="82"/>
      <c r="AX619" s="82"/>
    </row>
    <row r="620" spans="37:50" x14ac:dyDescent="0.2">
      <c r="AK620" s="82"/>
      <c r="AL620" s="82"/>
      <c r="AM620" s="82"/>
      <c r="AN620" s="82"/>
      <c r="AO620" s="82"/>
      <c r="AP620" s="82"/>
      <c r="AQ620" s="82"/>
      <c r="AR620" s="82"/>
      <c r="AS620" s="82"/>
      <c r="AT620" s="82"/>
      <c r="AU620" s="82"/>
      <c r="AV620" s="82"/>
      <c r="AW620" s="82"/>
      <c r="AX620" s="82"/>
    </row>
    <row r="621" spans="37:50" x14ac:dyDescent="0.2">
      <c r="AK621" s="82"/>
      <c r="AL621" s="82"/>
      <c r="AM621" s="82"/>
      <c r="AN621" s="82"/>
      <c r="AO621" s="82"/>
      <c r="AP621" s="82"/>
      <c r="AQ621" s="82"/>
      <c r="AR621" s="82"/>
      <c r="AS621" s="82"/>
      <c r="AT621" s="82"/>
      <c r="AU621" s="82"/>
      <c r="AV621" s="82"/>
      <c r="AW621" s="82"/>
      <c r="AX621" s="82"/>
    </row>
    <row r="622" spans="37:50" x14ac:dyDescent="0.2">
      <c r="AK622" s="82"/>
      <c r="AL622" s="82"/>
      <c r="AM622" s="82"/>
      <c r="AN622" s="82"/>
      <c r="AO622" s="82"/>
      <c r="AP622" s="82"/>
      <c r="AQ622" s="82"/>
      <c r="AR622" s="82"/>
      <c r="AS622" s="82"/>
      <c r="AT622" s="82"/>
      <c r="AU622" s="82"/>
      <c r="AV622" s="82"/>
      <c r="AW622" s="82"/>
      <c r="AX622" s="82"/>
    </row>
    <row r="623" spans="37:50" x14ac:dyDescent="0.2">
      <c r="AK623" s="82"/>
      <c r="AL623" s="82"/>
      <c r="AM623" s="82"/>
      <c r="AN623" s="82"/>
      <c r="AO623" s="82"/>
      <c r="AP623" s="82"/>
      <c r="AQ623" s="82"/>
      <c r="AR623" s="82"/>
      <c r="AS623" s="82"/>
      <c r="AT623" s="82"/>
      <c r="AU623" s="82"/>
      <c r="AV623" s="82"/>
      <c r="AW623" s="82"/>
      <c r="AX623" s="82"/>
    </row>
    <row r="624" spans="37:50" x14ac:dyDescent="0.2">
      <c r="AK624" s="82"/>
      <c r="AL624" s="82"/>
      <c r="AM624" s="82"/>
      <c r="AN624" s="82"/>
      <c r="AO624" s="82"/>
      <c r="AP624" s="82"/>
      <c r="AQ624" s="82"/>
      <c r="AR624" s="82"/>
      <c r="AS624" s="82"/>
      <c r="AT624" s="82"/>
      <c r="AU624" s="82"/>
      <c r="AV624" s="82"/>
      <c r="AW624" s="82"/>
      <c r="AX624" s="82"/>
    </row>
    <row r="625" spans="37:50" x14ac:dyDescent="0.2">
      <c r="AK625" s="82"/>
      <c r="AL625" s="82"/>
      <c r="AM625" s="82"/>
      <c r="AN625" s="82"/>
      <c r="AO625" s="82"/>
      <c r="AP625" s="82"/>
      <c r="AQ625" s="82"/>
      <c r="AR625" s="82"/>
      <c r="AS625" s="82"/>
      <c r="AT625" s="82"/>
      <c r="AU625" s="82"/>
      <c r="AV625" s="82"/>
      <c r="AW625" s="82"/>
      <c r="AX625" s="82"/>
    </row>
    <row r="626" spans="37:50" x14ac:dyDescent="0.2">
      <c r="AK626" s="82"/>
      <c r="AL626" s="82"/>
      <c r="AM626" s="82"/>
      <c r="AN626" s="82"/>
      <c r="AO626" s="82"/>
      <c r="AP626" s="82"/>
      <c r="AQ626" s="82"/>
      <c r="AR626" s="82"/>
      <c r="AS626" s="82"/>
      <c r="AT626" s="82"/>
      <c r="AU626" s="82"/>
      <c r="AV626" s="82"/>
      <c r="AW626" s="82"/>
      <c r="AX626" s="82"/>
    </row>
    <row r="627" spans="37:50" x14ac:dyDescent="0.2">
      <c r="AK627" s="82"/>
      <c r="AL627" s="82"/>
      <c r="AM627" s="82"/>
      <c r="AN627" s="82"/>
      <c r="AO627" s="82"/>
      <c r="AP627" s="82"/>
      <c r="AQ627" s="82"/>
      <c r="AR627" s="82"/>
      <c r="AS627" s="82"/>
      <c r="AT627" s="82"/>
      <c r="AU627" s="82"/>
      <c r="AV627" s="82"/>
      <c r="AW627" s="82"/>
      <c r="AX627" s="82"/>
    </row>
    <row r="628" spans="37:50" x14ac:dyDescent="0.2">
      <c r="AK628" s="82"/>
      <c r="AL628" s="82"/>
      <c r="AM628" s="82"/>
      <c r="AN628" s="82"/>
      <c r="AO628" s="82"/>
      <c r="AP628" s="82"/>
      <c r="AQ628" s="82"/>
      <c r="AR628" s="82"/>
      <c r="AS628" s="82"/>
      <c r="AT628" s="82"/>
      <c r="AU628" s="82"/>
      <c r="AV628" s="82"/>
      <c r="AW628" s="82"/>
      <c r="AX628" s="82"/>
    </row>
    <row r="629" spans="37:50" x14ac:dyDescent="0.2">
      <c r="AK629" s="82"/>
      <c r="AL629" s="82"/>
      <c r="AM629" s="82"/>
      <c r="AN629" s="82"/>
      <c r="AO629" s="82"/>
      <c r="AP629" s="82"/>
      <c r="AQ629" s="82"/>
      <c r="AR629" s="82"/>
      <c r="AS629" s="82"/>
      <c r="AT629" s="82"/>
      <c r="AU629" s="82"/>
      <c r="AV629" s="82"/>
      <c r="AW629" s="82"/>
      <c r="AX629" s="82"/>
    </row>
    <row r="630" spans="37:50" x14ac:dyDescent="0.2">
      <c r="AK630" s="82"/>
      <c r="AL630" s="82"/>
      <c r="AM630" s="82"/>
      <c r="AN630" s="82"/>
      <c r="AO630" s="82"/>
      <c r="AP630" s="82"/>
      <c r="AQ630" s="82"/>
      <c r="AR630" s="82"/>
      <c r="AS630" s="82"/>
      <c r="AT630" s="82"/>
      <c r="AU630" s="82"/>
      <c r="AV630" s="82"/>
      <c r="AW630" s="82"/>
      <c r="AX630" s="82"/>
    </row>
    <row r="631" spans="37:50" x14ac:dyDescent="0.2">
      <c r="AK631" s="82"/>
      <c r="AL631" s="82"/>
      <c r="AM631" s="82"/>
      <c r="AN631" s="82"/>
      <c r="AO631" s="82"/>
      <c r="AP631" s="82"/>
      <c r="AQ631" s="82"/>
      <c r="AR631" s="82"/>
      <c r="AS631" s="82"/>
      <c r="AT631" s="82"/>
      <c r="AU631" s="82"/>
      <c r="AV631" s="82"/>
      <c r="AW631" s="82"/>
      <c r="AX631" s="82"/>
    </row>
    <row r="632" spans="37:50" x14ac:dyDescent="0.2">
      <c r="AK632" s="82"/>
      <c r="AL632" s="82"/>
      <c r="AM632" s="82"/>
      <c r="AN632" s="82"/>
      <c r="AO632" s="82"/>
      <c r="AP632" s="82"/>
      <c r="AQ632" s="82"/>
      <c r="AR632" s="82"/>
      <c r="AS632" s="82"/>
      <c r="AT632" s="82"/>
      <c r="AU632" s="82"/>
      <c r="AV632" s="82"/>
      <c r="AW632" s="82"/>
      <c r="AX632" s="82"/>
    </row>
    <row r="633" spans="37:50" x14ac:dyDescent="0.2">
      <c r="AK633" s="82"/>
      <c r="AL633" s="82"/>
      <c r="AM633" s="82"/>
      <c r="AN633" s="82"/>
      <c r="AO633" s="82"/>
      <c r="AP633" s="82"/>
      <c r="AQ633" s="82"/>
      <c r="AR633" s="82"/>
      <c r="AS633" s="82"/>
      <c r="AT633" s="82"/>
      <c r="AU633" s="82"/>
      <c r="AV633" s="82"/>
      <c r="AW633" s="82"/>
      <c r="AX633" s="82"/>
    </row>
    <row r="634" spans="37:50" x14ac:dyDescent="0.2">
      <c r="AK634" s="82"/>
      <c r="AL634" s="82"/>
      <c r="AM634" s="82"/>
      <c r="AN634" s="82"/>
      <c r="AO634" s="82"/>
      <c r="AP634" s="82"/>
      <c r="AQ634" s="82"/>
      <c r="AR634" s="82"/>
      <c r="AS634" s="82"/>
      <c r="AT634" s="82"/>
      <c r="AU634" s="82"/>
      <c r="AV634" s="82"/>
      <c r="AW634" s="82"/>
      <c r="AX634" s="82"/>
    </row>
    <row r="635" spans="37:50" x14ac:dyDescent="0.2">
      <c r="AK635" s="82"/>
      <c r="AL635" s="82"/>
      <c r="AM635" s="82"/>
      <c r="AN635" s="82"/>
      <c r="AO635" s="82"/>
      <c r="AP635" s="82"/>
      <c r="AQ635" s="82"/>
      <c r="AR635" s="82"/>
      <c r="AS635" s="82"/>
      <c r="AT635" s="82"/>
      <c r="AU635" s="82"/>
      <c r="AV635" s="82"/>
      <c r="AW635" s="82"/>
      <c r="AX635" s="82"/>
    </row>
    <row r="636" spans="37:50" x14ac:dyDescent="0.2">
      <c r="AK636" s="82"/>
      <c r="AL636" s="82"/>
      <c r="AM636" s="82"/>
      <c r="AN636" s="82"/>
      <c r="AO636" s="82"/>
      <c r="AP636" s="82"/>
      <c r="AQ636" s="82"/>
      <c r="AR636" s="82"/>
      <c r="AS636" s="82"/>
      <c r="AT636" s="82"/>
      <c r="AU636" s="82"/>
      <c r="AV636" s="82"/>
      <c r="AW636" s="82"/>
      <c r="AX636" s="82"/>
    </row>
    <row r="637" spans="37:50" x14ac:dyDescent="0.2">
      <c r="AK637" s="82"/>
      <c r="AL637" s="82"/>
      <c r="AM637" s="82"/>
      <c r="AN637" s="82"/>
      <c r="AO637" s="82"/>
      <c r="AP637" s="82"/>
      <c r="AQ637" s="82"/>
      <c r="AR637" s="82"/>
      <c r="AS637" s="82"/>
      <c r="AT637" s="82"/>
      <c r="AU637" s="82"/>
      <c r="AV637" s="82"/>
      <c r="AW637" s="82"/>
      <c r="AX637" s="82"/>
    </row>
    <row r="638" spans="37:50" x14ac:dyDescent="0.2">
      <c r="AK638" s="82"/>
      <c r="AL638" s="82"/>
      <c r="AM638" s="82"/>
      <c r="AN638" s="82"/>
      <c r="AO638" s="82"/>
      <c r="AP638" s="82"/>
      <c r="AQ638" s="82"/>
      <c r="AR638" s="82"/>
      <c r="AS638" s="82"/>
      <c r="AT638" s="82"/>
      <c r="AU638" s="82"/>
      <c r="AV638" s="82"/>
      <c r="AW638" s="82"/>
      <c r="AX638" s="82"/>
    </row>
    <row r="639" spans="37:50" x14ac:dyDescent="0.2">
      <c r="AK639" s="82"/>
      <c r="AL639" s="82"/>
      <c r="AM639" s="82"/>
      <c r="AN639" s="82"/>
      <c r="AO639" s="82"/>
      <c r="AP639" s="82"/>
      <c r="AQ639" s="82"/>
      <c r="AR639" s="82"/>
      <c r="AS639" s="82"/>
      <c r="AT639" s="82"/>
      <c r="AU639" s="82"/>
      <c r="AV639" s="82"/>
      <c r="AW639" s="82"/>
      <c r="AX639" s="82"/>
    </row>
    <row r="640" spans="37:50" x14ac:dyDescent="0.2">
      <c r="AK640" s="82"/>
      <c r="AL640" s="82"/>
      <c r="AM640" s="82"/>
      <c r="AN640" s="82"/>
      <c r="AO640" s="82"/>
      <c r="AP640" s="82"/>
      <c r="AQ640" s="82"/>
      <c r="AR640" s="82"/>
      <c r="AS640" s="82"/>
      <c r="AT640" s="82"/>
      <c r="AU640" s="82"/>
      <c r="AV640" s="82"/>
      <c r="AW640" s="82"/>
      <c r="AX640" s="82"/>
    </row>
    <row r="641" spans="37:50" x14ac:dyDescent="0.2">
      <c r="AK641" s="82"/>
      <c r="AL641" s="82"/>
      <c r="AM641" s="82"/>
      <c r="AN641" s="82"/>
      <c r="AO641" s="82"/>
      <c r="AP641" s="82"/>
      <c r="AQ641" s="82"/>
      <c r="AR641" s="82"/>
      <c r="AS641" s="82"/>
      <c r="AT641" s="82"/>
      <c r="AU641" s="82"/>
      <c r="AV641" s="82"/>
      <c r="AW641" s="82"/>
      <c r="AX641" s="82"/>
    </row>
    <row r="642" spans="37:50" x14ac:dyDescent="0.2">
      <c r="AK642" s="82"/>
      <c r="AL642" s="82"/>
      <c r="AM642" s="82"/>
      <c r="AN642" s="82"/>
      <c r="AO642" s="82"/>
      <c r="AP642" s="82"/>
      <c r="AQ642" s="82"/>
      <c r="AR642" s="82"/>
      <c r="AS642" s="82"/>
      <c r="AT642" s="82"/>
      <c r="AU642" s="82"/>
      <c r="AV642" s="82"/>
      <c r="AW642" s="82"/>
      <c r="AX642" s="82"/>
    </row>
    <row r="643" spans="37:50" x14ac:dyDescent="0.2">
      <c r="AK643" s="82"/>
      <c r="AL643" s="82"/>
      <c r="AM643" s="82"/>
      <c r="AN643" s="82"/>
      <c r="AO643" s="82"/>
      <c r="AP643" s="82"/>
      <c r="AQ643" s="82"/>
      <c r="AR643" s="82"/>
      <c r="AS643" s="82"/>
      <c r="AT643" s="82"/>
      <c r="AU643" s="82"/>
      <c r="AV643" s="82"/>
      <c r="AW643" s="82"/>
      <c r="AX643" s="82"/>
    </row>
    <row r="644" spans="37:50" x14ac:dyDescent="0.2">
      <c r="AK644" s="82"/>
      <c r="AL644" s="82"/>
      <c r="AM644" s="82"/>
      <c r="AN644" s="82"/>
      <c r="AO644" s="82"/>
      <c r="AP644" s="82"/>
      <c r="AQ644" s="82"/>
      <c r="AR644" s="82"/>
      <c r="AS644" s="82"/>
      <c r="AT644" s="82"/>
      <c r="AU644" s="82"/>
      <c r="AV644" s="82"/>
      <c r="AW644" s="82"/>
      <c r="AX644" s="82"/>
    </row>
    <row r="645" spans="37:50" x14ac:dyDescent="0.2">
      <c r="AK645" s="82"/>
      <c r="AL645" s="82"/>
      <c r="AM645" s="82"/>
      <c r="AN645" s="82"/>
      <c r="AO645" s="82"/>
      <c r="AP645" s="82"/>
      <c r="AQ645" s="82"/>
      <c r="AR645" s="82"/>
      <c r="AS645" s="82"/>
      <c r="AT645" s="82"/>
      <c r="AU645" s="82"/>
      <c r="AV645" s="82"/>
      <c r="AW645" s="82"/>
      <c r="AX645" s="82"/>
    </row>
    <row r="646" spans="37:50" x14ac:dyDescent="0.2">
      <c r="AK646" s="82"/>
      <c r="AL646" s="82"/>
      <c r="AM646" s="82"/>
      <c r="AN646" s="82"/>
      <c r="AO646" s="82"/>
      <c r="AP646" s="82"/>
      <c r="AQ646" s="82"/>
      <c r="AR646" s="82"/>
      <c r="AS646" s="82"/>
      <c r="AT646" s="82"/>
      <c r="AU646" s="82"/>
      <c r="AV646" s="82"/>
      <c r="AW646" s="82"/>
      <c r="AX646" s="82"/>
    </row>
    <row r="647" spans="37:50" x14ac:dyDescent="0.2">
      <c r="AK647" s="82"/>
      <c r="AL647" s="82"/>
      <c r="AM647" s="82"/>
      <c r="AN647" s="82"/>
      <c r="AO647" s="82"/>
      <c r="AP647" s="82"/>
      <c r="AQ647" s="82"/>
      <c r="AR647" s="82"/>
      <c r="AS647" s="82"/>
      <c r="AT647" s="82"/>
      <c r="AU647" s="82"/>
      <c r="AV647" s="82"/>
      <c r="AW647" s="82"/>
      <c r="AX647" s="82"/>
    </row>
    <row r="648" spans="37:50" x14ac:dyDescent="0.2">
      <c r="AK648" s="82"/>
      <c r="AL648" s="82"/>
      <c r="AM648" s="82"/>
      <c r="AN648" s="82"/>
      <c r="AO648" s="82"/>
      <c r="AP648" s="82"/>
      <c r="AQ648" s="82"/>
      <c r="AR648" s="82"/>
      <c r="AS648" s="82"/>
      <c r="AT648" s="82"/>
      <c r="AU648" s="82"/>
      <c r="AV648" s="82"/>
      <c r="AW648" s="82"/>
      <c r="AX648" s="82"/>
    </row>
    <row r="649" spans="37:50" x14ac:dyDescent="0.2">
      <c r="AK649" s="82"/>
      <c r="AL649" s="82"/>
      <c r="AM649" s="82"/>
      <c r="AN649" s="82"/>
      <c r="AO649" s="82"/>
      <c r="AP649" s="82"/>
      <c r="AQ649" s="82"/>
      <c r="AR649" s="82"/>
      <c r="AS649" s="82"/>
      <c r="AT649" s="82"/>
      <c r="AU649" s="82"/>
      <c r="AV649" s="82"/>
      <c r="AW649" s="82"/>
      <c r="AX649" s="82"/>
    </row>
    <row r="650" spans="37:50" x14ac:dyDescent="0.2">
      <c r="AK650" s="82"/>
      <c r="AL650" s="82"/>
      <c r="AM650" s="82"/>
      <c r="AN650" s="82"/>
      <c r="AO650" s="82"/>
      <c r="AP650" s="82"/>
      <c r="AQ650" s="82"/>
      <c r="AR650" s="82"/>
      <c r="AS650" s="82"/>
      <c r="AT650" s="82"/>
      <c r="AU650" s="82"/>
      <c r="AV650" s="82"/>
      <c r="AW650" s="82"/>
      <c r="AX650" s="82"/>
    </row>
    <row r="651" spans="37:50" x14ac:dyDescent="0.2">
      <c r="AK651" s="82"/>
      <c r="AL651" s="82"/>
      <c r="AM651" s="82"/>
      <c r="AN651" s="82"/>
      <c r="AO651" s="82"/>
      <c r="AP651" s="82"/>
      <c r="AQ651" s="82"/>
      <c r="AR651" s="82"/>
      <c r="AS651" s="82"/>
      <c r="AT651" s="82"/>
      <c r="AU651" s="82"/>
      <c r="AV651" s="82"/>
      <c r="AW651" s="82"/>
      <c r="AX651" s="82"/>
    </row>
    <row r="652" spans="37:50" x14ac:dyDescent="0.2">
      <c r="AK652" s="82"/>
      <c r="AL652" s="82"/>
      <c r="AM652" s="82"/>
      <c r="AN652" s="82"/>
      <c r="AO652" s="82"/>
      <c r="AP652" s="82"/>
      <c r="AQ652" s="82"/>
      <c r="AR652" s="82"/>
      <c r="AS652" s="82"/>
      <c r="AT652" s="82"/>
      <c r="AU652" s="82"/>
      <c r="AV652" s="82"/>
      <c r="AW652" s="82"/>
      <c r="AX652" s="82"/>
    </row>
    <row r="653" spans="37:50" x14ac:dyDescent="0.2">
      <c r="AK653" s="82"/>
      <c r="AL653" s="82"/>
      <c r="AM653" s="82"/>
      <c r="AN653" s="82"/>
      <c r="AO653" s="82"/>
      <c r="AP653" s="82"/>
      <c r="AQ653" s="82"/>
      <c r="AR653" s="82"/>
      <c r="AS653" s="82"/>
      <c r="AT653" s="82"/>
      <c r="AU653" s="82"/>
      <c r="AV653" s="82"/>
      <c r="AW653" s="82"/>
      <c r="AX653" s="82"/>
    </row>
    <row r="654" spans="37:50" x14ac:dyDescent="0.2">
      <c r="AK654" s="82"/>
      <c r="AL654" s="82"/>
      <c r="AM654" s="82"/>
      <c r="AN654" s="82"/>
      <c r="AO654" s="82"/>
      <c r="AP654" s="82"/>
      <c r="AQ654" s="82"/>
      <c r="AR654" s="82"/>
      <c r="AS654" s="82"/>
      <c r="AT654" s="82"/>
      <c r="AU654" s="82"/>
      <c r="AV654" s="82"/>
      <c r="AW654" s="82"/>
      <c r="AX654" s="82"/>
    </row>
    <row r="655" spans="37:50" x14ac:dyDescent="0.2">
      <c r="AK655" s="82"/>
      <c r="AL655" s="82"/>
      <c r="AM655" s="82"/>
      <c r="AN655" s="82"/>
      <c r="AO655" s="82"/>
      <c r="AP655" s="82"/>
      <c r="AQ655" s="82"/>
      <c r="AR655" s="82"/>
      <c r="AS655" s="82"/>
      <c r="AT655" s="82"/>
      <c r="AU655" s="82"/>
      <c r="AV655" s="82"/>
      <c r="AW655" s="82"/>
      <c r="AX655" s="82"/>
    </row>
    <row r="656" spans="37:50" x14ac:dyDescent="0.2">
      <c r="AK656" s="82"/>
      <c r="AL656" s="82"/>
      <c r="AM656" s="82"/>
      <c r="AN656" s="82"/>
      <c r="AO656" s="82"/>
      <c r="AP656" s="82"/>
      <c r="AQ656" s="82"/>
      <c r="AR656" s="82"/>
      <c r="AS656" s="82"/>
      <c r="AT656" s="82"/>
      <c r="AU656" s="82"/>
      <c r="AV656" s="82"/>
      <c r="AW656" s="82"/>
      <c r="AX656" s="82"/>
    </row>
    <row r="657" spans="37:50" x14ac:dyDescent="0.2">
      <c r="AK657" s="82"/>
      <c r="AL657" s="82"/>
      <c r="AM657" s="82"/>
      <c r="AN657" s="82"/>
      <c r="AO657" s="82"/>
      <c r="AP657" s="82"/>
      <c r="AQ657" s="82"/>
      <c r="AR657" s="82"/>
      <c r="AS657" s="82"/>
      <c r="AT657" s="82"/>
      <c r="AU657" s="82"/>
      <c r="AV657" s="82"/>
      <c r="AW657" s="82"/>
      <c r="AX657" s="82"/>
    </row>
    <row r="658" spans="37:50" x14ac:dyDescent="0.2">
      <c r="AK658" s="82"/>
      <c r="AL658" s="82"/>
      <c r="AM658" s="82"/>
      <c r="AN658" s="82"/>
      <c r="AO658" s="82"/>
      <c r="AP658" s="82"/>
      <c r="AQ658" s="82"/>
      <c r="AR658" s="82"/>
      <c r="AS658" s="82"/>
      <c r="AT658" s="82"/>
      <c r="AU658" s="82"/>
      <c r="AV658" s="82"/>
      <c r="AW658" s="82"/>
      <c r="AX658" s="82"/>
    </row>
    <row r="659" spans="37:50" x14ac:dyDescent="0.2">
      <c r="AK659" s="82"/>
      <c r="AL659" s="82"/>
      <c r="AM659" s="82"/>
      <c r="AN659" s="82"/>
      <c r="AO659" s="82"/>
      <c r="AP659" s="82"/>
      <c r="AQ659" s="82"/>
      <c r="AR659" s="82"/>
      <c r="AS659" s="82"/>
      <c r="AT659" s="82"/>
      <c r="AU659" s="82"/>
      <c r="AV659" s="82"/>
      <c r="AW659" s="82"/>
      <c r="AX659" s="82"/>
    </row>
    <row r="660" spans="37:50" x14ac:dyDescent="0.2">
      <c r="AK660" s="82"/>
      <c r="AL660" s="82"/>
      <c r="AM660" s="82"/>
      <c r="AN660" s="82"/>
      <c r="AO660" s="82"/>
      <c r="AP660" s="82"/>
      <c r="AQ660" s="82"/>
      <c r="AR660" s="82"/>
      <c r="AS660" s="82"/>
      <c r="AT660" s="82"/>
      <c r="AU660" s="82"/>
      <c r="AV660" s="82"/>
      <c r="AW660" s="82"/>
      <c r="AX660" s="82"/>
    </row>
    <row r="661" spans="37:50" x14ac:dyDescent="0.2">
      <c r="AK661" s="82"/>
      <c r="AL661" s="82"/>
      <c r="AM661" s="82"/>
      <c r="AN661" s="82"/>
      <c r="AO661" s="82"/>
      <c r="AP661" s="82"/>
      <c r="AQ661" s="82"/>
      <c r="AR661" s="82"/>
      <c r="AS661" s="82"/>
      <c r="AT661" s="82"/>
      <c r="AU661" s="82"/>
      <c r="AV661" s="82"/>
      <c r="AW661" s="82"/>
      <c r="AX661" s="82"/>
    </row>
    <row r="662" spans="37:50" x14ac:dyDescent="0.2">
      <c r="AK662" s="82"/>
      <c r="AL662" s="82"/>
      <c r="AM662" s="82"/>
      <c r="AN662" s="82"/>
      <c r="AO662" s="82"/>
      <c r="AP662" s="82"/>
      <c r="AQ662" s="82"/>
      <c r="AR662" s="82"/>
      <c r="AS662" s="82"/>
      <c r="AT662" s="82"/>
      <c r="AU662" s="82"/>
      <c r="AV662" s="82"/>
      <c r="AW662" s="82"/>
      <c r="AX662" s="82"/>
    </row>
    <row r="663" spans="37:50" x14ac:dyDescent="0.2">
      <c r="AK663" s="82"/>
      <c r="AL663" s="82"/>
      <c r="AM663" s="82"/>
      <c r="AN663" s="82"/>
      <c r="AO663" s="82"/>
      <c r="AP663" s="82"/>
      <c r="AQ663" s="82"/>
      <c r="AR663" s="82"/>
      <c r="AS663" s="82"/>
      <c r="AT663" s="82"/>
      <c r="AU663" s="82"/>
      <c r="AV663" s="82"/>
      <c r="AW663" s="82"/>
      <c r="AX663" s="82"/>
    </row>
    <row r="664" spans="37:50" x14ac:dyDescent="0.2">
      <c r="AK664" s="82"/>
      <c r="AL664" s="82"/>
      <c r="AM664" s="82"/>
      <c r="AN664" s="82"/>
      <c r="AO664" s="82"/>
      <c r="AP664" s="82"/>
      <c r="AQ664" s="82"/>
      <c r="AR664" s="82"/>
      <c r="AS664" s="82"/>
      <c r="AT664" s="82"/>
      <c r="AU664" s="82"/>
      <c r="AV664" s="82"/>
      <c r="AW664" s="82"/>
      <c r="AX664" s="82"/>
    </row>
    <row r="665" spans="37:50" x14ac:dyDescent="0.2">
      <c r="AK665" s="82"/>
      <c r="AL665" s="82"/>
      <c r="AM665" s="82"/>
      <c r="AN665" s="82"/>
      <c r="AO665" s="82"/>
      <c r="AP665" s="82"/>
      <c r="AQ665" s="82"/>
      <c r="AR665" s="82"/>
      <c r="AS665" s="82"/>
      <c r="AT665" s="82"/>
      <c r="AU665" s="82"/>
      <c r="AV665" s="82"/>
      <c r="AW665" s="82"/>
      <c r="AX665" s="82"/>
    </row>
    <row r="666" spans="37:50" x14ac:dyDescent="0.2">
      <c r="AK666" s="82"/>
      <c r="AL666" s="82"/>
      <c r="AM666" s="82"/>
      <c r="AN666" s="82"/>
      <c r="AO666" s="82"/>
      <c r="AP666" s="82"/>
      <c r="AQ666" s="82"/>
      <c r="AR666" s="82"/>
      <c r="AS666" s="82"/>
      <c r="AT666" s="82"/>
      <c r="AU666" s="82"/>
      <c r="AV666" s="82"/>
      <c r="AW666" s="82"/>
      <c r="AX666" s="82"/>
    </row>
    <row r="667" spans="37:50" x14ac:dyDescent="0.2">
      <c r="AK667" s="82"/>
      <c r="AL667" s="82"/>
      <c r="AM667" s="82"/>
      <c r="AN667" s="82"/>
      <c r="AO667" s="82"/>
      <c r="AP667" s="82"/>
      <c r="AQ667" s="82"/>
      <c r="AR667" s="82"/>
      <c r="AS667" s="82"/>
      <c r="AT667" s="82"/>
      <c r="AU667" s="82"/>
      <c r="AV667" s="82"/>
      <c r="AW667" s="82"/>
      <c r="AX667" s="82"/>
    </row>
    <row r="668" spans="37:50" x14ac:dyDescent="0.2">
      <c r="AK668" s="82"/>
      <c r="AL668" s="82"/>
      <c r="AM668" s="82"/>
      <c r="AN668" s="82"/>
      <c r="AO668" s="82"/>
      <c r="AP668" s="82"/>
      <c r="AQ668" s="82"/>
      <c r="AR668" s="82"/>
      <c r="AS668" s="82"/>
      <c r="AT668" s="82"/>
      <c r="AU668" s="82"/>
      <c r="AV668" s="82"/>
      <c r="AW668" s="82"/>
      <c r="AX668" s="82"/>
    </row>
    <row r="669" spans="37:50" x14ac:dyDescent="0.2">
      <c r="AK669" s="82"/>
      <c r="AL669" s="82"/>
      <c r="AM669" s="82"/>
      <c r="AN669" s="82"/>
      <c r="AO669" s="82"/>
      <c r="AP669" s="82"/>
      <c r="AQ669" s="82"/>
      <c r="AR669" s="82"/>
      <c r="AS669" s="82"/>
      <c r="AT669" s="82"/>
      <c r="AU669" s="82"/>
      <c r="AV669" s="82"/>
      <c r="AW669" s="82"/>
      <c r="AX669" s="82"/>
    </row>
    <row r="670" spans="37:50" x14ac:dyDescent="0.2">
      <c r="AK670" s="82"/>
      <c r="AL670" s="82"/>
      <c r="AM670" s="82"/>
      <c r="AN670" s="82"/>
      <c r="AO670" s="82"/>
      <c r="AP670" s="82"/>
      <c r="AQ670" s="82"/>
      <c r="AR670" s="82"/>
      <c r="AS670" s="82"/>
      <c r="AT670" s="82"/>
      <c r="AU670" s="82"/>
      <c r="AV670" s="82"/>
      <c r="AW670" s="82"/>
      <c r="AX670" s="82"/>
    </row>
    <row r="671" spans="37:50" x14ac:dyDescent="0.2">
      <c r="AK671" s="82"/>
      <c r="AL671" s="82"/>
      <c r="AM671" s="82"/>
      <c r="AN671" s="82"/>
      <c r="AO671" s="82"/>
      <c r="AP671" s="82"/>
      <c r="AQ671" s="82"/>
      <c r="AR671" s="82"/>
      <c r="AS671" s="82"/>
      <c r="AT671" s="82"/>
      <c r="AU671" s="82"/>
      <c r="AV671" s="82"/>
      <c r="AW671" s="82"/>
      <c r="AX671" s="82"/>
    </row>
    <row r="672" spans="37:50" x14ac:dyDescent="0.2">
      <c r="AK672" s="82"/>
      <c r="AL672" s="82"/>
      <c r="AM672" s="82"/>
      <c r="AN672" s="82"/>
      <c r="AO672" s="82"/>
      <c r="AP672" s="82"/>
      <c r="AQ672" s="82"/>
      <c r="AR672" s="82"/>
      <c r="AS672" s="82"/>
      <c r="AT672" s="82"/>
      <c r="AU672" s="82"/>
      <c r="AV672" s="82"/>
      <c r="AW672" s="82"/>
      <c r="AX672" s="82"/>
    </row>
    <row r="673" spans="37:50" x14ac:dyDescent="0.2">
      <c r="AK673" s="82"/>
      <c r="AL673" s="82"/>
      <c r="AM673" s="82"/>
      <c r="AN673" s="82"/>
      <c r="AO673" s="82"/>
      <c r="AP673" s="82"/>
      <c r="AQ673" s="82"/>
      <c r="AR673" s="82"/>
      <c r="AS673" s="82"/>
      <c r="AT673" s="82"/>
      <c r="AU673" s="82"/>
      <c r="AV673" s="82"/>
      <c r="AW673" s="82"/>
      <c r="AX673" s="82"/>
    </row>
    <row r="674" spans="37:50" x14ac:dyDescent="0.2">
      <c r="AK674" s="82"/>
      <c r="AL674" s="82"/>
      <c r="AM674" s="82"/>
      <c r="AN674" s="82"/>
      <c r="AO674" s="82"/>
      <c r="AP674" s="82"/>
      <c r="AQ674" s="82"/>
      <c r="AR674" s="82"/>
      <c r="AS674" s="82"/>
      <c r="AT674" s="82"/>
      <c r="AU674" s="82"/>
      <c r="AV674" s="82"/>
      <c r="AW674" s="82"/>
      <c r="AX674" s="82"/>
    </row>
    <row r="675" spans="37:50" x14ac:dyDescent="0.2">
      <c r="AK675" s="82"/>
      <c r="AL675" s="82"/>
      <c r="AM675" s="82"/>
      <c r="AN675" s="82"/>
      <c r="AO675" s="82"/>
      <c r="AP675" s="82"/>
      <c r="AQ675" s="82"/>
      <c r="AR675" s="82"/>
      <c r="AS675" s="82"/>
      <c r="AT675" s="82"/>
      <c r="AU675" s="82"/>
      <c r="AV675" s="82"/>
      <c r="AW675" s="82"/>
      <c r="AX675" s="82"/>
    </row>
    <row r="676" spans="37:50" x14ac:dyDescent="0.2">
      <c r="AK676" s="82"/>
      <c r="AL676" s="82"/>
      <c r="AM676" s="82"/>
      <c r="AN676" s="82"/>
      <c r="AO676" s="82"/>
      <c r="AP676" s="82"/>
      <c r="AQ676" s="82"/>
      <c r="AR676" s="82"/>
      <c r="AS676" s="82"/>
      <c r="AT676" s="82"/>
      <c r="AU676" s="82"/>
      <c r="AV676" s="82"/>
      <c r="AW676" s="82"/>
      <c r="AX676" s="82"/>
    </row>
    <row r="677" spans="37:50" x14ac:dyDescent="0.2">
      <c r="AK677" s="82"/>
      <c r="AL677" s="82"/>
      <c r="AM677" s="82"/>
      <c r="AN677" s="82"/>
      <c r="AO677" s="82"/>
      <c r="AP677" s="82"/>
      <c r="AQ677" s="82"/>
      <c r="AR677" s="82"/>
      <c r="AS677" s="82"/>
      <c r="AT677" s="82"/>
      <c r="AU677" s="82"/>
      <c r="AV677" s="82"/>
      <c r="AW677" s="82"/>
      <c r="AX677" s="82"/>
    </row>
    <row r="678" spans="37:50" x14ac:dyDescent="0.2">
      <c r="AK678" s="82"/>
      <c r="AL678" s="82"/>
      <c r="AM678" s="82"/>
      <c r="AN678" s="82"/>
      <c r="AO678" s="82"/>
      <c r="AP678" s="82"/>
      <c r="AQ678" s="82"/>
      <c r="AR678" s="82"/>
      <c r="AS678" s="82"/>
      <c r="AT678" s="82"/>
      <c r="AU678" s="82"/>
      <c r="AV678" s="82"/>
      <c r="AW678" s="82"/>
      <c r="AX678" s="82"/>
    </row>
    <row r="679" spans="37:50" x14ac:dyDescent="0.2">
      <c r="AK679" s="82"/>
      <c r="AL679" s="82"/>
      <c r="AM679" s="82"/>
      <c r="AN679" s="82"/>
      <c r="AO679" s="82"/>
      <c r="AP679" s="82"/>
      <c r="AQ679" s="82"/>
      <c r="AR679" s="82"/>
      <c r="AS679" s="82"/>
      <c r="AT679" s="82"/>
      <c r="AU679" s="82"/>
      <c r="AV679" s="82"/>
      <c r="AW679" s="82"/>
      <c r="AX679" s="82"/>
    </row>
    <row r="680" spans="37:50" x14ac:dyDescent="0.2">
      <c r="AK680" s="82"/>
      <c r="AL680" s="82"/>
      <c r="AM680" s="82"/>
      <c r="AN680" s="82"/>
      <c r="AO680" s="82"/>
      <c r="AP680" s="82"/>
      <c r="AQ680" s="82"/>
      <c r="AR680" s="82"/>
      <c r="AS680" s="82"/>
      <c r="AT680" s="82"/>
      <c r="AU680" s="82"/>
      <c r="AV680" s="82"/>
      <c r="AW680" s="82"/>
      <c r="AX680" s="82"/>
    </row>
    <row r="681" spans="37:50" x14ac:dyDescent="0.2">
      <c r="AK681" s="82"/>
      <c r="AL681" s="82"/>
      <c r="AM681" s="82"/>
      <c r="AN681" s="82"/>
      <c r="AO681" s="82"/>
      <c r="AP681" s="82"/>
      <c r="AQ681" s="82"/>
      <c r="AR681" s="82"/>
      <c r="AS681" s="82"/>
      <c r="AT681" s="82"/>
      <c r="AU681" s="82"/>
      <c r="AV681" s="82"/>
      <c r="AW681" s="82"/>
      <c r="AX681" s="82"/>
    </row>
    <row r="682" spans="37:50" x14ac:dyDescent="0.2">
      <c r="AK682" s="82"/>
      <c r="AL682" s="82"/>
      <c r="AM682" s="82"/>
      <c r="AN682" s="82"/>
      <c r="AO682" s="82"/>
      <c r="AP682" s="82"/>
      <c r="AQ682" s="82"/>
      <c r="AR682" s="82"/>
      <c r="AS682" s="82"/>
      <c r="AT682" s="82"/>
      <c r="AU682" s="82"/>
      <c r="AV682" s="82"/>
      <c r="AW682" s="82"/>
      <c r="AX682" s="82"/>
    </row>
    <row r="683" spans="37:50" x14ac:dyDescent="0.2">
      <c r="AK683" s="82"/>
      <c r="AL683" s="82"/>
      <c r="AM683" s="82"/>
      <c r="AN683" s="82"/>
      <c r="AO683" s="82"/>
      <c r="AP683" s="82"/>
      <c r="AQ683" s="82"/>
      <c r="AR683" s="82"/>
      <c r="AS683" s="82"/>
      <c r="AT683" s="82"/>
      <c r="AU683" s="82"/>
      <c r="AV683" s="82"/>
      <c r="AW683" s="82"/>
      <c r="AX683" s="82"/>
    </row>
    <row r="684" spans="37:50" x14ac:dyDescent="0.2">
      <c r="AK684" s="82"/>
      <c r="AL684" s="82"/>
      <c r="AM684" s="82"/>
      <c r="AN684" s="82"/>
      <c r="AO684" s="82"/>
      <c r="AP684" s="82"/>
      <c r="AQ684" s="82"/>
      <c r="AR684" s="82"/>
      <c r="AS684" s="82"/>
      <c r="AT684" s="82"/>
      <c r="AU684" s="82"/>
      <c r="AV684" s="82"/>
      <c r="AW684" s="82"/>
      <c r="AX684" s="82"/>
    </row>
    <row r="685" spans="37:50" x14ac:dyDescent="0.2">
      <c r="AK685" s="82"/>
      <c r="AL685" s="82"/>
      <c r="AM685" s="82"/>
      <c r="AN685" s="82"/>
      <c r="AO685" s="82"/>
      <c r="AP685" s="82"/>
      <c r="AQ685" s="82"/>
      <c r="AR685" s="82"/>
      <c r="AS685" s="82"/>
      <c r="AT685" s="82"/>
      <c r="AU685" s="82"/>
      <c r="AV685" s="82"/>
      <c r="AW685" s="82"/>
      <c r="AX685" s="82"/>
    </row>
    <row r="686" spans="37:50" x14ac:dyDescent="0.2">
      <c r="AK686" s="82"/>
      <c r="AL686" s="82"/>
      <c r="AM686" s="82"/>
      <c r="AN686" s="82"/>
      <c r="AO686" s="82"/>
      <c r="AP686" s="82"/>
      <c r="AQ686" s="82"/>
      <c r="AR686" s="82"/>
      <c r="AS686" s="82"/>
      <c r="AT686" s="82"/>
      <c r="AU686" s="82"/>
      <c r="AV686" s="82"/>
      <c r="AW686" s="82"/>
      <c r="AX686" s="82"/>
    </row>
    <row r="687" spans="37:50" x14ac:dyDescent="0.2">
      <c r="AK687" s="82"/>
      <c r="AL687" s="82"/>
      <c r="AM687" s="82"/>
      <c r="AN687" s="82"/>
      <c r="AO687" s="82"/>
      <c r="AP687" s="82"/>
      <c r="AQ687" s="82"/>
      <c r="AR687" s="82"/>
      <c r="AS687" s="82"/>
      <c r="AT687" s="82"/>
      <c r="AU687" s="82"/>
      <c r="AV687" s="82"/>
      <c r="AW687" s="82"/>
      <c r="AX687" s="82"/>
    </row>
    <row r="688" spans="37:50" x14ac:dyDescent="0.2">
      <c r="AK688" s="82"/>
      <c r="AL688" s="82"/>
      <c r="AM688" s="82"/>
      <c r="AN688" s="82"/>
      <c r="AO688" s="82"/>
      <c r="AP688" s="82"/>
      <c r="AQ688" s="82"/>
      <c r="AR688" s="82"/>
      <c r="AS688" s="82"/>
      <c r="AT688" s="82"/>
      <c r="AU688" s="82"/>
      <c r="AV688" s="82"/>
      <c r="AW688" s="82"/>
      <c r="AX688" s="82"/>
    </row>
    <row r="689" spans="37:50" x14ac:dyDescent="0.2">
      <c r="AK689" s="82"/>
      <c r="AL689" s="82"/>
      <c r="AM689" s="82"/>
      <c r="AN689" s="82"/>
      <c r="AO689" s="82"/>
      <c r="AP689" s="82"/>
      <c r="AQ689" s="82"/>
      <c r="AR689" s="82"/>
      <c r="AS689" s="82"/>
      <c r="AT689" s="82"/>
      <c r="AU689" s="82"/>
      <c r="AV689" s="82"/>
      <c r="AW689" s="82"/>
      <c r="AX689" s="82"/>
    </row>
    <row r="690" spans="37:50" x14ac:dyDescent="0.2">
      <c r="AK690" s="82"/>
      <c r="AL690" s="82"/>
      <c r="AM690" s="82"/>
      <c r="AN690" s="82"/>
      <c r="AO690" s="82"/>
      <c r="AP690" s="82"/>
      <c r="AQ690" s="82"/>
      <c r="AR690" s="82"/>
      <c r="AS690" s="82"/>
      <c r="AT690" s="82"/>
      <c r="AU690" s="82"/>
      <c r="AV690" s="82"/>
      <c r="AW690" s="82"/>
      <c r="AX690" s="82"/>
    </row>
    <row r="691" spans="37:50" x14ac:dyDescent="0.2">
      <c r="AK691" s="82"/>
      <c r="AL691" s="82"/>
      <c r="AM691" s="82"/>
      <c r="AN691" s="82"/>
      <c r="AO691" s="82"/>
      <c r="AP691" s="82"/>
      <c r="AQ691" s="82"/>
      <c r="AR691" s="82"/>
      <c r="AS691" s="82"/>
      <c r="AT691" s="82"/>
      <c r="AU691" s="82"/>
      <c r="AV691" s="82"/>
      <c r="AW691" s="82"/>
      <c r="AX691" s="82"/>
    </row>
    <row r="692" spans="37:50" x14ac:dyDescent="0.2">
      <c r="AK692" s="82"/>
      <c r="AL692" s="82"/>
      <c r="AM692" s="82"/>
      <c r="AN692" s="82"/>
      <c r="AO692" s="82"/>
      <c r="AP692" s="82"/>
      <c r="AQ692" s="82"/>
      <c r="AR692" s="82"/>
      <c r="AS692" s="82"/>
      <c r="AT692" s="82"/>
      <c r="AU692" s="82"/>
      <c r="AV692" s="82"/>
      <c r="AW692" s="82"/>
      <c r="AX692" s="82"/>
    </row>
    <row r="693" spans="37:50" x14ac:dyDescent="0.2">
      <c r="AK693" s="82"/>
      <c r="AL693" s="82"/>
      <c r="AM693" s="82"/>
      <c r="AN693" s="82"/>
      <c r="AO693" s="82"/>
      <c r="AP693" s="82"/>
      <c r="AQ693" s="82"/>
      <c r="AR693" s="82"/>
      <c r="AS693" s="82"/>
      <c r="AT693" s="82"/>
      <c r="AU693" s="82"/>
      <c r="AV693" s="82"/>
      <c r="AW693" s="82"/>
      <c r="AX693" s="82"/>
    </row>
    <row r="694" spans="37:50" x14ac:dyDescent="0.2">
      <c r="AK694" s="82"/>
      <c r="AL694" s="82"/>
      <c r="AM694" s="82"/>
      <c r="AN694" s="82"/>
      <c r="AO694" s="82"/>
      <c r="AP694" s="82"/>
      <c r="AQ694" s="82"/>
      <c r="AR694" s="82"/>
      <c r="AS694" s="82"/>
      <c r="AT694" s="82"/>
      <c r="AU694" s="82"/>
      <c r="AV694" s="82"/>
      <c r="AW694" s="82"/>
      <c r="AX694" s="82"/>
    </row>
    <row r="695" spans="37:50" x14ac:dyDescent="0.2">
      <c r="AK695" s="82"/>
      <c r="AL695" s="82"/>
      <c r="AM695" s="82"/>
      <c r="AN695" s="82"/>
      <c r="AO695" s="82"/>
      <c r="AP695" s="82"/>
      <c r="AQ695" s="82"/>
      <c r="AR695" s="82"/>
      <c r="AS695" s="82"/>
      <c r="AT695" s="82"/>
      <c r="AU695" s="82"/>
      <c r="AV695" s="82"/>
      <c r="AW695" s="82"/>
      <c r="AX695" s="82"/>
    </row>
    <row r="696" spans="37:50" x14ac:dyDescent="0.2">
      <c r="AK696" s="82"/>
      <c r="AL696" s="82"/>
      <c r="AM696" s="82"/>
      <c r="AN696" s="82"/>
      <c r="AO696" s="82"/>
      <c r="AP696" s="82"/>
      <c r="AQ696" s="82"/>
      <c r="AR696" s="82"/>
      <c r="AS696" s="82"/>
      <c r="AT696" s="82"/>
      <c r="AU696" s="82"/>
      <c r="AV696" s="82"/>
      <c r="AW696" s="82"/>
      <c r="AX696" s="82"/>
    </row>
    <row r="697" spans="37:50" x14ac:dyDescent="0.2">
      <c r="AK697" s="82"/>
      <c r="AL697" s="82"/>
      <c r="AM697" s="82"/>
      <c r="AN697" s="82"/>
      <c r="AO697" s="82"/>
      <c r="AP697" s="82"/>
      <c r="AQ697" s="82"/>
      <c r="AR697" s="82"/>
      <c r="AS697" s="82"/>
      <c r="AT697" s="82"/>
      <c r="AU697" s="82"/>
      <c r="AV697" s="82"/>
      <c r="AW697" s="82"/>
      <c r="AX697" s="82"/>
    </row>
    <row r="698" spans="37:50" x14ac:dyDescent="0.2">
      <c r="AK698" s="82"/>
      <c r="AL698" s="82"/>
      <c r="AM698" s="82"/>
      <c r="AN698" s="82"/>
      <c r="AO698" s="82"/>
      <c r="AP698" s="82"/>
      <c r="AQ698" s="82"/>
      <c r="AR698" s="82"/>
      <c r="AS698" s="82"/>
      <c r="AT698" s="82"/>
      <c r="AU698" s="82"/>
      <c r="AV698" s="82"/>
      <c r="AW698" s="82"/>
      <c r="AX698" s="82"/>
    </row>
    <row r="699" spans="37:50" x14ac:dyDescent="0.2">
      <c r="AK699" s="82"/>
      <c r="AL699" s="82"/>
      <c r="AM699" s="82"/>
      <c r="AN699" s="82"/>
      <c r="AO699" s="82"/>
      <c r="AP699" s="82"/>
      <c r="AQ699" s="82"/>
      <c r="AR699" s="82"/>
      <c r="AS699" s="82"/>
      <c r="AT699" s="82"/>
      <c r="AU699" s="82"/>
      <c r="AV699" s="82"/>
      <c r="AW699" s="82"/>
      <c r="AX699" s="82"/>
    </row>
    <row r="700" spans="37:50" x14ac:dyDescent="0.2">
      <c r="AK700" s="82"/>
      <c r="AL700" s="82"/>
      <c r="AM700" s="82"/>
      <c r="AN700" s="82"/>
      <c r="AO700" s="82"/>
      <c r="AP700" s="82"/>
      <c r="AQ700" s="82"/>
      <c r="AR700" s="82"/>
      <c r="AS700" s="82"/>
      <c r="AT700" s="82"/>
      <c r="AU700" s="82"/>
      <c r="AV700" s="82"/>
      <c r="AW700" s="82"/>
      <c r="AX700" s="82"/>
    </row>
    <row r="701" spans="37:50" x14ac:dyDescent="0.2">
      <c r="AK701" s="82"/>
      <c r="AL701" s="82"/>
      <c r="AM701" s="82"/>
      <c r="AN701" s="82"/>
      <c r="AO701" s="82"/>
      <c r="AP701" s="82"/>
      <c r="AQ701" s="82"/>
      <c r="AR701" s="82"/>
      <c r="AS701" s="82"/>
      <c r="AT701" s="82"/>
      <c r="AU701" s="82"/>
      <c r="AV701" s="82"/>
      <c r="AW701" s="82"/>
      <c r="AX701" s="82"/>
    </row>
    <row r="702" spans="37:50" x14ac:dyDescent="0.2">
      <c r="AK702" s="82"/>
      <c r="AL702" s="82"/>
      <c r="AM702" s="82"/>
      <c r="AN702" s="82"/>
      <c r="AO702" s="82"/>
      <c r="AP702" s="82"/>
      <c r="AQ702" s="82"/>
      <c r="AR702" s="82"/>
      <c r="AS702" s="82"/>
      <c r="AT702" s="82"/>
      <c r="AU702" s="82"/>
      <c r="AV702" s="82"/>
      <c r="AW702" s="82"/>
      <c r="AX702" s="82"/>
    </row>
    <row r="703" spans="37:50" x14ac:dyDescent="0.2">
      <c r="AK703" s="82"/>
      <c r="AL703" s="82"/>
      <c r="AM703" s="82"/>
      <c r="AN703" s="82"/>
      <c r="AO703" s="82"/>
      <c r="AP703" s="82"/>
      <c r="AQ703" s="82"/>
      <c r="AR703" s="82"/>
      <c r="AS703" s="82"/>
      <c r="AT703" s="82"/>
      <c r="AU703" s="82"/>
      <c r="AV703" s="82"/>
      <c r="AW703" s="82"/>
      <c r="AX703" s="82"/>
    </row>
    <row r="704" spans="37:50" x14ac:dyDescent="0.2">
      <c r="AK704" s="82"/>
      <c r="AL704" s="82"/>
      <c r="AM704" s="82"/>
      <c r="AN704" s="82"/>
      <c r="AO704" s="82"/>
      <c r="AP704" s="82"/>
      <c r="AQ704" s="82"/>
      <c r="AR704" s="82"/>
      <c r="AS704" s="82"/>
      <c r="AT704" s="82"/>
      <c r="AU704" s="82"/>
      <c r="AV704" s="82"/>
      <c r="AW704" s="82"/>
      <c r="AX704" s="82"/>
    </row>
    <row r="705" spans="37:50" x14ac:dyDescent="0.2">
      <c r="AK705" s="82"/>
      <c r="AL705" s="82"/>
      <c r="AM705" s="82"/>
      <c r="AN705" s="82"/>
      <c r="AO705" s="82"/>
      <c r="AP705" s="82"/>
      <c r="AQ705" s="82"/>
      <c r="AR705" s="82"/>
      <c r="AS705" s="82"/>
      <c r="AT705" s="82"/>
      <c r="AU705" s="82"/>
      <c r="AV705" s="82"/>
      <c r="AW705" s="82"/>
      <c r="AX705" s="82"/>
    </row>
    <row r="706" spans="37:50" x14ac:dyDescent="0.2">
      <c r="AK706" s="82"/>
      <c r="AL706" s="82"/>
      <c r="AM706" s="82"/>
      <c r="AN706" s="82"/>
      <c r="AO706" s="82"/>
      <c r="AP706" s="82"/>
      <c r="AQ706" s="82"/>
      <c r="AR706" s="82"/>
      <c r="AS706" s="82"/>
      <c r="AT706" s="82"/>
      <c r="AU706" s="82"/>
      <c r="AV706" s="82"/>
      <c r="AW706" s="82"/>
      <c r="AX706" s="82"/>
    </row>
    <row r="707" spans="37:50" x14ac:dyDescent="0.2">
      <c r="AK707" s="82"/>
      <c r="AL707" s="82"/>
      <c r="AM707" s="82"/>
      <c r="AN707" s="82"/>
      <c r="AO707" s="82"/>
      <c r="AP707" s="82"/>
      <c r="AQ707" s="82"/>
      <c r="AR707" s="82"/>
      <c r="AS707" s="82"/>
      <c r="AT707" s="82"/>
      <c r="AU707" s="82"/>
      <c r="AV707" s="82"/>
      <c r="AW707" s="82"/>
      <c r="AX707" s="82"/>
    </row>
    <row r="708" spans="37:50" x14ac:dyDescent="0.2">
      <c r="AK708" s="82"/>
      <c r="AL708" s="82"/>
      <c r="AM708" s="82"/>
      <c r="AN708" s="82"/>
      <c r="AO708" s="82"/>
      <c r="AP708" s="82"/>
      <c r="AQ708" s="82"/>
      <c r="AR708" s="82"/>
      <c r="AS708" s="82"/>
      <c r="AT708" s="82"/>
      <c r="AU708" s="82"/>
      <c r="AV708" s="82"/>
      <c r="AW708" s="82"/>
      <c r="AX708" s="82"/>
    </row>
    <row r="709" spans="37:50" x14ac:dyDescent="0.2">
      <c r="AK709" s="82"/>
      <c r="AL709" s="82"/>
      <c r="AM709" s="82"/>
      <c r="AN709" s="82"/>
      <c r="AO709" s="82"/>
      <c r="AP709" s="82"/>
      <c r="AQ709" s="82"/>
      <c r="AR709" s="82"/>
      <c r="AS709" s="82"/>
      <c r="AT709" s="82"/>
      <c r="AU709" s="82"/>
      <c r="AV709" s="82"/>
      <c r="AW709" s="82"/>
      <c r="AX709" s="82"/>
    </row>
    <row r="710" spans="37:50" x14ac:dyDescent="0.2">
      <c r="AK710" s="82"/>
      <c r="AL710" s="82"/>
      <c r="AM710" s="82"/>
      <c r="AN710" s="82"/>
      <c r="AO710" s="82"/>
      <c r="AP710" s="82"/>
      <c r="AQ710" s="82"/>
      <c r="AR710" s="82"/>
      <c r="AS710" s="82"/>
      <c r="AT710" s="82"/>
      <c r="AU710" s="82"/>
      <c r="AV710" s="82"/>
      <c r="AW710" s="82"/>
      <c r="AX710" s="82"/>
    </row>
    <row r="711" spans="37:50" x14ac:dyDescent="0.2">
      <c r="AK711" s="82"/>
      <c r="AL711" s="82"/>
      <c r="AM711" s="82"/>
      <c r="AN711" s="82"/>
      <c r="AO711" s="82"/>
      <c r="AP711" s="82"/>
      <c r="AQ711" s="82"/>
      <c r="AR711" s="82"/>
      <c r="AS711" s="82"/>
      <c r="AT711" s="82"/>
      <c r="AU711" s="82"/>
      <c r="AV711" s="82"/>
      <c r="AW711" s="82"/>
      <c r="AX711" s="82"/>
    </row>
    <row r="712" spans="37:50" x14ac:dyDescent="0.2">
      <c r="AK712" s="82"/>
      <c r="AL712" s="82"/>
      <c r="AM712" s="82"/>
      <c r="AN712" s="82"/>
      <c r="AO712" s="82"/>
      <c r="AP712" s="82"/>
      <c r="AQ712" s="82"/>
      <c r="AR712" s="82"/>
      <c r="AS712" s="82"/>
      <c r="AT712" s="82"/>
      <c r="AU712" s="82"/>
      <c r="AV712" s="82"/>
      <c r="AW712" s="82"/>
      <c r="AX712" s="82"/>
    </row>
    <row r="713" spans="37:50" x14ac:dyDescent="0.2">
      <c r="AK713" s="82"/>
      <c r="AL713" s="82"/>
      <c r="AM713" s="82"/>
      <c r="AN713" s="82"/>
      <c r="AO713" s="82"/>
      <c r="AP713" s="82"/>
      <c r="AQ713" s="82"/>
      <c r="AR713" s="82"/>
      <c r="AS713" s="82"/>
      <c r="AT713" s="82"/>
      <c r="AU713" s="82"/>
      <c r="AV713" s="82"/>
      <c r="AW713" s="82"/>
      <c r="AX713" s="82"/>
    </row>
    <row r="714" spans="37:50" x14ac:dyDescent="0.2">
      <c r="AK714" s="82"/>
      <c r="AL714" s="82"/>
      <c r="AM714" s="82"/>
      <c r="AN714" s="82"/>
      <c r="AO714" s="82"/>
      <c r="AP714" s="82"/>
      <c r="AQ714" s="82"/>
      <c r="AR714" s="82"/>
      <c r="AS714" s="82"/>
      <c r="AT714" s="82"/>
      <c r="AU714" s="82"/>
      <c r="AV714" s="82"/>
      <c r="AW714" s="82"/>
      <c r="AX714" s="82"/>
    </row>
    <row r="715" spans="37:50" x14ac:dyDescent="0.2">
      <c r="AK715" s="82"/>
      <c r="AL715" s="82"/>
      <c r="AM715" s="82"/>
      <c r="AN715" s="82"/>
      <c r="AO715" s="82"/>
      <c r="AP715" s="82"/>
      <c r="AQ715" s="82"/>
      <c r="AR715" s="82"/>
      <c r="AS715" s="82"/>
      <c r="AT715" s="82"/>
      <c r="AU715" s="82"/>
      <c r="AV715" s="82"/>
      <c r="AW715" s="82"/>
      <c r="AX715" s="82"/>
    </row>
    <row r="716" spans="37:50" x14ac:dyDescent="0.2">
      <c r="AK716" s="82"/>
      <c r="AL716" s="82"/>
      <c r="AM716" s="82"/>
      <c r="AN716" s="82"/>
      <c r="AO716" s="82"/>
      <c r="AP716" s="82"/>
      <c r="AQ716" s="82"/>
      <c r="AR716" s="82"/>
      <c r="AS716" s="82"/>
      <c r="AT716" s="82"/>
      <c r="AU716" s="82"/>
      <c r="AV716" s="82"/>
      <c r="AW716" s="82"/>
      <c r="AX716" s="82"/>
    </row>
    <row r="717" spans="37:50" x14ac:dyDescent="0.2">
      <c r="AK717" s="82"/>
      <c r="AL717" s="82"/>
      <c r="AM717" s="82"/>
      <c r="AN717" s="82"/>
      <c r="AO717" s="82"/>
      <c r="AP717" s="82"/>
      <c r="AQ717" s="82"/>
      <c r="AR717" s="82"/>
      <c r="AS717" s="82"/>
      <c r="AT717" s="82"/>
      <c r="AU717" s="82"/>
      <c r="AV717" s="82"/>
      <c r="AW717" s="82"/>
      <c r="AX717" s="82"/>
    </row>
    <row r="718" spans="37:50" x14ac:dyDescent="0.2">
      <c r="AK718" s="82"/>
      <c r="AL718" s="82"/>
      <c r="AM718" s="82"/>
      <c r="AN718" s="82"/>
      <c r="AO718" s="82"/>
      <c r="AP718" s="82"/>
      <c r="AQ718" s="82"/>
      <c r="AR718" s="82"/>
      <c r="AS718" s="82"/>
      <c r="AT718" s="82"/>
      <c r="AU718" s="82"/>
      <c r="AV718" s="82"/>
      <c r="AW718" s="82"/>
      <c r="AX718" s="82"/>
    </row>
    <row r="719" spans="37:50" x14ac:dyDescent="0.2">
      <c r="AK719" s="82"/>
      <c r="AL719" s="82"/>
      <c r="AM719" s="82"/>
      <c r="AN719" s="82"/>
      <c r="AO719" s="82"/>
      <c r="AP719" s="82"/>
      <c r="AQ719" s="82"/>
      <c r="AR719" s="82"/>
      <c r="AS719" s="82"/>
      <c r="AT719" s="82"/>
      <c r="AU719" s="82"/>
      <c r="AV719" s="82"/>
      <c r="AW719" s="82"/>
      <c r="AX719" s="82"/>
    </row>
    <row r="720" spans="37:50" x14ac:dyDescent="0.2">
      <c r="AK720" s="82"/>
      <c r="AL720" s="82"/>
      <c r="AM720" s="82"/>
      <c r="AN720" s="82"/>
      <c r="AO720" s="82"/>
      <c r="AP720" s="82"/>
      <c r="AQ720" s="82"/>
      <c r="AR720" s="82"/>
      <c r="AS720" s="82"/>
      <c r="AT720" s="82"/>
      <c r="AU720" s="82"/>
      <c r="AV720" s="82"/>
      <c r="AW720" s="82"/>
      <c r="AX720" s="82"/>
    </row>
    <row r="721" spans="37:50" x14ac:dyDescent="0.2">
      <c r="AK721" s="82"/>
      <c r="AL721" s="82"/>
      <c r="AM721" s="82"/>
      <c r="AN721" s="82"/>
      <c r="AO721" s="82"/>
      <c r="AP721" s="82"/>
      <c r="AQ721" s="82"/>
      <c r="AR721" s="82"/>
      <c r="AS721" s="82"/>
      <c r="AT721" s="82"/>
      <c r="AU721" s="82"/>
      <c r="AV721" s="82"/>
      <c r="AW721" s="82"/>
      <c r="AX721" s="82"/>
    </row>
    <row r="722" spans="37:50" x14ac:dyDescent="0.2">
      <c r="AK722" s="82"/>
      <c r="AL722" s="82"/>
      <c r="AM722" s="82"/>
      <c r="AN722" s="82"/>
      <c r="AO722" s="82"/>
      <c r="AP722" s="82"/>
      <c r="AQ722" s="82"/>
      <c r="AR722" s="82"/>
      <c r="AS722" s="82"/>
      <c r="AT722" s="82"/>
      <c r="AU722" s="82"/>
      <c r="AV722" s="82"/>
      <c r="AW722" s="82"/>
      <c r="AX722" s="82"/>
    </row>
    <row r="723" spans="37:50" x14ac:dyDescent="0.2">
      <c r="AK723" s="82"/>
      <c r="AL723" s="82"/>
      <c r="AM723" s="82"/>
      <c r="AN723" s="82"/>
      <c r="AO723" s="82"/>
      <c r="AP723" s="82"/>
      <c r="AQ723" s="82"/>
      <c r="AR723" s="82"/>
      <c r="AS723" s="82"/>
      <c r="AT723" s="82"/>
      <c r="AU723" s="82"/>
      <c r="AV723" s="82"/>
      <c r="AW723" s="82"/>
      <c r="AX723" s="82"/>
    </row>
    <row r="724" spans="37:50" x14ac:dyDescent="0.2">
      <c r="AK724" s="82"/>
      <c r="AL724" s="82"/>
      <c r="AM724" s="82"/>
      <c r="AN724" s="82"/>
      <c r="AO724" s="82"/>
      <c r="AP724" s="82"/>
      <c r="AQ724" s="82"/>
      <c r="AR724" s="82"/>
      <c r="AS724" s="82"/>
      <c r="AT724" s="82"/>
      <c r="AU724" s="82"/>
      <c r="AV724" s="82"/>
      <c r="AW724" s="82"/>
      <c r="AX724" s="82"/>
    </row>
    <row r="725" spans="37:50" x14ac:dyDescent="0.2">
      <c r="AK725" s="82"/>
      <c r="AL725" s="82"/>
      <c r="AM725" s="82"/>
      <c r="AN725" s="82"/>
      <c r="AO725" s="82"/>
      <c r="AP725" s="82"/>
      <c r="AQ725" s="82"/>
      <c r="AR725" s="82"/>
      <c r="AS725" s="82"/>
      <c r="AT725" s="82"/>
      <c r="AU725" s="82"/>
      <c r="AV725" s="82"/>
      <c r="AW725" s="82"/>
      <c r="AX725" s="82"/>
    </row>
    <row r="726" spans="37:50" x14ac:dyDescent="0.2">
      <c r="AK726" s="82"/>
      <c r="AL726" s="82"/>
      <c r="AM726" s="82"/>
      <c r="AN726" s="82"/>
      <c r="AO726" s="82"/>
      <c r="AP726" s="82"/>
      <c r="AQ726" s="82"/>
      <c r="AR726" s="82"/>
      <c r="AS726" s="82"/>
      <c r="AT726" s="82"/>
      <c r="AU726" s="82"/>
      <c r="AV726" s="82"/>
      <c r="AW726" s="82"/>
      <c r="AX726" s="82"/>
    </row>
    <row r="727" spans="37:50" x14ac:dyDescent="0.2">
      <c r="AK727" s="82"/>
      <c r="AL727" s="82"/>
      <c r="AM727" s="82"/>
      <c r="AN727" s="82"/>
      <c r="AO727" s="82"/>
      <c r="AP727" s="82"/>
      <c r="AQ727" s="82"/>
      <c r="AR727" s="82"/>
      <c r="AS727" s="82"/>
      <c r="AT727" s="82"/>
      <c r="AU727" s="82"/>
      <c r="AV727" s="82"/>
      <c r="AW727" s="82"/>
      <c r="AX727" s="82"/>
    </row>
    <row r="728" spans="37:50" x14ac:dyDescent="0.2">
      <c r="AK728" s="82"/>
      <c r="AL728" s="82"/>
      <c r="AM728" s="82"/>
      <c r="AN728" s="82"/>
      <c r="AO728" s="82"/>
      <c r="AP728" s="82"/>
      <c r="AQ728" s="82"/>
      <c r="AR728" s="82"/>
      <c r="AS728" s="82"/>
      <c r="AT728" s="82"/>
      <c r="AU728" s="82"/>
      <c r="AV728" s="82"/>
      <c r="AW728" s="82"/>
      <c r="AX728" s="82"/>
    </row>
    <row r="729" spans="37:50" x14ac:dyDescent="0.2">
      <c r="AK729" s="82"/>
      <c r="AL729" s="82"/>
      <c r="AM729" s="82"/>
      <c r="AN729" s="82"/>
      <c r="AO729" s="82"/>
      <c r="AP729" s="82"/>
      <c r="AQ729" s="82"/>
      <c r="AR729" s="82"/>
      <c r="AS729" s="82"/>
      <c r="AT729" s="82"/>
      <c r="AU729" s="82"/>
      <c r="AV729" s="82"/>
      <c r="AW729" s="82"/>
      <c r="AX729" s="82"/>
    </row>
    <row r="730" spans="37:50" x14ac:dyDescent="0.2">
      <c r="AK730" s="82"/>
      <c r="AL730" s="82"/>
      <c r="AM730" s="82"/>
      <c r="AN730" s="82"/>
      <c r="AO730" s="82"/>
      <c r="AP730" s="82"/>
      <c r="AQ730" s="82"/>
      <c r="AR730" s="82"/>
      <c r="AS730" s="82"/>
      <c r="AT730" s="82"/>
      <c r="AU730" s="82"/>
      <c r="AV730" s="82"/>
      <c r="AW730" s="82"/>
      <c r="AX730" s="82"/>
    </row>
    <row r="731" spans="37:50" x14ac:dyDescent="0.2">
      <c r="AK731" s="82"/>
      <c r="AL731" s="82"/>
      <c r="AM731" s="82"/>
      <c r="AN731" s="82"/>
      <c r="AO731" s="82"/>
      <c r="AP731" s="82"/>
      <c r="AQ731" s="82"/>
      <c r="AR731" s="82"/>
      <c r="AS731" s="82"/>
      <c r="AT731" s="82"/>
      <c r="AU731" s="82"/>
      <c r="AV731" s="82"/>
      <c r="AW731" s="82"/>
      <c r="AX731" s="82"/>
    </row>
    <row r="732" spans="37:50" x14ac:dyDescent="0.2">
      <c r="AK732" s="82"/>
      <c r="AL732" s="82"/>
      <c r="AM732" s="82"/>
      <c r="AN732" s="82"/>
      <c r="AO732" s="82"/>
      <c r="AP732" s="82"/>
      <c r="AQ732" s="82"/>
      <c r="AR732" s="82"/>
      <c r="AS732" s="82"/>
      <c r="AT732" s="82"/>
      <c r="AU732" s="82"/>
      <c r="AV732" s="82"/>
      <c r="AW732" s="82"/>
      <c r="AX732" s="82"/>
    </row>
    <row r="733" spans="37:50" x14ac:dyDescent="0.2">
      <c r="AK733" s="82"/>
      <c r="AL733" s="82"/>
      <c r="AM733" s="82"/>
      <c r="AN733" s="82"/>
      <c r="AO733" s="82"/>
      <c r="AP733" s="82"/>
      <c r="AQ733" s="82"/>
      <c r="AR733" s="82"/>
      <c r="AS733" s="82"/>
      <c r="AT733" s="82"/>
      <c r="AU733" s="82"/>
      <c r="AV733" s="82"/>
      <c r="AW733" s="82"/>
      <c r="AX733" s="82"/>
    </row>
    <row r="734" spans="37:50" x14ac:dyDescent="0.2">
      <c r="AK734" s="82"/>
      <c r="AL734" s="82"/>
      <c r="AM734" s="82"/>
      <c r="AN734" s="82"/>
      <c r="AO734" s="82"/>
      <c r="AP734" s="82"/>
      <c r="AQ734" s="82"/>
      <c r="AR734" s="82"/>
      <c r="AS734" s="82"/>
      <c r="AT734" s="82"/>
      <c r="AU734" s="82"/>
      <c r="AV734" s="82"/>
      <c r="AW734" s="82"/>
      <c r="AX734" s="82"/>
    </row>
    <row r="735" spans="37:50" x14ac:dyDescent="0.2">
      <c r="AK735" s="82"/>
      <c r="AL735" s="82"/>
      <c r="AM735" s="82"/>
      <c r="AN735" s="82"/>
      <c r="AO735" s="82"/>
      <c r="AP735" s="82"/>
      <c r="AQ735" s="82"/>
      <c r="AR735" s="82"/>
      <c r="AS735" s="82"/>
      <c r="AT735" s="82"/>
      <c r="AU735" s="82"/>
      <c r="AV735" s="82"/>
      <c r="AW735" s="82"/>
      <c r="AX735" s="82"/>
    </row>
    <row r="736" spans="37:50" x14ac:dyDescent="0.2">
      <c r="AK736" s="82"/>
      <c r="AL736" s="82"/>
      <c r="AM736" s="82"/>
      <c r="AN736" s="82"/>
      <c r="AO736" s="82"/>
      <c r="AP736" s="82"/>
      <c r="AQ736" s="82"/>
      <c r="AR736" s="82"/>
      <c r="AS736" s="82"/>
      <c r="AT736" s="82"/>
      <c r="AU736" s="82"/>
      <c r="AV736" s="82"/>
      <c r="AW736" s="82"/>
      <c r="AX736" s="82"/>
    </row>
    <row r="737" spans="37:50" x14ac:dyDescent="0.2">
      <c r="AK737" s="82"/>
      <c r="AL737" s="82"/>
      <c r="AM737" s="82"/>
      <c r="AN737" s="82"/>
      <c r="AO737" s="82"/>
      <c r="AP737" s="82"/>
      <c r="AQ737" s="82"/>
      <c r="AR737" s="82"/>
      <c r="AS737" s="82"/>
      <c r="AT737" s="82"/>
      <c r="AU737" s="82"/>
      <c r="AV737" s="82"/>
      <c r="AW737" s="82"/>
      <c r="AX737" s="82"/>
    </row>
    <row r="738" spans="37:50" x14ac:dyDescent="0.2">
      <c r="AK738" s="82"/>
      <c r="AL738" s="82"/>
      <c r="AM738" s="82"/>
      <c r="AN738" s="82"/>
      <c r="AO738" s="82"/>
      <c r="AP738" s="82"/>
      <c r="AQ738" s="82"/>
      <c r="AR738" s="82"/>
      <c r="AS738" s="82"/>
      <c r="AT738" s="82"/>
      <c r="AU738" s="82"/>
      <c r="AV738" s="82"/>
      <c r="AW738" s="82"/>
      <c r="AX738" s="82"/>
    </row>
    <row r="739" spans="37:50" x14ac:dyDescent="0.2">
      <c r="AK739" s="82"/>
      <c r="AL739" s="82"/>
      <c r="AM739" s="82"/>
      <c r="AN739" s="82"/>
      <c r="AO739" s="82"/>
      <c r="AP739" s="82"/>
      <c r="AQ739" s="82"/>
      <c r="AR739" s="82"/>
      <c r="AS739" s="82"/>
      <c r="AT739" s="82"/>
      <c r="AU739" s="82"/>
      <c r="AV739" s="82"/>
      <c r="AW739" s="82"/>
      <c r="AX739" s="82"/>
    </row>
    <row r="740" spans="37:50" x14ac:dyDescent="0.2">
      <c r="AK740" s="82"/>
      <c r="AL740" s="82"/>
      <c r="AM740" s="82"/>
      <c r="AN740" s="82"/>
      <c r="AO740" s="82"/>
      <c r="AP740" s="82"/>
      <c r="AQ740" s="82"/>
      <c r="AR740" s="82"/>
      <c r="AS740" s="82"/>
      <c r="AT740" s="82"/>
      <c r="AU740" s="82"/>
      <c r="AV740" s="82"/>
      <c r="AW740" s="82"/>
      <c r="AX740" s="82"/>
    </row>
    <row r="741" spans="37:50" x14ac:dyDescent="0.2">
      <c r="AK741" s="82"/>
      <c r="AL741" s="82"/>
      <c r="AM741" s="82"/>
      <c r="AN741" s="82"/>
      <c r="AO741" s="82"/>
      <c r="AP741" s="82"/>
      <c r="AQ741" s="82"/>
      <c r="AR741" s="82"/>
      <c r="AS741" s="82"/>
      <c r="AT741" s="82"/>
      <c r="AU741" s="82"/>
      <c r="AV741" s="82"/>
      <c r="AW741" s="82"/>
      <c r="AX741" s="82"/>
    </row>
    <row r="742" spans="37:50" x14ac:dyDescent="0.2">
      <c r="AK742" s="82"/>
      <c r="AL742" s="82"/>
      <c r="AM742" s="82"/>
      <c r="AN742" s="82"/>
      <c r="AO742" s="82"/>
      <c r="AP742" s="82"/>
      <c r="AQ742" s="82"/>
      <c r="AR742" s="82"/>
      <c r="AS742" s="82"/>
      <c r="AT742" s="82"/>
      <c r="AU742" s="82"/>
      <c r="AV742" s="82"/>
      <c r="AW742" s="82"/>
      <c r="AX742" s="82"/>
    </row>
    <row r="743" spans="37:50" x14ac:dyDescent="0.2">
      <c r="AK743" s="82"/>
      <c r="AL743" s="82"/>
      <c r="AM743" s="82"/>
      <c r="AN743" s="82"/>
      <c r="AO743" s="82"/>
      <c r="AP743" s="82"/>
      <c r="AQ743" s="82"/>
      <c r="AR743" s="82"/>
      <c r="AS743" s="82"/>
      <c r="AT743" s="82"/>
      <c r="AU743" s="82"/>
      <c r="AV743" s="82"/>
      <c r="AW743" s="82"/>
      <c r="AX743" s="82"/>
    </row>
    <row r="744" spans="37:50" x14ac:dyDescent="0.2">
      <c r="AK744" s="82"/>
      <c r="AL744" s="82"/>
      <c r="AM744" s="82"/>
      <c r="AN744" s="82"/>
      <c r="AO744" s="82"/>
      <c r="AP744" s="82"/>
      <c r="AQ744" s="82"/>
      <c r="AR744" s="82"/>
      <c r="AS744" s="82"/>
      <c r="AT744" s="82"/>
      <c r="AU744" s="82"/>
      <c r="AV744" s="82"/>
      <c r="AW744" s="82"/>
      <c r="AX744" s="82"/>
    </row>
    <row r="745" spans="37:50" x14ac:dyDescent="0.2">
      <c r="AK745" s="82"/>
      <c r="AL745" s="82"/>
      <c r="AM745" s="82"/>
      <c r="AN745" s="82"/>
      <c r="AO745" s="82"/>
      <c r="AP745" s="82"/>
      <c r="AQ745" s="82"/>
      <c r="AR745" s="82"/>
      <c r="AS745" s="82"/>
      <c r="AT745" s="82"/>
      <c r="AU745" s="82"/>
      <c r="AV745" s="82"/>
      <c r="AW745" s="82"/>
      <c r="AX745" s="82"/>
    </row>
    <row r="746" spans="37:50" x14ac:dyDescent="0.2">
      <c r="AK746" s="82"/>
      <c r="AL746" s="82"/>
      <c r="AM746" s="82"/>
      <c r="AN746" s="82"/>
      <c r="AO746" s="82"/>
      <c r="AP746" s="82"/>
      <c r="AQ746" s="82"/>
      <c r="AR746" s="82"/>
      <c r="AS746" s="82"/>
      <c r="AT746" s="82"/>
      <c r="AU746" s="82"/>
      <c r="AV746" s="82"/>
      <c r="AW746" s="82"/>
      <c r="AX746" s="82"/>
    </row>
    <row r="747" spans="37:50" x14ac:dyDescent="0.2">
      <c r="AK747" s="82"/>
      <c r="AL747" s="82"/>
      <c r="AM747" s="82"/>
      <c r="AN747" s="82"/>
      <c r="AO747" s="82"/>
      <c r="AP747" s="82"/>
      <c r="AQ747" s="82"/>
      <c r="AR747" s="82"/>
      <c r="AS747" s="82"/>
      <c r="AT747" s="82"/>
      <c r="AU747" s="82"/>
      <c r="AV747" s="82"/>
      <c r="AW747" s="82"/>
      <c r="AX747" s="82"/>
    </row>
    <row r="748" spans="37:50" x14ac:dyDescent="0.2">
      <c r="AK748" s="82"/>
      <c r="AL748" s="82"/>
      <c r="AM748" s="82"/>
      <c r="AN748" s="82"/>
      <c r="AO748" s="82"/>
      <c r="AP748" s="82"/>
      <c r="AQ748" s="82"/>
      <c r="AR748" s="82"/>
      <c r="AS748" s="82"/>
      <c r="AT748" s="82"/>
      <c r="AU748" s="82"/>
      <c r="AV748" s="82"/>
      <c r="AW748" s="82"/>
      <c r="AX748" s="82"/>
    </row>
    <row r="749" spans="37:50" x14ac:dyDescent="0.2">
      <c r="AK749" s="82"/>
      <c r="AL749" s="82"/>
      <c r="AM749" s="82"/>
      <c r="AN749" s="82"/>
      <c r="AO749" s="82"/>
      <c r="AP749" s="82"/>
      <c r="AQ749" s="82"/>
      <c r="AR749" s="82"/>
      <c r="AS749" s="82"/>
      <c r="AT749" s="82"/>
      <c r="AU749" s="82"/>
      <c r="AV749" s="82"/>
      <c r="AW749" s="82"/>
      <c r="AX749" s="82"/>
    </row>
    <row r="750" spans="37:50" x14ac:dyDescent="0.2">
      <c r="AK750" s="82"/>
      <c r="AL750" s="82"/>
      <c r="AM750" s="82"/>
      <c r="AN750" s="82"/>
      <c r="AO750" s="82"/>
      <c r="AP750" s="82"/>
      <c r="AQ750" s="82"/>
      <c r="AR750" s="82"/>
      <c r="AS750" s="82"/>
      <c r="AT750" s="82"/>
      <c r="AU750" s="82"/>
      <c r="AV750" s="82"/>
      <c r="AW750" s="82"/>
      <c r="AX750" s="82"/>
    </row>
    <row r="751" spans="37:50" x14ac:dyDescent="0.2">
      <c r="AK751" s="82"/>
      <c r="AL751" s="82"/>
      <c r="AM751" s="82"/>
      <c r="AN751" s="82"/>
      <c r="AO751" s="82"/>
      <c r="AP751" s="82"/>
      <c r="AQ751" s="82"/>
      <c r="AR751" s="82"/>
      <c r="AS751" s="82"/>
      <c r="AT751" s="82"/>
      <c r="AU751" s="82"/>
      <c r="AV751" s="82"/>
      <c r="AW751" s="82"/>
      <c r="AX751" s="82"/>
    </row>
    <row r="752" spans="37:50" x14ac:dyDescent="0.2">
      <c r="AK752" s="82"/>
      <c r="AL752" s="82"/>
      <c r="AM752" s="82"/>
      <c r="AN752" s="82"/>
      <c r="AO752" s="82"/>
      <c r="AP752" s="82"/>
      <c r="AQ752" s="82"/>
      <c r="AR752" s="82"/>
      <c r="AS752" s="82"/>
      <c r="AT752" s="82"/>
      <c r="AU752" s="82"/>
      <c r="AV752" s="82"/>
      <c r="AW752" s="82"/>
      <c r="AX752" s="82"/>
    </row>
    <row r="753" spans="37:50" x14ac:dyDescent="0.2">
      <c r="AK753" s="82"/>
      <c r="AL753" s="82"/>
      <c r="AM753" s="82"/>
      <c r="AN753" s="82"/>
      <c r="AO753" s="82"/>
      <c r="AP753" s="82"/>
      <c r="AQ753" s="82"/>
      <c r="AR753" s="82"/>
      <c r="AS753" s="82"/>
      <c r="AT753" s="82"/>
      <c r="AU753" s="82"/>
      <c r="AV753" s="82"/>
      <c r="AW753" s="82"/>
      <c r="AX753" s="82"/>
    </row>
    <row r="754" spans="37:50" x14ac:dyDescent="0.2">
      <c r="AK754" s="82"/>
      <c r="AL754" s="82"/>
      <c r="AM754" s="82"/>
      <c r="AN754" s="82"/>
      <c r="AO754" s="82"/>
      <c r="AP754" s="82"/>
      <c r="AQ754" s="82"/>
      <c r="AR754" s="82"/>
      <c r="AS754" s="82"/>
      <c r="AT754" s="82"/>
      <c r="AU754" s="82"/>
      <c r="AV754" s="82"/>
      <c r="AW754" s="82"/>
      <c r="AX754" s="82"/>
    </row>
    <row r="755" spans="37:50" x14ac:dyDescent="0.2">
      <c r="AK755" s="82"/>
      <c r="AL755" s="82"/>
      <c r="AM755" s="82"/>
      <c r="AN755" s="82"/>
      <c r="AO755" s="82"/>
      <c r="AP755" s="82"/>
      <c r="AQ755" s="82"/>
      <c r="AR755" s="82"/>
      <c r="AS755" s="82"/>
      <c r="AT755" s="82"/>
      <c r="AU755" s="82"/>
      <c r="AV755" s="82"/>
      <c r="AW755" s="82"/>
      <c r="AX755" s="82"/>
    </row>
    <row r="756" spans="37:50" x14ac:dyDescent="0.2">
      <c r="AK756" s="82"/>
      <c r="AL756" s="82"/>
      <c r="AM756" s="82"/>
      <c r="AN756" s="82"/>
      <c r="AO756" s="82"/>
      <c r="AP756" s="82"/>
      <c r="AQ756" s="82"/>
      <c r="AR756" s="82"/>
      <c r="AS756" s="82"/>
      <c r="AT756" s="82"/>
      <c r="AU756" s="82"/>
      <c r="AV756" s="82"/>
      <c r="AW756" s="82"/>
      <c r="AX756" s="82"/>
    </row>
    <row r="757" spans="37:50" x14ac:dyDescent="0.2">
      <c r="AK757" s="82"/>
      <c r="AL757" s="82"/>
      <c r="AM757" s="82"/>
      <c r="AN757" s="82"/>
      <c r="AO757" s="82"/>
      <c r="AP757" s="82"/>
      <c r="AQ757" s="82"/>
      <c r="AR757" s="82"/>
      <c r="AS757" s="82"/>
      <c r="AT757" s="82"/>
      <c r="AU757" s="82"/>
      <c r="AV757" s="82"/>
      <c r="AW757" s="82"/>
      <c r="AX757" s="82"/>
    </row>
    <row r="758" spans="37:50" x14ac:dyDescent="0.2">
      <c r="AK758" s="82"/>
      <c r="AL758" s="82"/>
      <c r="AM758" s="82"/>
      <c r="AN758" s="82"/>
      <c r="AO758" s="82"/>
      <c r="AP758" s="82"/>
      <c r="AQ758" s="82"/>
      <c r="AR758" s="82"/>
      <c r="AS758" s="82"/>
      <c r="AT758" s="82"/>
      <c r="AU758" s="82"/>
      <c r="AV758" s="82"/>
      <c r="AW758" s="82"/>
      <c r="AX758" s="82"/>
    </row>
    <row r="759" spans="37:50" x14ac:dyDescent="0.2">
      <c r="AK759" s="82"/>
      <c r="AL759" s="82"/>
      <c r="AM759" s="82"/>
      <c r="AN759" s="82"/>
      <c r="AO759" s="82"/>
      <c r="AP759" s="82"/>
      <c r="AQ759" s="82"/>
      <c r="AR759" s="82"/>
      <c r="AS759" s="82"/>
      <c r="AT759" s="82"/>
      <c r="AU759" s="82"/>
      <c r="AV759" s="82"/>
      <c r="AW759" s="82"/>
      <c r="AX759" s="82"/>
    </row>
    <row r="760" spans="37:50" x14ac:dyDescent="0.2">
      <c r="AK760" s="82"/>
      <c r="AL760" s="82"/>
      <c r="AM760" s="82"/>
      <c r="AN760" s="82"/>
      <c r="AO760" s="82"/>
      <c r="AP760" s="82"/>
      <c r="AQ760" s="82"/>
      <c r="AR760" s="82"/>
      <c r="AS760" s="82"/>
      <c r="AT760" s="82"/>
      <c r="AU760" s="82"/>
      <c r="AV760" s="82"/>
      <c r="AW760" s="82"/>
      <c r="AX760" s="82"/>
    </row>
    <row r="761" spans="37:50" x14ac:dyDescent="0.2">
      <c r="AK761" s="82"/>
      <c r="AL761" s="82"/>
      <c r="AM761" s="82"/>
      <c r="AN761" s="82"/>
      <c r="AO761" s="82"/>
      <c r="AP761" s="82"/>
      <c r="AQ761" s="82"/>
      <c r="AR761" s="82"/>
      <c r="AS761" s="82"/>
      <c r="AT761" s="82"/>
      <c r="AU761" s="82"/>
      <c r="AV761" s="82"/>
      <c r="AW761" s="82"/>
      <c r="AX761" s="82"/>
    </row>
    <row r="762" spans="37:50" x14ac:dyDescent="0.2">
      <c r="AK762" s="82"/>
      <c r="AL762" s="82"/>
      <c r="AM762" s="82"/>
      <c r="AN762" s="82"/>
      <c r="AO762" s="82"/>
      <c r="AP762" s="82"/>
      <c r="AQ762" s="82"/>
      <c r="AR762" s="82"/>
      <c r="AS762" s="82"/>
      <c r="AT762" s="82"/>
      <c r="AU762" s="82"/>
      <c r="AV762" s="82"/>
      <c r="AW762" s="82"/>
      <c r="AX762" s="82"/>
    </row>
    <row r="763" spans="37:50" x14ac:dyDescent="0.2">
      <c r="AK763" s="82"/>
      <c r="AL763" s="82"/>
      <c r="AM763" s="82"/>
      <c r="AN763" s="82"/>
      <c r="AO763" s="82"/>
      <c r="AP763" s="82"/>
      <c r="AQ763" s="82"/>
      <c r="AR763" s="82"/>
      <c r="AS763" s="82"/>
      <c r="AT763" s="82"/>
      <c r="AU763" s="82"/>
      <c r="AV763" s="82"/>
      <c r="AW763" s="82"/>
      <c r="AX763" s="82"/>
    </row>
    <row r="764" spans="37:50" x14ac:dyDescent="0.2">
      <c r="AK764" s="82"/>
      <c r="AL764" s="82"/>
      <c r="AM764" s="82"/>
      <c r="AN764" s="82"/>
      <c r="AO764" s="82"/>
      <c r="AP764" s="82"/>
      <c r="AQ764" s="82"/>
      <c r="AR764" s="82"/>
      <c r="AS764" s="82"/>
      <c r="AT764" s="82"/>
      <c r="AU764" s="82"/>
      <c r="AV764" s="82"/>
      <c r="AW764" s="82"/>
      <c r="AX764" s="82"/>
    </row>
    <row r="765" spans="37:50" x14ac:dyDescent="0.2">
      <c r="AK765" s="82"/>
      <c r="AL765" s="82"/>
      <c r="AM765" s="82"/>
      <c r="AN765" s="82"/>
      <c r="AO765" s="82"/>
      <c r="AP765" s="82"/>
      <c r="AQ765" s="82"/>
      <c r="AR765" s="82"/>
      <c r="AS765" s="82"/>
      <c r="AT765" s="82"/>
      <c r="AU765" s="82"/>
      <c r="AV765" s="82"/>
      <c r="AW765" s="82"/>
      <c r="AX765" s="82"/>
    </row>
    <row r="766" spans="37:50" x14ac:dyDescent="0.2">
      <c r="AK766" s="82"/>
      <c r="AL766" s="82"/>
      <c r="AM766" s="82"/>
      <c r="AN766" s="82"/>
      <c r="AO766" s="82"/>
      <c r="AP766" s="82"/>
      <c r="AQ766" s="82"/>
      <c r="AR766" s="82"/>
      <c r="AS766" s="82"/>
      <c r="AT766" s="82"/>
      <c r="AU766" s="82"/>
      <c r="AV766" s="82"/>
      <c r="AW766" s="82"/>
      <c r="AX766" s="82"/>
    </row>
    <row r="767" spans="37:50" x14ac:dyDescent="0.2">
      <c r="AK767" s="82"/>
      <c r="AL767" s="82"/>
      <c r="AM767" s="82"/>
      <c r="AN767" s="82"/>
      <c r="AO767" s="82"/>
      <c r="AP767" s="82"/>
      <c r="AQ767" s="82"/>
      <c r="AR767" s="82"/>
      <c r="AS767" s="82"/>
      <c r="AT767" s="82"/>
      <c r="AU767" s="82"/>
      <c r="AV767" s="82"/>
      <c r="AW767" s="82"/>
      <c r="AX767" s="82"/>
    </row>
    <row r="768" spans="37:50" x14ac:dyDescent="0.2">
      <c r="AK768" s="82"/>
      <c r="AL768" s="82"/>
      <c r="AM768" s="82"/>
      <c r="AN768" s="82"/>
      <c r="AO768" s="82"/>
      <c r="AP768" s="82"/>
      <c r="AQ768" s="82"/>
      <c r="AR768" s="82"/>
      <c r="AS768" s="82"/>
      <c r="AT768" s="82"/>
      <c r="AU768" s="82"/>
      <c r="AV768" s="82"/>
      <c r="AW768" s="82"/>
      <c r="AX768" s="82"/>
    </row>
    <row r="769" spans="37:50" x14ac:dyDescent="0.2">
      <c r="AK769" s="82"/>
      <c r="AL769" s="82"/>
      <c r="AM769" s="82"/>
      <c r="AN769" s="82"/>
      <c r="AO769" s="82"/>
      <c r="AP769" s="82"/>
      <c r="AQ769" s="82"/>
      <c r="AR769" s="82"/>
      <c r="AS769" s="82"/>
      <c r="AT769" s="82"/>
      <c r="AU769" s="82"/>
      <c r="AV769" s="82"/>
      <c r="AW769" s="82"/>
      <c r="AX769" s="82"/>
    </row>
    <row r="770" spans="37:50" x14ac:dyDescent="0.2">
      <c r="AK770" s="82"/>
      <c r="AL770" s="82"/>
      <c r="AM770" s="82"/>
      <c r="AN770" s="82"/>
      <c r="AO770" s="82"/>
      <c r="AP770" s="82"/>
      <c r="AQ770" s="82"/>
      <c r="AR770" s="82"/>
      <c r="AS770" s="82"/>
      <c r="AT770" s="82"/>
      <c r="AU770" s="82"/>
      <c r="AV770" s="82"/>
      <c r="AW770" s="82"/>
      <c r="AX770" s="82"/>
    </row>
    <row r="771" spans="37:50" x14ac:dyDescent="0.2">
      <c r="AK771" s="82"/>
      <c r="AL771" s="82"/>
      <c r="AM771" s="82"/>
      <c r="AN771" s="82"/>
      <c r="AO771" s="82"/>
      <c r="AP771" s="82"/>
      <c r="AQ771" s="82"/>
      <c r="AR771" s="82"/>
      <c r="AS771" s="82"/>
      <c r="AT771" s="82"/>
      <c r="AU771" s="82"/>
      <c r="AV771" s="82"/>
      <c r="AW771" s="82"/>
      <c r="AX771" s="82"/>
    </row>
    <row r="772" spans="37:50" x14ac:dyDescent="0.2">
      <c r="AK772" s="82"/>
      <c r="AL772" s="82"/>
      <c r="AM772" s="82"/>
      <c r="AN772" s="82"/>
      <c r="AO772" s="82"/>
      <c r="AP772" s="82"/>
      <c r="AQ772" s="82"/>
      <c r="AR772" s="82"/>
      <c r="AS772" s="82"/>
      <c r="AT772" s="82"/>
      <c r="AU772" s="82"/>
      <c r="AV772" s="82"/>
      <c r="AW772" s="82"/>
      <c r="AX772" s="82"/>
    </row>
    <row r="773" spans="37:50" x14ac:dyDescent="0.2">
      <c r="AK773" s="82"/>
      <c r="AL773" s="82"/>
      <c r="AM773" s="82"/>
      <c r="AN773" s="82"/>
      <c r="AO773" s="82"/>
      <c r="AP773" s="82"/>
      <c r="AQ773" s="82"/>
      <c r="AR773" s="82"/>
      <c r="AS773" s="82"/>
      <c r="AT773" s="82"/>
      <c r="AU773" s="82"/>
      <c r="AV773" s="82"/>
      <c r="AW773" s="82"/>
      <c r="AX773" s="82"/>
    </row>
    <row r="774" spans="37:50" x14ac:dyDescent="0.2">
      <c r="AK774" s="82"/>
      <c r="AL774" s="82"/>
      <c r="AM774" s="82"/>
      <c r="AN774" s="82"/>
      <c r="AO774" s="82"/>
      <c r="AP774" s="82"/>
      <c r="AQ774" s="82"/>
      <c r="AR774" s="82"/>
      <c r="AS774" s="82"/>
      <c r="AT774" s="82"/>
      <c r="AU774" s="82"/>
      <c r="AV774" s="82"/>
      <c r="AW774" s="82"/>
      <c r="AX774" s="82"/>
    </row>
    <row r="775" spans="37:50" x14ac:dyDescent="0.2">
      <c r="AK775" s="82"/>
      <c r="AL775" s="82"/>
      <c r="AM775" s="82"/>
      <c r="AN775" s="82"/>
      <c r="AO775" s="82"/>
      <c r="AP775" s="82"/>
      <c r="AQ775" s="82"/>
      <c r="AR775" s="82"/>
      <c r="AS775" s="82"/>
      <c r="AT775" s="82"/>
      <c r="AU775" s="82"/>
      <c r="AV775" s="82"/>
      <c r="AW775" s="82"/>
      <c r="AX775" s="82"/>
    </row>
    <row r="776" spans="37:50" x14ac:dyDescent="0.2">
      <c r="AK776" s="82"/>
      <c r="AL776" s="82"/>
      <c r="AM776" s="82"/>
      <c r="AN776" s="82"/>
      <c r="AO776" s="82"/>
      <c r="AP776" s="82"/>
      <c r="AQ776" s="82"/>
      <c r="AR776" s="82"/>
      <c r="AS776" s="82"/>
      <c r="AT776" s="82"/>
      <c r="AU776" s="82"/>
      <c r="AV776" s="82"/>
      <c r="AW776" s="82"/>
      <c r="AX776" s="82"/>
    </row>
    <row r="777" spans="37:50" x14ac:dyDescent="0.2">
      <c r="AK777" s="82"/>
      <c r="AL777" s="82"/>
      <c r="AM777" s="82"/>
      <c r="AN777" s="82"/>
      <c r="AO777" s="82"/>
      <c r="AP777" s="82"/>
      <c r="AQ777" s="82"/>
      <c r="AR777" s="82"/>
      <c r="AS777" s="82"/>
      <c r="AT777" s="82"/>
      <c r="AU777" s="82"/>
      <c r="AV777" s="82"/>
      <c r="AW777" s="82"/>
      <c r="AX777" s="82"/>
    </row>
    <row r="778" spans="37:50" x14ac:dyDescent="0.2">
      <c r="AK778" s="82"/>
      <c r="AL778" s="82"/>
      <c r="AM778" s="82"/>
      <c r="AN778" s="82"/>
      <c r="AO778" s="82"/>
      <c r="AP778" s="82"/>
      <c r="AQ778" s="82"/>
      <c r="AR778" s="82"/>
      <c r="AS778" s="82"/>
      <c r="AT778" s="82"/>
      <c r="AU778" s="82"/>
      <c r="AV778" s="82"/>
      <c r="AW778" s="82"/>
      <c r="AX778" s="82"/>
    </row>
    <row r="779" spans="37:50" x14ac:dyDescent="0.2">
      <c r="AK779" s="82"/>
      <c r="AL779" s="82"/>
      <c r="AM779" s="82"/>
      <c r="AN779" s="82"/>
      <c r="AO779" s="82"/>
      <c r="AP779" s="82"/>
      <c r="AQ779" s="82"/>
      <c r="AR779" s="82"/>
      <c r="AS779" s="82"/>
      <c r="AT779" s="82"/>
      <c r="AU779" s="82"/>
      <c r="AV779" s="82"/>
      <c r="AW779" s="82"/>
      <c r="AX779" s="82"/>
    </row>
    <row r="780" spans="37:50" x14ac:dyDescent="0.2">
      <c r="AK780" s="82"/>
      <c r="AL780" s="82"/>
      <c r="AM780" s="82"/>
      <c r="AN780" s="82"/>
      <c r="AO780" s="82"/>
      <c r="AP780" s="82"/>
      <c r="AQ780" s="82"/>
      <c r="AR780" s="82"/>
      <c r="AS780" s="82"/>
      <c r="AT780" s="82"/>
      <c r="AU780" s="82"/>
      <c r="AV780" s="82"/>
      <c r="AW780" s="82"/>
      <c r="AX780" s="82"/>
    </row>
    <row r="781" spans="37:50" x14ac:dyDescent="0.2">
      <c r="AK781" s="82"/>
      <c r="AL781" s="82"/>
      <c r="AM781" s="82"/>
      <c r="AN781" s="82"/>
      <c r="AO781" s="82"/>
      <c r="AP781" s="82"/>
      <c r="AQ781" s="82"/>
      <c r="AR781" s="82"/>
      <c r="AS781" s="82"/>
      <c r="AT781" s="82"/>
      <c r="AU781" s="82"/>
      <c r="AV781" s="82"/>
      <c r="AW781" s="82"/>
      <c r="AX781" s="82"/>
    </row>
    <row r="782" spans="37:50" x14ac:dyDescent="0.2">
      <c r="AK782" s="82"/>
      <c r="AL782" s="82"/>
      <c r="AM782" s="82"/>
      <c r="AN782" s="82"/>
      <c r="AO782" s="82"/>
      <c r="AP782" s="82"/>
      <c r="AQ782" s="82"/>
      <c r="AR782" s="82"/>
      <c r="AS782" s="82"/>
      <c r="AT782" s="82"/>
      <c r="AU782" s="82"/>
      <c r="AV782" s="82"/>
      <c r="AW782" s="82"/>
      <c r="AX782" s="82"/>
    </row>
    <row r="783" spans="37:50" x14ac:dyDescent="0.2">
      <c r="AK783" s="82"/>
      <c r="AL783" s="82"/>
      <c r="AM783" s="82"/>
      <c r="AN783" s="82"/>
      <c r="AO783" s="82"/>
      <c r="AP783" s="82"/>
      <c r="AQ783" s="82"/>
      <c r="AR783" s="82"/>
      <c r="AS783" s="82"/>
      <c r="AT783" s="82"/>
      <c r="AU783" s="82"/>
      <c r="AV783" s="82"/>
      <c r="AW783" s="82"/>
      <c r="AX783" s="82"/>
    </row>
    <row r="784" spans="37:50" x14ac:dyDescent="0.2">
      <c r="AK784" s="82"/>
      <c r="AL784" s="82"/>
      <c r="AM784" s="82"/>
      <c r="AN784" s="82"/>
      <c r="AO784" s="82"/>
      <c r="AP784" s="82"/>
      <c r="AQ784" s="82"/>
      <c r="AR784" s="82"/>
      <c r="AS784" s="82"/>
      <c r="AT784" s="82"/>
      <c r="AU784" s="82"/>
      <c r="AV784" s="82"/>
      <c r="AW784" s="82"/>
      <c r="AX784" s="82"/>
    </row>
    <row r="785" spans="37:50" x14ac:dyDescent="0.2">
      <c r="AK785" s="82"/>
      <c r="AL785" s="82"/>
      <c r="AM785" s="82"/>
      <c r="AN785" s="82"/>
      <c r="AO785" s="82"/>
      <c r="AP785" s="82"/>
      <c r="AQ785" s="82"/>
      <c r="AR785" s="82"/>
      <c r="AS785" s="82"/>
      <c r="AT785" s="82"/>
      <c r="AU785" s="82"/>
      <c r="AV785" s="82"/>
      <c r="AW785" s="82"/>
      <c r="AX785" s="82"/>
    </row>
    <row r="786" spans="37:50" x14ac:dyDescent="0.2">
      <c r="AK786" s="82"/>
      <c r="AL786" s="82"/>
      <c r="AM786" s="82"/>
      <c r="AN786" s="82"/>
      <c r="AO786" s="82"/>
      <c r="AP786" s="82"/>
      <c r="AQ786" s="82"/>
      <c r="AR786" s="82"/>
      <c r="AS786" s="82"/>
      <c r="AT786" s="82"/>
      <c r="AU786" s="82"/>
      <c r="AV786" s="82"/>
      <c r="AW786" s="82"/>
      <c r="AX786" s="82"/>
    </row>
    <row r="787" spans="37:50" x14ac:dyDescent="0.2">
      <c r="AK787" s="82"/>
      <c r="AL787" s="82"/>
      <c r="AM787" s="82"/>
      <c r="AN787" s="82"/>
      <c r="AO787" s="82"/>
      <c r="AP787" s="82"/>
      <c r="AQ787" s="82"/>
      <c r="AR787" s="82"/>
      <c r="AS787" s="82"/>
      <c r="AT787" s="82"/>
      <c r="AU787" s="82"/>
      <c r="AV787" s="82"/>
      <c r="AW787" s="82"/>
      <c r="AX787" s="82"/>
    </row>
    <row r="788" spans="37:50" x14ac:dyDescent="0.2">
      <c r="AK788" s="82"/>
      <c r="AL788" s="82"/>
      <c r="AM788" s="82"/>
      <c r="AN788" s="82"/>
      <c r="AO788" s="82"/>
      <c r="AP788" s="82"/>
      <c r="AQ788" s="82"/>
      <c r="AR788" s="82"/>
      <c r="AS788" s="82"/>
      <c r="AT788" s="82"/>
      <c r="AU788" s="82"/>
      <c r="AV788" s="82"/>
      <c r="AW788" s="82"/>
      <c r="AX788" s="82"/>
    </row>
    <row r="789" spans="37:50" x14ac:dyDescent="0.2">
      <c r="AK789" s="82"/>
      <c r="AL789" s="82"/>
      <c r="AM789" s="82"/>
      <c r="AN789" s="82"/>
      <c r="AO789" s="82"/>
      <c r="AP789" s="82"/>
      <c r="AQ789" s="82"/>
      <c r="AR789" s="82"/>
      <c r="AS789" s="82"/>
      <c r="AT789" s="82"/>
      <c r="AU789" s="82"/>
      <c r="AV789" s="82"/>
      <c r="AW789" s="82"/>
      <c r="AX789" s="82"/>
    </row>
    <row r="790" spans="37:50" x14ac:dyDescent="0.2">
      <c r="AK790" s="82"/>
      <c r="AL790" s="82"/>
      <c r="AM790" s="82"/>
      <c r="AN790" s="82"/>
      <c r="AO790" s="82"/>
      <c r="AP790" s="82"/>
      <c r="AQ790" s="82"/>
      <c r="AR790" s="82"/>
      <c r="AS790" s="82"/>
      <c r="AT790" s="82"/>
      <c r="AU790" s="82"/>
      <c r="AV790" s="82"/>
      <c r="AW790" s="82"/>
      <c r="AX790" s="82"/>
    </row>
    <row r="791" spans="37:50" x14ac:dyDescent="0.2">
      <c r="AK791" s="82"/>
      <c r="AL791" s="82"/>
      <c r="AM791" s="82"/>
      <c r="AN791" s="82"/>
      <c r="AO791" s="82"/>
      <c r="AP791" s="82"/>
      <c r="AQ791" s="82"/>
      <c r="AR791" s="82"/>
      <c r="AS791" s="82"/>
      <c r="AT791" s="82"/>
      <c r="AU791" s="82"/>
      <c r="AV791" s="82"/>
      <c r="AW791" s="82"/>
      <c r="AX791" s="82"/>
    </row>
    <row r="792" spans="37:50" x14ac:dyDescent="0.2">
      <c r="AK792" s="82"/>
      <c r="AL792" s="82"/>
      <c r="AM792" s="82"/>
      <c r="AN792" s="82"/>
      <c r="AO792" s="82"/>
      <c r="AP792" s="82"/>
      <c r="AQ792" s="82"/>
      <c r="AR792" s="82"/>
      <c r="AS792" s="82"/>
      <c r="AT792" s="82"/>
      <c r="AU792" s="82"/>
      <c r="AV792" s="82"/>
      <c r="AW792" s="82"/>
      <c r="AX792" s="82"/>
    </row>
    <row r="793" spans="37:50" x14ac:dyDescent="0.2">
      <c r="AK793" s="82"/>
      <c r="AL793" s="82"/>
      <c r="AM793" s="82"/>
      <c r="AN793" s="82"/>
      <c r="AO793" s="82"/>
      <c r="AP793" s="82"/>
      <c r="AQ793" s="82"/>
      <c r="AR793" s="82"/>
      <c r="AS793" s="82"/>
      <c r="AT793" s="82"/>
      <c r="AU793" s="82"/>
      <c r="AV793" s="82"/>
      <c r="AW793" s="82"/>
      <c r="AX793" s="82"/>
    </row>
    <row r="794" spans="37:50" x14ac:dyDescent="0.2">
      <c r="AK794" s="82"/>
      <c r="AL794" s="82"/>
      <c r="AM794" s="82"/>
      <c r="AN794" s="82"/>
      <c r="AO794" s="82"/>
      <c r="AP794" s="82"/>
      <c r="AQ794" s="82"/>
      <c r="AR794" s="82"/>
      <c r="AS794" s="82"/>
      <c r="AT794" s="82"/>
      <c r="AU794" s="82"/>
      <c r="AV794" s="82"/>
      <c r="AW794" s="82"/>
      <c r="AX794" s="82"/>
    </row>
    <row r="795" spans="37:50" x14ac:dyDescent="0.2">
      <c r="AK795" s="82"/>
      <c r="AL795" s="82"/>
      <c r="AM795" s="82"/>
      <c r="AN795" s="82"/>
      <c r="AO795" s="82"/>
      <c r="AP795" s="82"/>
      <c r="AQ795" s="82"/>
      <c r="AR795" s="82"/>
      <c r="AS795" s="82"/>
      <c r="AT795" s="82"/>
      <c r="AU795" s="82"/>
      <c r="AV795" s="82"/>
      <c r="AW795" s="82"/>
      <c r="AX795" s="82"/>
    </row>
    <row r="796" spans="37:50" x14ac:dyDescent="0.2">
      <c r="AK796" s="82"/>
      <c r="AL796" s="82"/>
      <c r="AM796" s="82"/>
      <c r="AN796" s="82"/>
      <c r="AO796" s="82"/>
      <c r="AP796" s="82"/>
      <c r="AQ796" s="82"/>
      <c r="AR796" s="82"/>
      <c r="AS796" s="82"/>
      <c r="AT796" s="82"/>
      <c r="AU796" s="82"/>
      <c r="AV796" s="82"/>
      <c r="AW796" s="82"/>
      <c r="AX796" s="82"/>
    </row>
    <row r="797" spans="37:50" x14ac:dyDescent="0.2">
      <c r="AK797" s="82"/>
      <c r="AL797" s="82"/>
      <c r="AM797" s="82"/>
      <c r="AN797" s="82"/>
      <c r="AO797" s="82"/>
      <c r="AP797" s="82"/>
      <c r="AQ797" s="82"/>
      <c r="AR797" s="82"/>
      <c r="AS797" s="82"/>
      <c r="AT797" s="82"/>
      <c r="AU797" s="82"/>
      <c r="AV797" s="82"/>
      <c r="AW797" s="82"/>
      <c r="AX797" s="82"/>
    </row>
    <row r="798" spans="37:50" x14ac:dyDescent="0.2">
      <c r="AK798" s="82"/>
      <c r="AL798" s="82"/>
      <c r="AM798" s="82"/>
      <c r="AN798" s="82"/>
      <c r="AO798" s="82"/>
      <c r="AP798" s="82"/>
      <c r="AQ798" s="82"/>
      <c r="AR798" s="82"/>
      <c r="AS798" s="82"/>
      <c r="AT798" s="82"/>
      <c r="AU798" s="82"/>
      <c r="AV798" s="82"/>
      <c r="AW798" s="82"/>
      <c r="AX798" s="82"/>
    </row>
    <row r="799" spans="37:50" x14ac:dyDescent="0.2">
      <c r="AK799" s="82"/>
      <c r="AL799" s="82"/>
      <c r="AM799" s="82"/>
      <c r="AN799" s="82"/>
      <c r="AO799" s="82"/>
      <c r="AP799" s="82"/>
      <c r="AQ799" s="82"/>
      <c r="AR799" s="82"/>
      <c r="AS799" s="82"/>
      <c r="AT799" s="82"/>
      <c r="AU799" s="82"/>
      <c r="AV799" s="82"/>
      <c r="AW799" s="82"/>
      <c r="AX799" s="82"/>
    </row>
    <row r="800" spans="37:50" x14ac:dyDescent="0.2">
      <c r="AK800" s="82"/>
      <c r="AL800" s="82"/>
      <c r="AM800" s="82"/>
      <c r="AN800" s="82"/>
      <c r="AO800" s="82"/>
      <c r="AP800" s="82"/>
      <c r="AQ800" s="82"/>
      <c r="AR800" s="82"/>
      <c r="AS800" s="82"/>
      <c r="AT800" s="82"/>
      <c r="AU800" s="82"/>
      <c r="AV800" s="82"/>
      <c r="AW800" s="82"/>
      <c r="AX800" s="82"/>
    </row>
    <row r="801" spans="37:50" x14ac:dyDescent="0.2">
      <c r="AK801" s="82"/>
      <c r="AL801" s="82"/>
      <c r="AM801" s="82"/>
      <c r="AN801" s="82"/>
      <c r="AO801" s="82"/>
      <c r="AP801" s="82"/>
      <c r="AQ801" s="82"/>
      <c r="AR801" s="82"/>
      <c r="AS801" s="82"/>
      <c r="AT801" s="82"/>
      <c r="AU801" s="82"/>
      <c r="AV801" s="82"/>
      <c r="AW801" s="82"/>
      <c r="AX801" s="82"/>
    </row>
    <row r="802" spans="37:50" x14ac:dyDescent="0.2">
      <c r="AK802" s="82"/>
      <c r="AL802" s="82"/>
      <c r="AM802" s="82"/>
      <c r="AN802" s="82"/>
      <c r="AO802" s="82"/>
      <c r="AP802" s="82"/>
      <c r="AQ802" s="82"/>
      <c r="AR802" s="82"/>
      <c r="AS802" s="82"/>
      <c r="AT802" s="82"/>
      <c r="AU802" s="82"/>
      <c r="AV802" s="82"/>
      <c r="AW802" s="82"/>
      <c r="AX802" s="82"/>
    </row>
    <row r="803" spans="37:50" x14ac:dyDescent="0.2">
      <c r="AK803" s="82"/>
      <c r="AL803" s="82"/>
      <c r="AM803" s="82"/>
      <c r="AN803" s="82"/>
      <c r="AO803" s="82"/>
      <c r="AP803" s="82"/>
      <c r="AQ803" s="82"/>
      <c r="AR803" s="82"/>
      <c r="AS803" s="82"/>
      <c r="AT803" s="82"/>
      <c r="AU803" s="82"/>
      <c r="AV803" s="82"/>
      <c r="AW803" s="82"/>
      <c r="AX803" s="82"/>
    </row>
    <row r="804" spans="37:50" x14ac:dyDescent="0.2">
      <c r="AK804" s="82"/>
      <c r="AL804" s="82"/>
      <c r="AM804" s="82"/>
      <c r="AN804" s="82"/>
      <c r="AO804" s="82"/>
      <c r="AP804" s="82"/>
      <c r="AQ804" s="82"/>
      <c r="AR804" s="82"/>
      <c r="AS804" s="82"/>
      <c r="AT804" s="82"/>
      <c r="AU804" s="82"/>
      <c r="AV804" s="82"/>
      <c r="AW804" s="82"/>
      <c r="AX804" s="82"/>
    </row>
    <row r="805" spans="37:50" x14ac:dyDescent="0.2">
      <c r="AK805" s="82"/>
      <c r="AL805" s="82"/>
      <c r="AM805" s="82"/>
      <c r="AN805" s="82"/>
      <c r="AO805" s="82"/>
      <c r="AP805" s="82"/>
      <c r="AQ805" s="82"/>
      <c r="AR805" s="82"/>
      <c r="AS805" s="82"/>
      <c r="AT805" s="82"/>
      <c r="AU805" s="82"/>
      <c r="AV805" s="82"/>
      <c r="AW805" s="82"/>
      <c r="AX805" s="82"/>
    </row>
    <row r="806" spans="37:50" x14ac:dyDescent="0.2">
      <c r="AK806" s="82"/>
      <c r="AL806" s="82"/>
      <c r="AM806" s="82"/>
      <c r="AN806" s="82"/>
      <c r="AO806" s="82"/>
      <c r="AP806" s="82"/>
      <c r="AQ806" s="82"/>
      <c r="AR806" s="82"/>
      <c r="AS806" s="82"/>
      <c r="AT806" s="82"/>
      <c r="AU806" s="82"/>
      <c r="AV806" s="82"/>
      <c r="AW806" s="82"/>
      <c r="AX806" s="82"/>
    </row>
    <row r="807" spans="37:50" x14ac:dyDescent="0.2">
      <c r="AK807" s="82"/>
      <c r="AL807" s="82"/>
      <c r="AM807" s="82"/>
      <c r="AN807" s="82"/>
      <c r="AO807" s="82"/>
      <c r="AP807" s="82"/>
      <c r="AQ807" s="82"/>
      <c r="AR807" s="82"/>
      <c r="AS807" s="82"/>
      <c r="AT807" s="82"/>
      <c r="AU807" s="82"/>
      <c r="AV807" s="82"/>
      <c r="AW807" s="82"/>
      <c r="AX807" s="82"/>
    </row>
    <row r="808" spans="37:50" x14ac:dyDescent="0.2">
      <c r="AK808" s="82"/>
      <c r="AL808" s="82"/>
      <c r="AM808" s="82"/>
      <c r="AN808" s="82"/>
      <c r="AO808" s="82"/>
      <c r="AP808" s="82"/>
      <c r="AQ808" s="82"/>
      <c r="AR808" s="82"/>
      <c r="AS808" s="82"/>
      <c r="AT808" s="82"/>
      <c r="AU808" s="82"/>
      <c r="AV808" s="82"/>
      <c r="AW808" s="82"/>
      <c r="AX808" s="82"/>
    </row>
    <row r="809" spans="37:50" x14ac:dyDescent="0.2">
      <c r="AK809" s="82"/>
      <c r="AL809" s="82"/>
      <c r="AM809" s="82"/>
      <c r="AN809" s="82"/>
      <c r="AO809" s="82"/>
      <c r="AP809" s="82"/>
      <c r="AQ809" s="82"/>
      <c r="AR809" s="82"/>
      <c r="AS809" s="82"/>
      <c r="AT809" s="82"/>
      <c r="AU809" s="82"/>
      <c r="AV809" s="82"/>
      <c r="AW809" s="82"/>
      <c r="AX809" s="82"/>
    </row>
    <row r="810" spans="37:50" x14ac:dyDescent="0.2">
      <c r="AK810" s="82"/>
      <c r="AL810" s="82"/>
      <c r="AM810" s="82"/>
      <c r="AN810" s="82"/>
      <c r="AO810" s="82"/>
      <c r="AP810" s="82"/>
      <c r="AQ810" s="82"/>
      <c r="AR810" s="82"/>
      <c r="AS810" s="82"/>
      <c r="AT810" s="82"/>
      <c r="AU810" s="82"/>
      <c r="AV810" s="82"/>
      <c r="AW810" s="82"/>
      <c r="AX810" s="82"/>
    </row>
    <row r="811" spans="37:50" x14ac:dyDescent="0.2">
      <c r="AK811" s="82"/>
      <c r="AL811" s="82"/>
      <c r="AM811" s="82"/>
      <c r="AN811" s="82"/>
      <c r="AO811" s="82"/>
      <c r="AP811" s="82"/>
      <c r="AQ811" s="82"/>
      <c r="AR811" s="82"/>
      <c r="AS811" s="82"/>
      <c r="AT811" s="82"/>
      <c r="AU811" s="82"/>
      <c r="AV811" s="82"/>
      <c r="AW811" s="82"/>
      <c r="AX811" s="82"/>
    </row>
    <row r="812" spans="37:50" x14ac:dyDescent="0.2">
      <c r="AK812" s="82"/>
      <c r="AL812" s="82"/>
      <c r="AM812" s="82"/>
      <c r="AN812" s="82"/>
      <c r="AO812" s="82"/>
      <c r="AP812" s="82"/>
      <c r="AQ812" s="82"/>
      <c r="AR812" s="82"/>
      <c r="AS812" s="82"/>
      <c r="AT812" s="82"/>
      <c r="AU812" s="82"/>
      <c r="AV812" s="82"/>
      <c r="AW812" s="82"/>
      <c r="AX812" s="82"/>
    </row>
    <row r="813" spans="37:50" x14ac:dyDescent="0.2">
      <c r="AK813" s="82"/>
      <c r="AL813" s="82"/>
      <c r="AM813" s="82"/>
      <c r="AN813" s="82"/>
      <c r="AO813" s="82"/>
      <c r="AP813" s="82"/>
      <c r="AQ813" s="82"/>
      <c r="AR813" s="82"/>
      <c r="AS813" s="82"/>
      <c r="AT813" s="82"/>
      <c r="AU813" s="82"/>
      <c r="AV813" s="82"/>
      <c r="AW813" s="82"/>
      <c r="AX813" s="82"/>
    </row>
    <row r="814" spans="37:50" x14ac:dyDescent="0.2">
      <c r="AK814" s="82"/>
      <c r="AL814" s="82"/>
      <c r="AM814" s="82"/>
      <c r="AN814" s="82"/>
      <c r="AO814" s="82"/>
      <c r="AP814" s="82"/>
      <c r="AQ814" s="82"/>
      <c r="AR814" s="82"/>
      <c r="AS814" s="82"/>
      <c r="AT814" s="82"/>
      <c r="AU814" s="82"/>
      <c r="AV814" s="82"/>
      <c r="AW814" s="82"/>
      <c r="AX814" s="82"/>
    </row>
    <row r="815" spans="37:50" x14ac:dyDescent="0.2">
      <c r="AK815" s="82"/>
      <c r="AL815" s="82"/>
      <c r="AM815" s="82"/>
      <c r="AN815" s="82"/>
      <c r="AO815" s="82"/>
      <c r="AP815" s="82"/>
      <c r="AQ815" s="82"/>
      <c r="AR815" s="82"/>
      <c r="AS815" s="82"/>
      <c r="AT815" s="82"/>
      <c r="AU815" s="82"/>
      <c r="AV815" s="82"/>
      <c r="AW815" s="82"/>
      <c r="AX815" s="82"/>
    </row>
    <row r="816" spans="37:50" x14ac:dyDescent="0.2">
      <c r="AK816" s="82"/>
      <c r="AL816" s="82"/>
      <c r="AM816" s="82"/>
      <c r="AN816" s="82"/>
      <c r="AO816" s="82"/>
      <c r="AP816" s="82"/>
      <c r="AQ816" s="82"/>
      <c r="AR816" s="82"/>
      <c r="AS816" s="82"/>
      <c r="AT816" s="82"/>
      <c r="AU816" s="82"/>
      <c r="AV816" s="82"/>
      <c r="AW816" s="82"/>
      <c r="AX816" s="82"/>
    </row>
    <row r="817" spans="37:50" x14ac:dyDescent="0.2">
      <c r="AK817" s="82"/>
      <c r="AL817" s="82"/>
      <c r="AM817" s="82"/>
      <c r="AN817" s="82"/>
      <c r="AO817" s="82"/>
      <c r="AP817" s="82"/>
      <c r="AQ817" s="82"/>
      <c r="AR817" s="82"/>
      <c r="AS817" s="82"/>
      <c r="AT817" s="82"/>
      <c r="AU817" s="82"/>
      <c r="AV817" s="82"/>
      <c r="AW817" s="82"/>
      <c r="AX817" s="82"/>
    </row>
    <row r="818" spans="37:50" x14ac:dyDescent="0.2">
      <c r="AK818" s="82"/>
      <c r="AL818" s="82"/>
      <c r="AM818" s="82"/>
      <c r="AN818" s="82"/>
      <c r="AO818" s="82"/>
      <c r="AP818" s="82"/>
      <c r="AQ818" s="82"/>
      <c r="AR818" s="82"/>
      <c r="AS818" s="82"/>
      <c r="AT818" s="82"/>
      <c r="AU818" s="82"/>
      <c r="AV818" s="82"/>
      <c r="AW818" s="82"/>
      <c r="AX818" s="82"/>
    </row>
    <row r="819" spans="37:50" x14ac:dyDescent="0.2">
      <c r="AK819" s="82"/>
      <c r="AL819" s="82"/>
      <c r="AM819" s="82"/>
      <c r="AN819" s="82"/>
      <c r="AO819" s="82"/>
      <c r="AP819" s="82"/>
      <c r="AQ819" s="82"/>
      <c r="AR819" s="82"/>
      <c r="AS819" s="82"/>
      <c r="AT819" s="82"/>
      <c r="AU819" s="82"/>
      <c r="AV819" s="82"/>
      <c r="AW819" s="82"/>
      <c r="AX819" s="82"/>
    </row>
    <row r="820" spans="37:50" x14ac:dyDescent="0.2">
      <c r="AK820" s="82"/>
      <c r="AL820" s="82"/>
      <c r="AM820" s="82"/>
      <c r="AN820" s="82"/>
      <c r="AO820" s="82"/>
      <c r="AP820" s="82"/>
      <c r="AQ820" s="82"/>
      <c r="AR820" s="82"/>
      <c r="AS820" s="82"/>
      <c r="AT820" s="82"/>
      <c r="AU820" s="82"/>
      <c r="AV820" s="82"/>
      <c r="AW820" s="82"/>
      <c r="AX820" s="82"/>
    </row>
    <row r="821" spans="37:50" x14ac:dyDescent="0.2">
      <c r="AK821" s="82"/>
      <c r="AL821" s="82"/>
      <c r="AM821" s="82"/>
      <c r="AN821" s="82"/>
      <c r="AO821" s="82"/>
      <c r="AP821" s="82"/>
      <c r="AQ821" s="82"/>
      <c r="AR821" s="82"/>
      <c r="AS821" s="82"/>
      <c r="AT821" s="82"/>
      <c r="AU821" s="82"/>
      <c r="AV821" s="82"/>
      <c r="AW821" s="82"/>
      <c r="AX821" s="82"/>
    </row>
    <row r="822" spans="37:50" x14ac:dyDescent="0.2">
      <c r="AK822" s="82"/>
      <c r="AL822" s="82"/>
      <c r="AM822" s="82"/>
      <c r="AN822" s="82"/>
      <c r="AO822" s="82"/>
      <c r="AP822" s="82"/>
      <c r="AQ822" s="82"/>
      <c r="AR822" s="82"/>
      <c r="AS822" s="82"/>
      <c r="AT822" s="82"/>
      <c r="AU822" s="82"/>
      <c r="AV822" s="82"/>
      <c r="AW822" s="82"/>
      <c r="AX822" s="82"/>
    </row>
    <row r="823" spans="37:50" x14ac:dyDescent="0.2">
      <c r="AK823" s="82"/>
      <c r="AL823" s="82"/>
      <c r="AM823" s="82"/>
      <c r="AN823" s="82"/>
      <c r="AO823" s="82"/>
      <c r="AP823" s="82"/>
      <c r="AQ823" s="82"/>
      <c r="AR823" s="82"/>
      <c r="AS823" s="82"/>
      <c r="AT823" s="82"/>
      <c r="AU823" s="82"/>
      <c r="AV823" s="82"/>
      <c r="AW823" s="82"/>
      <c r="AX823" s="82"/>
    </row>
    <row r="824" spans="37:50" x14ac:dyDescent="0.2">
      <c r="AK824" s="82"/>
      <c r="AL824" s="82"/>
      <c r="AM824" s="82"/>
      <c r="AN824" s="82"/>
      <c r="AO824" s="82"/>
      <c r="AP824" s="82"/>
      <c r="AQ824" s="82"/>
      <c r="AR824" s="82"/>
      <c r="AS824" s="82"/>
      <c r="AT824" s="82"/>
      <c r="AU824" s="82"/>
      <c r="AV824" s="82"/>
      <c r="AW824" s="82"/>
      <c r="AX824" s="82"/>
    </row>
    <row r="825" spans="37:50" x14ac:dyDescent="0.2">
      <c r="AK825" s="82"/>
      <c r="AL825" s="82"/>
      <c r="AM825" s="82"/>
      <c r="AN825" s="82"/>
      <c r="AO825" s="82"/>
      <c r="AP825" s="82"/>
      <c r="AQ825" s="82"/>
      <c r="AR825" s="82"/>
      <c r="AS825" s="82"/>
      <c r="AT825" s="82"/>
      <c r="AU825" s="82"/>
      <c r="AV825" s="82"/>
      <c r="AW825" s="82"/>
      <c r="AX825" s="82"/>
    </row>
    <row r="826" spans="37:50" x14ac:dyDescent="0.2">
      <c r="AK826" s="82"/>
      <c r="AL826" s="82"/>
      <c r="AM826" s="82"/>
      <c r="AN826" s="82"/>
      <c r="AO826" s="82"/>
      <c r="AP826" s="82"/>
      <c r="AQ826" s="82"/>
      <c r="AR826" s="82"/>
      <c r="AS826" s="82"/>
      <c r="AT826" s="82"/>
      <c r="AU826" s="82"/>
      <c r="AV826" s="82"/>
      <c r="AW826" s="82"/>
      <c r="AX826" s="82"/>
    </row>
    <row r="827" spans="37:50" x14ac:dyDescent="0.2">
      <c r="AK827" s="82"/>
      <c r="AL827" s="82"/>
      <c r="AM827" s="82"/>
      <c r="AN827" s="82"/>
      <c r="AO827" s="82"/>
      <c r="AP827" s="82"/>
      <c r="AQ827" s="82"/>
      <c r="AR827" s="82"/>
      <c r="AS827" s="82"/>
      <c r="AT827" s="82"/>
      <c r="AU827" s="82"/>
      <c r="AV827" s="82"/>
      <c r="AW827" s="82"/>
      <c r="AX827" s="82"/>
    </row>
    <row r="828" spans="37:50" x14ac:dyDescent="0.2">
      <c r="AK828" s="82"/>
      <c r="AL828" s="82"/>
      <c r="AM828" s="82"/>
      <c r="AN828" s="82"/>
      <c r="AO828" s="82"/>
      <c r="AP828" s="82"/>
      <c r="AQ828" s="82"/>
      <c r="AR828" s="82"/>
      <c r="AS828" s="82"/>
      <c r="AT828" s="82"/>
      <c r="AU828" s="82"/>
      <c r="AV828" s="82"/>
      <c r="AW828" s="82"/>
      <c r="AX828" s="82"/>
    </row>
    <row r="829" spans="37:50" x14ac:dyDescent="0.2">
      <c r="AK829" s="82"/>
      <c r="AL829" s="82"/>
      <c r="AM829" s="82"/>
      <c r="AN829" s="82"/>
      <c r="AO829" s="82"/>
      <c r="AP829" s="82"/>
      <c r="AQ829" s="82"/>
      <c r="AR829" s="82"/>
      <c r="AS829" s="82"/>
      <c r="AT829" s="82"/>
      <c r="AU829" s="82"/>
      <c r="AV829" s="82"/>
      <c r="AW829" s="82"/>
      <c r="AX829" s="82"/>
    </row>
    <row r="830" spans="37:50" x14ac:dyDescent="0.2">
      <c r="AK830" s="82"/>
      <c r="AL830" s="82"/>
      <c r="AM830" s="82"/>
      <c r="AN830" s="82"/>
      <c r="AO830" s="82"/>
      <c r="AP830" s="82"/>
      <c r="AQ830" s="82"/>
      <c r="AR830" s="82"/>
      <c r="AS830" s="82"/>
      <c r="AT830" s="82"/>
      <c r="AU830" s="82"/>
      <c r="AV830" s="82"/>
      <c r="AW830" s="82"/>
      <c r="AX830" s="82"/>
    </row>
    <row r="831" spans="37:50" x14ac:dyDescent="0.2">
      <c r="AK831" s="82"/>
      <c r="AL831" s="82"/>
      <c r="AM831" s="82"/>
      <c r="AN831" s="82"/>
      <c r="AO831" s="82"/>
      <c r="AP831" s="82"/>
      <c r="AQ831" s="82"/>
      <c r="AR831" s="82"/>
      <c r="AS831" s="82"/>
      <c r="AT831" s="82"/>
      <c r="AU831" s="82"/>
      <c r="AV831" s="82"/>
      <c r="AW831" s="82"/>
      <c r="AX831" s="82"/>
    </row>
    <row r="832" spans="37:50" x14ac:dyDescent="0.2">
      <c r="AK832" s="82"/>
      <c r="AL832" s="82"/>
      <c r="AM832" s="82"/>
      <c r="AN832" s="82"/>
      <c r="AO832" s="82"/>
      <c r="AP832" s="82"/>
      <c r="AQ832" s="82"/>
      <c r="AR832" s="82"/>
      <c r="AS832" s="82"/>
      <c r="AT832" s="82"/>
      <c r="AU832" s="82"/>
      <c r="AV832" s="82"/>
      <c r="AW832" s="82"/>
      <c r="AX832" s="82"/>
    </row>
    <row r="833" spans="37:50" x14ac:dyDescent="0.2">
      <c r="AK833" s="82"/>
      <c r="AL833" s="82"/>
      <c r="AM833" s="82"/>
      <c r="AN833" s="82"/>
      <c r="AO833" s="82"/>
      <c r="AP833" s="82"/>
      <c r="AQ833" s="82"/>
      <c r="AR833" s="82"/>
      <c r="AS833" s="82"/>
      <c r="AT833" s="82"/>
      <c r="AU833" s="82"/>
      <c r="AV833" s="82"/>
      <c r="AW833" s="82"/>
      <c r="AX833" s="82"/>
    </row>
    <row r="834" spans="37:50" x14ac:dyDescent="0.2">
      <c r="AK834" s="82"/>
      <c r="AL834" s="82"/>
      <c r="AM834" s="82"/>
      <c r="AN834" s="82"/>
      <c r="AO834" s="82"/>
      <c r="AP834" s="82"/>
      <c r="AQ834" s="82"/>
      <c r="AR834" s="82"/>
      <c r="AS834" s="82"/>
      <c r="AT834" s="82"/>
      <c r="AU834" s="82"/>
      <c r="AV834" s="82"/>
      <c r="AW834" s="82"/>
      <c r="AX834" s="82"/>
    </row>
    <row r="835" spans="37:50" x14ac:dyDescent="0.2">
      <c r="AK835" s="82"/>
      <c r="AL835" s="82"/>
      <c r="AM835" s="82"/>
      <c r="AN835" s="82"/>
      <c r="AO835" s="82"/>
      <c r="AP835" s="82"/>
      <c r="AQ835" s="82"/>
      <c r="AR835" s="82"/>
      <c r="AS835" s="82"/>
      <c r="AT835" s="82"/>
      <c r="AU835" s="82"/>
      <c r="AV835" s="82"/>
      <c r="AW835" s="82"/>
      <c r="AX835" s="82"/>
    </row>
    <row r="836" spans="37:50" x14ac:dyDescent="0.2">
      <c r="AK836" s="82"/>
      <c r="AL836" s="82"/>
      <c r="AM836" s="82"/>
      <c r="AN836" s="82"/>
      <c r="AO836" s="82"/>
      <c r="AP836" s="82"/>
      <c r="AQ836" s="82"/>
      <c r="AR836" s="82"/>
      <c r="AS836" s="82"/>
      <c r="AT836" s="82"/>
      <c r="AU836" s="82"/>
      <c r="AV836" s="82"/>
      <c r="AW836" s="82"/>
      <c r="AX836" s="82"/>
    </row>
    <row r="837" spans="37:50" x14ac:dyDescent="0.2">
      <c r="AK837" s="82"/>
      <c r="AL837" s="82"/>
      <c r="AM837" s="82"/>
      <c r="AN837" s="82"/>
      <c r="AO837" s="82"/>
      <c r="AP837" s="82"/>
      <c r="AQ837" s="82"/>
      <c r="AR837" s="82"/>
      <c r="AS837" s="82"/>
      <c r="AT837" s="82"/>
      <c r="AU837" s="82"/>
      <c r="AV837" s="82"/>
      <c r="AW837" s="82"/>
      <c r="AX837" s="82"/>
    </row>
    <row r="838" spans="37:50" x14ac:dyDescent="0.2">
      <c r="AK838" s="82"/>
      <c r="AL838" s="82"/>
      <c r="AM838" s="82"/>
      <c r="AN838" s="82"/>
      <c r="AO838" s="82"/>
      <c r="AP838" s="82"/>
      <c r="AQ838" s="82"/>
      <c r="AR838" s="82"/>
      <c r="AS838" s="82"/>
      <c r="AT838" s="82"/>
      <c r="AU838" s="82"/>
      <c r="AV838" s="82"/>
      <c r="AW838" s="82"/>
      <c r="AX838" s="82"/>
    </row>
    <row r="839" spans="37:50" x14ac:dyDescent="0.2">
      <c r="AK839" s="82"/>
      <c r="AL839" s="82"/>
      <c r="AM839" s="82"/>
      <c r="AN839" s="82"/>
      <c r="AO839" s="82"/>
      <c r="AP839" s="82"/>
      <c r="AQ839" s="82"/>
      <c r="AR839" s="82"/>
      <c r="AS839" s="82"/>
      <c r="AT839" s="82"/>
      <c r="AU839" s="82"/>
      <c r="AV839" s="82"/>
      <c r="AW839" s="82"/>
      <c r="AX839" s="82"/>
    </row>
    <row r="840" spans="37:50" x14ac:dyDescent="0.2">
      <c r="AK840" s="82"/>
      <c r="AL840" s="82"/>
      <c r="AM840" s="82"/>
      <c r="AN840" s="82"/>
      <c r="AO840" s="82"/>
      <c r="AP840" s="82"/>
      <c r="AQ840" s="82"/>
      <c r="AR840" s="82"/>
      <c r="AS840" s="82"/>
      <c r="AT840" s="82"/>
      <c r="AU840" s="82"/>
      <c r="AV840" s="82"/>
      <c r="AW840" s="82"/>
      <c r="AX840" s="82"/>
    </row>
    <row r="841" spans="37:50" x14ac:dyDescent="0.2">
      <c r="AK841" s="82"/>
      <c r="AL841" s="82"/>
      <c r="AM841" s="82"/>
      <c r="AN841" s="82"/>
      <c r="AO841" s="82"/>
      <c r="AP841" s="82"/>
      <c r="AQ841" s="82"/>
      <c r="AR841" s="82"/>
      <c r="AS841" s="82"/>
      <c r="AT841" s="82"/>
      <c r="AU841" s="82"/>
      <c r="AV841" s="82"/>
      <c r="AW841" s="82"/>
      <c r="AX841" s="82"/>
    </row>
    <row r="842" spans="37:50" x14ac:dyDescent="0.2">
      <c r="AK842" s="82"/>
      <c r="AL842" s="82"/>
      <c r="AM842" s="82"/>
      <c r="AN842" s="82"/>
      <c r="AO842" s="82"/>
      <c r="AP842" s="82"/>
      <c r="AQ842" s="82"/>
      <c r="AR842" s="82"/>
      <c r="AS842" s="82"/>
      <c r="AT842" s="82"/>
      <c r="AU842" s="82"/>
      <c r="AV842" s="82"/>
      <c r="AW842" s="82"/>
      <c r="AX842" s="82"/>
    </row>
    <row r="843" spans="37:50" x14ac:dyDescent="0.2">
      <c r="AK843" s="82"/>
      <c r="AL843" s="82"/>
      <c r="AM843" s="82"/>
      <c r="AN843" s="82"/>
      <c r="AO843" s="82"/>
      <c r="AP843" s="82"/>
      <c r="AQ843" s="82"/>
      <c r="AR843" s="82"/>
      <c r="AS843" s="82"/>
      <c r="AT843" s="82"/>
      <c r="AU843" s="82"/>
      <c r="AV843" s="82"/>
      <c r="AW843" s="82"/>
      <c r="AX843" s="82"/>
    </row>
    <row r="844" spans="37:50" x14ac:dyDescent="0.2">
      <c r="AK844" s="82"/>
      <c r="AL844" s="82"/>
      <c r="AM844" s="82"/>
      <c r="AN844" s="82"/>
      <c r="AO844" s="82"/>
      <c r="AP844" s="82"/>
      <c r="AQ844" s="82"/>
      <c r="AR844" s="82"/>
      <c r="AS844" s="82"/>
      <c r="AT844" s="82"/>
      <c r="AU844" s="82"/>
      <c r="AV844" s="82"/>
      <c r="AW844" s="82"/>
      <c r="AX844" s="82"/>
    </row>
    <row r="845" spans="37:50" x14ac:dyDescent="0.2">
      <c r="AK845" s="82"/>
      <c r="AL845" s="82"/>
      <c r="AM845" s="82"/>
      <c r="AN845" s="82"/>
      <c r="AO845" s="82"/>
      <c r="AP845" s="82"/>
      <c r="AQ845" s="82"/>
      <c r="AR845" s="82"/>
      <c r="AS845" s="82"/>
      <c r="AT845" s="82"/>
      <c r="AU845" s="82"/>
      <c r="AV845" s="82"/>
      <c r="AW845" s="82"/>
      <c r="AX845" s="82"/>
    </row>
    <row r="846" spans="37:50" x14ac:dyDescent="0.2">
      <c r="AK846" s="82"/>
      <c r="AL846" s="82"/>
      <c r="AM846" s="82"/>
      <c r="AN846" s="82"/>
      <c r="AO846" s="82"/>
      <c r="AP846" s="82"/>
      <c r="AQ846" s="82"/>
      <c r="AR846" s="82"/>
      <c r="AS846" s="82"/>
      <c r="AT846" s="82"/>
      <c r="AU846" s="82"/>
      <c r="AV846" s="82"/>
      <c r="AW846" s="82"/>
      <c r="AX846" s="82"/>
    </row>
    <row r="847" spans="37:50" x14ac:dyDescent="0.2">
      <c r="AK847" s="82"/>
      <c r="AL847" s="82"/>
      <c r="AM847" s="82"/>
      <c r="AN847" s="82"/>
      <c r="AO847" s="82"/>
      <c r="AP847" s="82"/>
      <c r="AQ847" s="82"/>
      <c r="AR847" s="82"/>
      <c r="AS847" s="82"/>
      <c r="AT847" s="82"/>
      <c r="AU847" s="82"/>
      <c r="AV847" s="82"/>
      <c r="AW847" s="82"/>
      <c r="AX847" s="82"/>
    </row>
    <row r="848" spans="37:50" x14ac:dyDescent="0.2">
      <c r="AK848" s="82"/>
      <c r="AL848" s="82"/>
      <c r="AM848" s="82"/>
      <c r="AN848" s="82"/>
      <c r="AO848" s="82"/>
      <c r="AP848" s="82"/>
      <c r="AQ848" s="82"/>
      <c r="AR848" s="82"/>
      <c r="AS848" s="82"/>
      <c r="AT848" s="82"/>
      <c r="AU848" s="82"/>
      <c r="AV848" s="82"/>
      <c r="AW848" s="82"/>
      <c r="AX848" s="82"/>
    </row>
    <row r="849" spans="37:50" x14ac:dyDescent="0.2">
      <c r="AK849" s="82"/>
      <c r="AL849" s="82"/>
      <c r="AM849" s="82"/>
      <c r="AN849" s="82"/>
      <c r="AO849" s="82"/>
      <c r="AP849" s="82"/>
      <c r="AQ849" s="82"/>
      <c r="AR849" s="82"/>
      <c r="AS849" s="82"/>
      <c r="AT849" s="82"/>
      <c r="AU849" s="82"/>
      <c r="AV849" s="82"/>
      <c r="AW849" s="82"/>
      <c r="AX849" s="82"/>
    </row>
    <row r="850" spans="37:50" x14ac:dyDescent="0.2">
      <c r="AK850" s="82"/>
      <c r="AL850" s="82"/>
      <c r="AM850" s="82"/>
      <c r="AN850" s="82"/>
      <c r="AO850" s="82"/>
      <c r="AP850" s="82"/>
      <c r="AQ850" s="82"/>
      <c r="AR850" s="82"/>
      <c r="AS850" s="82"/>
      <c r="AT850" s="82"/>
      <c r="AU850" s="82"/>
      <c r="AV850" s="82"/>
      <c r="AW850" s="82"/>
      <c r="AX850" s="82"/>
    </row>
    <row r="851" spans="37:50" x14ac:dyDescent="0.2">
      <c r="AK851" s="82"/>
      <c r="AL851" s="82"/>
      <c r="AM851" s="82"/>
      <c r="AN851" s="82"/>
      <c r="AO851" s="82"/>
      <c r="AP851" s="82"/>
      <c r="AQ851" s="82"/>
      <c r="AR851" s="82"/>
      <c r="AS851" s="82"/>
      <c r="AT851" s="82"/>
      <c r="AU851" s="82"/>
      <c r="AV851" s="82"/>
      <c r="AW851" s="82"/>
      <c r="AX851" s="82"/>
    </row>
    <row r="852" spans="37:50" x14ac:dyDescent="0.2">
      <c r="AK852" s="82"/>
      <c r="AL852" s="82"/>
      <c r="AM852" s="82"/>
      <c r="AN852" s="82"/>
      <c r="AO852" s="82"/>
      <c r="AP852" s="82"/>
      <c r="AQ852" s="82"/>
      <c r="AR852" s="82"/>
      <c r="AS852" s="82"/>
      <c r="AT852" s="82"/>
      <c r="AU852" s="82"/>
      <c r="AV852" s="82"/>
      <c r="AW852" s="82"/>
      <c r="AX852" s="82"/>
    </row>
    <row r="853" spans="37:50" x14ac:dyDescent="0.2">
      <c r="AK853" s="82"/>
      <c r="AL853" s="82"/>
      <c r="AM853" s="82"/>
      <c r="AN853" s="82"/>
      <c r="AO853" s="82"/>
      <c r="AP853" s="82"/>
      <c r="AQ853" s="82"/>
      <c r="AR853" s="82"/>
      <c r="AS853" s="82"/>
      <c r="AT853" s="82"/>
      <c r="AU853" s="82"/>
      <c r="AV853" s="82"/>
      <c r="AW853" s="82"/>
      <c r="AX853" s="82"/>
    </row>
    <row r="854" spans="37:50" x14ac:dyDescent="0.2">
      <c r="AK854" s="82"/>
      <c r="AL854" s="82"/>
      <c r="AM854" s="82"/>
      <c r="AN854" s="82"/>
      <c r="AO854" s="82"/>
      <c r="AP854" s="82"/>
      <c r="AQ854" s="82"/>
      <c r="AR854" s="82"/>
      <c r="AS854" s="82"/>
      <c r="AT854" s="82"/>
      <c r="AU854" s="82"/>
      <c r="AV854" s="82"/>
      <c r="AW854" s="82"/>
      <c r="AX854" s="82"/>
    </row>
    <row r="855" spans="37:50" x14ac:dyDescent="0.2">
      <c r="AK855" s="82"/>
      <c r="AL855" s="82"/>
      <c r="AM855" s="82"/>
      <c r="AN855" s="82"/>
      <c r="AO855" s="82"/>
      <c r="AP855" s="82"/>
      <c r="AQ855" s="82"/>
      <c r="AR855" s="82"/>
      <c r="AS855" s="82"/>
      <c r="AT855" s="82"/>
      <c r="AU855" s="82"/>
      <c r="AV855" s="82"/>
      <c r="AW855" s="82"/>
      <c r="AX855" s="82"/>
    </row>
    <row r="856" spans="37:50" x14ac:dyDescent="0.2">
      <c r="AK856" s="82"/>
      <c r="AL856" s="82"/>
      <c r="AM856" s="82"/>
      <c r="AN856" s="82"/>
      <c r="AO856" s="82"/>
      <c r="AP856" s="82"/>
      <c r="AQ856" s="82"/>
      <c r="AR856" s="82"/>
      <c r="AS856" s="82"/>
      <c r="AT856" s="82"/>
      <c r="AU856" s="82"/>
      <c r="AV856" s="82"/>
      <c r="AW856" s="82"/>
      <c r="AX856" s="82"/>
    </row>
    <row r="857" spans="37:50" x14ac:dyDescent="0.2">
      <c r="AK857" s="82"/>
      <c r="AL857" s="82"/>
      <c r="AM857" s="82"/>
      <c r="AN857" s="82"/>
      <c r="AO857" s="82"/>
      <c r="AP857" s="82"/>
      <c r="AQ857" s="82"/>
      <c r="AR857" s="82"/>
      <c r="AS857" s="82"/>
      <c r="AT857" s="82"/>
      <c r="AU857" s="82"/>
      <c r="AV857" s="82"/>
      <c r="AW857" s="82"/>
      <c r="AX857" s="82"/>
    </row>
    <row r="858" spans="37:50" x14ac:dyDescent="0.2">
      <c r="AK858" s="82"/>
      <c r="AL858" s="82"/>
      <c r="AM858" s="82"/>
      <c r="AN858" s="82"/>
      <c r="AO858" s="82"/>
      <c r="AP858" s="82"/>
      <c r="AQ858" s="82"/>
      <c r="AR858" s="82"/>
      <c r="AS858" s="82"/>
      <c r="AT858" s="82"/>
      <c r="AU858" s="82"/>
      <c r="AV858" s="82"/>
      <c r="AW858" s="82"/>
      <c r="AX858" s="82"/>
    </row>
    <row r="859" spans="37:50" x14ac:dyDescent="0.2">
      <c r="AK859" s="82"/>
      <c r="AL859" s="82"/>
      <c r="AM859" s="82"/>
      <c r="AN859" s="82"/>
      <c r="AO859" s="82"/>
      <c r="AP859" s="82"/>
      <c r="AQ859" s="82"/>
      <c r="AR859" s="82"/>
      <c r="AS859" s="82"/>
      <c r="AT859" s="82"/>
      <c r="AU859" s="82"/>
      <c r="AV859" s="82"/>
      <c r="AW859" s="82"/>
      <c r="AX859" s="82"/>
    </row>
    <row r="860" spans="37:50" x14ac:dyDescent="0.2">
      <c r="AK860" s="82"/>
      <c r="AL860" s="82"/>
      <c r="AM860" s="82"/>
      <c r="AN860" s="82"/>
      <c r="AO860" s="82"/>
      <c r="AP860" s="82"/>
      <c r="AQ860" s="82"/>
      <c r="AR860" s="82"/>
      <c r="AS860" s="82"/>
      <c r="AT860" s="82"/>
      <c r="AU860" s="82"/>
      <c r="AV860" s="82"/>
      <c r="AW860" s="82"/>
      <c r="AX860" s="82"/>
    </row>
    <row r="861" spans="37:50" x14ac:dyDescent="0.2">
      <c r="AK861" s="82"/>
      <c r="AL861" s="82"/>
      <c r="AM861" s="82"/>
      <c r="AN861" s="82"/>
      <c r="AO861" s="82"/>
      <c r="AP861" s="82"/>
      <c r="AQ861" s="82"/>
      <c r="AR861" s="82"/>
      <c r="AS861" s="82"/>
      <c r="AT861" s="82"/>
      <c r="AU861" s="82"/>
      <c r="AV861" s="82"/>
      <c r="AW861" s="82"/>
      <c r="AX861" s="82"/>
    </row>
    <row r="862" spans="37:50" x14ac:dyDescent="0.2">
      <c r="AK862" s="82"/>
      <c r="AL862" s="82"/>
      <c r="AM862" s="82"/>
      <c r="AN862" s="82"/>
      <c r="AO862" s="82"/>
      <c r="AP862" s="82"/>
      <c r="AQ862" s="82"/>
      <c r="AR862" s="82"/>
      <c r="AS862" s="82"/>
      <c r="AT862" s="82"/>
      <c r="AU862" s="82"/>
      <c r="AV862" s="82"/>
      <c r="AW862" s="82"/>
      <c r="AX862" s="82"/>
    </row>
    <row r="863" spans="37:50" x14ac:dyDescent="0.2">
      <c r="AK863" s="82"/>
      <c r="AL863" s="82"/>
      <c r="AM863" s="82"/>
      <c r="AN863" s="82"/>
      <c r="AO863" s="82"/>
      <c r="AP863" s="82"/>
      <c r="AQ863" s="82"/>
      <c r="AR863" s="82"/>
      <c r="AS863" s="82"/>
      <c r="AT863" s="82"/>
      <c r="AU863" s="82"/>
      <c r="AV863" s="82"/>
      <c r="AW863" s="82"/>
      <c r="AX863" s="82"/>
    </row>
    <row r="864" spans="37:50" x14ac:dyDescent="0.2">
      <c r="AK864" s="82"/>
      <c r="AL864" s="82"/>
      <c r="AM864" s="82"/>
      <c r="AN864" s="82"/>
      <c r="AO864" s="82"/>
      <c r="AP864" s="82"/>
      <c r="AQ864" s="82"/>
      <c r="AR864" s="82"/>
      <c r="AS864" s="82"/>
      <c r="AT864" s="82"/>
      <c r="AU864" s="82"/>
      <c r="AV864" s="82"/>
      <c r="AW864" s="82"/>
      <c r="AX864" s="82"/>
    </row>
    <row r="865" spans="37:50" x14ac:dyDescent="0.2">
      <c r="AK865" s="82"/>
      <c r="AL865" s="82"/>
      <c r="AM865" s="82"/>
      <c r="AN865" s="82"/>
      <c r="AO865" s="82"/>
      <c r="AP865" s="82"/>
      <c r="AQ865" s="82"/>
      <c r="AR865" s="82"/>
      <c r="AS865" s="82"/>
      <c r="AT865" s="82"/>
      <c r="AU865" s="82"/>
      <c r="AV865" s="82"/>
      <c r="AW865" s="82"/>
      <c r="AX865" s="82"/>
    </row>
    <row r="866" spans="37:50" x14ac:dyDescent="0.2">
      <c r="AK866" s="82"/>
      <c r="AL866" s="82"/>
      <c r="AM866" s="82"/>
      <c r="AN866" s="82"/>
      <c r="AO866" s="82"/>
      <c r="AP866" s="82"/>
      <c r="AQ866" s="82"/>
      <c r="AR866" s="82"/>
      <c r="AS866" s="82"/>
      <c r="AT866" s="82"/>
      <c r="AU866" s="82"/>
      <c r="AV866" s="82"/>
      <c r="AW866" s="82"/>
      <c r="AX866" s="82"/>
    </row>
    <row r="867" spans="37:50" x14ac:dyDescent="0.2">
      <c r="AK867" s="82"/>
      <c r="AL867" s="82"/>
      <c r="AM867" s="82"/>
      <c r="AN867" s="82"/>
      <c r="AO867" s="82"/>
      <c r="AP867" s="82"/>
      <c r="AQ867" s="82"/>
      <c r="AR867" s="82"/>
      <c r="AS867" s="82"/>
      <c r="AT867" s="82"/>
      <c r="AU867" s="82"/>
      <c r="AV867" s="82"/>
      <c r="AW867" s="82"/>
      <c r="AX867" s="82"/>
    </row>
    <row r="868" spans="37:50" x14ac:dyDescent="0.2">
      <c r="AK868" s="82"/>
      <c r="AL868" s="82"/>
      <c r="AM868" s="82"/>
      <c r="AN868" s="82"/>
      <c r="AO868" s="82"/>
      <c r="AP868" s="82"/>
      <c r="AQ868" s="82"/>
      <c r="AR868" s="82"/>
      <c r="AS868" s="82"/>
      <c r="AT868" s="82"/>
      <c r="AU868" s="82"/>
      <c r="AV868" s="82"/>
      <c r="AW868" s="82"/>
      <c r="AX868" s="82"/>
    </row>
    <row r="869" spans="37:50" x14ac:dyDescent="0.2">
      <c r="AK869" s="82"/>
      <c r="AL869" s="82"/>
      <c r="AM869" s="82"/>
      <c r="AN869" s="82"/>
      <c r="AO869" s="82"/>
      <c r="AP869" s="82"/>
      <c r="AQ869" s="82"/>
      <c r="AR869" s="82"/>
      <c r="AS869" s="82"/>
      <c r="AT869" s="82"/>
      <c r="AU869" s="82"/>
      <c r="AV869" s="82"/>
      <c r="AW869" s="82"/>
      <c r="AX869" s="82"/>
    </row>
    <row r="870" spans="37:50" x14ac:dyDescent="0.2">
      <c r="AK870" s="82"/>
      <c r="AL870" s="82"/>
      <c r="AM870" s="82"/>
      <c r="AN870" s="82"/>
      <c r="AO870" s="82"/>
      <c r="AP870" s="82"/>
      <c r="AQ870" s="82"/>
      <c r="AR870" s="82"/>
      <c r="AS870" s="82"/>
      <c r="AT870" s="82"/>
      <c r="AU870" s="82"/>
      <c r="AV870" s="82"/>
      <c r="AW870" s="82"/>
      <c r="AX870" s="82"/>
    </row>
    <row r="871" spans="37:50" x14ac:dyDescent="0.2">
      <c r="AK871" s="82"/>
      <c r="AL871" s="82"/>
      <c r="AM871" s="82"/>
      <c r="AN871" s="82"/>
      <c r="AO871" s="82"/>
      <c r="AP871" s="82"/>
      <c r="AQ871" s="82"/>
      <c r="AR871" s="82"/>
      <c r="AS871" s="82"/>
      <c r="AT871" s="82"/>
      <c r="AU871" s="82"/>
      <c r="AV871" s="82"/>
      <c r="AW871" s="82"/>
      <c r="AX871" s="82"/>
    </row>
    <row r="872" spans="37:50" x14ac:dyDescent="0.2">
      <c r="AK872" s="82"/>
      <c r="AL872" s="82"/>
      <c r="AM872" s="82"/>
      <c r="AN872" s="82"/>
      <c r="AO872" s="82"/>
      <c r="AP872" s="82"/>
      <c r="AQ872" s="82"/>
      <c r="AR872" s="82"/>
      <c r="AS872" s="82"/>
      <c r="AT872" s="82"/>
      <c r="AU872" s="82"/>
      <c r="AV872" s="82"/>
      <c r="AW872" s="82"/>
      <c r="AX872" s="82"/>
    </row>
    <row r="873" spans="37:50" x14ac:dyDescent="0.2">
      <c r="AK873" s="82"/>
      <c r="AL873" s="82"/>
      <c r="AM873" s="82"/>
      <c r="AN873" s="82"/>
      <c r="AO873" s="82"/>
      <c r="AP873" s="82"/>
      <c r="AQ873" s="82"/>
      <c r="AR873" s="82"/>
      <c r="AS873" s="82"/>
      <c r="AT873" s="82"/>
      <c r="AU873" s="82"/>
      <c r="AV873" s="82"/>
      <c r="AW873" s="82"/>
      <c r="AX873" s="82"/>
    </row>
    <row r="874" spans="37:50" x14ac:dyDescent="0.2">
      <c r="AK874" s="82"/>
      <c r="AL874" s="82"/>
      <c r="AM874" s="82"/>
      <c r="AN874" s="82"/>
      <c r="AO874" s="82"/>
      <c r="AP874" s="82"/>
      <c r="AQ874" s="82"/>
      <c r="AR874" s="82"/>
      <c r="AS874" s="82"/>
      <c r="AT874" s="82"/>
      <c r="AU874" s="82"/>
      <c r="AV874" s="82"/>
      <c r="AW874" s="82"/>
      <c r="AX874" s="82"/>
    </row>
    <row r="875" spans="37:50" x14ac:dyDescent="0.2">
      <c r="AK875" s="82"/>
      <c r="AL875" s="82"/>
      <c r="AM875" s="82"/>
      <c r="AN875" s="82"/>
      <c r="AO875" s="82"/>
      <c r="AP875" s="82"/>
      <c r="AQ875" s="82"/>
      <c r="AR875" s="82"/>
      <c r="AS875" s="82"/>
      <c r="AT875" s="82"/>
      <c r="AU875" s="82"/>
      <c r="AV875" s="82"/>
      <c r="AW875" s="82"/>
      <c r="AX875" s="82"/>
    </row>
    <row r="876" spans="37:50" x14ac:dyDescent="0.2">
      <c r="AK876" s="82"/>
      <c r="AL876" s="82"/>
      <c r="AM876" s="82"/>
      <c r="AN876" s="82"/>
      <c r="AO876" s="82"/>
      <c r="AP876" s="82"/>
      <c r="AQ876" s="82"/>
      <c r="AR876" s="82"/>
      <c r="AS876" s="82"/>
      <c r="AT876" s="82"/>
      <c r="AU876" s="82"/>
      <c r="AV876" s="82"/>
      <c r="AW876" s="82"/>
      <c r="AX876" s="82"/>
    </row>
    <row r="877" spans="37:50" x14ac:dyDescent="0.2">
      <c r="AK877" s="82"/>
      <c r="AL877" s="82"/>
      <c r="AM877" s="82"/>
      <c r="AN877" s="82"/>
      <c r="AO877" s="82"/>
      <c r="AP877" s="82"/>
      <c r="AQ877" s="82"/>
      <c r="AR877" s="82"/>
      <c r="AS877" s="82"/>
      <c r="AT877" s="82"/>
      <c r="AU877" s="82"/>
      <c r="AV877" s="82"/>
      <c r="AW877" s="82"/>
      <c r="AX877" s="82"/>
    </row>
    <row r="878" spans="37:50" x14ac:dyDescent="0.2">
      <c r="AK878" s="82"/>
      <c r="AL878" s="82"/>
      <c r="AM878" s="82"/>
      <c r="AN878" s="82"/>
      <c r="AO878" s="82"/>
      <c r="AP878" s="82"/>
      <c r="AQ878" s="82"/>
      <c r="AR878" s="82"/>
      <c r="AS878" s="82"/>
      <c r="AT878" s="82"/>
      <c r="AU878" s="82"/>
      <c r="AV878" s="82"/>
      <c r="AW878" s="82"/>
      <c r="AX878" s="82"/>
    </row>
    <row r="879" spans="37:50" x14ac:dyDescent="0.2">
      <c r="AK879" s="82"/>
      <c r="AL879" s="82"/>
      <c r="AM879" s="82"/>
      <c r="AN879" s="82"/>
      <c r="AO879" s="82"/>
      <c r="AP879" s="82"/>
      <c r="AQ879" s="82"/>
      <c r="AR879" s="82"/>
      <c r="AS879" s="82"/>
      <c r="AT879" s="82"/>
      <c r="AU879" s="82"/>
      <c r="AV879" s="82"/>
      <c r="AW879" s="82"/>
      <c r="AX879" s="82"/>
    </row>
    <row r="880" spans="37:50" x14ac:dyDescent="0.2">
      <c r="AK880" s="82"/>
      <c r="AL880" s="82"/>
      <c r="AM880" s="82"/>
      <c r="AN880" s="82"/>
      <c r="AO880" s="82"/>
      <c r="AP880" s="82"/>
      <c r="AQ880" s="82"/>
      <c r="AR880" s="82"/>
      <c r="AS880" s="82"/>
      <c r="AT880" s="82"/>
      <c r="AU880" s="82"/>
      <c r="AV880" s="82"/>
      <c r="AW880" s="82"/>
      <c r="AX880" s="82"/>
    </row>
    <row r="881" spans="37:50" x14ac:dyDescent="0.2">
      <c r="AK881" s="82"/>
      <c r="AL881" s="82"/>
      <c r="AM881" s="82"/>
      <c r="AN881" s="82"/>
      <c r="AO881" s="82"/>
      <c r="AP881" s="82"/>
      <c r="AQ881" s="82"/>
      <c r="AR881" s="82"/>
      <c r="AS881" s="82"/>
      <c r="AT881" s="82"/>
      <c r="AU881" s="82"/>
      <c r="AV881" s="82"/>
      <c r="AW881" s="82"/>
      <c r="AX881" s="82"/>
    </row>
    <row r="882" spans="37:50" x14ac:dyDescent="0.2">
      <c r="AK882" s="82"/>
      <c r="AL882" s="82"/>
      <c r="AM882" s="82"/>
      <c r="AN882" s="82"/>
      <c r="AO882" s="82"/>
      <c r="AP882" s="82"/>
      <c r="AQ882" s="82"/>
      <c r="AR882" s="82"/>
      <c r="AS882" s="82"/>
      <c r="AT882" s="82"/>
      <c r="AU882" s="82"/>
      <c r="AV882" s="82"/>
      <c r="AW882" s="82"/>
      <c r="AX882" s="82"/>
    </row>
    <row r="883" spans="37:50" x14ac:dyDescent="0.2">
      <c r="AK883" s="82"/>
      <c r="AL883" s="82"/>
      <c r="AM883" s="82"/>
      <c r="AN883" s="82"/>
      <c r="AO883" s="82"/>
      <c r="AP883" s="82"/>
      <c r="AQ883" s="82"/>
      <c r="AR883" s="82"/>
      <c r="AS883" s="82"/>
      <c r="AT883" s="82"/>
      <c r="AU883" s="82"/>
      <c r="AV883" s="82"/>
      <c r="AW883" s="82"/>
      <c r="AX883" s="82"/>
    </row>
    <row r="884" spans="37:50" x14ac:dyDescent="0.2">
      <c r="AK884" s="82"/>
      <c r="AL884" s="82"/>
      <c r="AM884" s="82"/>
      <c r="AN884" s="82"/>
      <c r="AO884" s="82"/>
      <c r="AP884" s="82"/>
      <c r="AQ884" s="82"/>
      <c r="AR884" s="82"/>
      <c r="AS884" s="82"/>
      <c r="AT884" s="82"/>
      <c r="AU884" s="82"/>
      <c r="AV884" s="82"/>
      <c r="AW884" s="82"/>
      <c r="AX884" s="82"/>
    </row>
    <row r="885" spans="37:50" x14ac:dyDescent="0.2">
      <c r="AK885" s="82"/>
      <c r="AL885" s="82"/>
      <c r="AM885" s="82"/>
      <c r="AN885" s="82"/>
      <c r="AO885" s="82"/>
      <c r="AP885" s="82"/>
      <c r="AQ885" s="82"/>
      <c r="AR885" s="82"/>
      <c r="AS885" s="82"/>
      <c r="AT885" s="82"/>
      <c r="AU885" s="82"/>
      <c r="AV885" s="82"/>
      <c r="AW885" s="82"/>
      <c r="AX885" s="82"/>
    </row>
    <row r="886" spans="37:50" x14ac:dyDescent="0.2">
      <c r="AK886" s="82"/>
      <c r="AL886" s="82"/>
      <c r="AM886" s="82"/>
      <c r="AN886" s="82"/>
      <c r="AO886" s="82"/>
      <c r="AP886" s="82"/>
      <c r="AQ886" s="82"/>
      <c r="AR886" s="82"/>
      <c r="AS886" s="82"/>
      <c r="AT886" s="82"/>
      <c r="AU886" s="82"/>
      <c r="AV886" s="82"/>
      <c r="AW886" s="82"/>
      <c r="AX886" s="82"/>
    </row>
    <row r="887" spans="37:50" x14ac:dyDescent="0.2">
      <c r="AK887" s="82"/>
      <c r="AL887" s="82"/>
      <c r="AM887" s="82"/>
      <c r="AN887" s="82"/>
      <c r="AO887" s="82"/>
      <c r="AP887" s="82"/>
      <c r="AQ887" s="82"/>
      <c r="AR887" s="82"/>
      <c r="AS887" s="82"/>
      <c r="AT887" s="82"/>
      <c r="AU887" s="82"/>
      <c r="AV887" s="82"/>
      <c r="AW887" s="82"/>
      <c r="AX887" s="82"/>
    </row>
    <row r="888" spans="37:50" x14ac:dyDescent="0.2">
      <c r="AK888" s="82"/>
      <c r="AL888" s="82"/>
      <c r="AM888" s="82"/>
      <c r="AN888" s="82"/>
      <c r="AO888" s="82"/>
      <c r="AP888" s="82"/>
      <c r="AQ888" s="82"/>
      <c r="AR888" s="82"/>
      <c r="AS888" s="82"/>
      <c r="AT888" s="82"/>
      <c r="AU888" s="82"/>
      <c r="AV888" s="82"/>
      <c r="AW888" s="82"/>
      <c r="AX888" s="82"/>
    </row>
    <row r="889" spans="37:50" x14ac:dyDescent="0.2">
      <c r="AK889" s="82"/>
      <c r="AL889" s="82"/>
      <c r="AM889" s="82"/>
      <c r="AN889" s="82"/>
      <c r="AO889" s="82"/>
      <c r="AP889" s="82"/>
      <c r="AQ889" s="82"/>
      <c r="AR889" s="82"/>
      <c r="AS889" s="82"/>
      <c r="AT889" s="82"/>
      <c r="AU889" s="82"/>
      <c r="AV889" s="82"/>
      <c r="AW889" s="82"/>
      <c r="AX889" s="82"/>
    </row>
    <row r="890" spans="37:50" x14ac:dyDescent="0.2">
      <c r="AK890" s="82"/>
      <c r="AL890" s="82"/>
      <c r="AM890" s="82"/>
      <c r="AN890" s="82"/>
      <c r="AO890" s="82"/>
      <c r="AP890" s="82"/>
      <c r="AQ890" s="82"/>
      <c r="AR890" s="82"/>
      <c r="AS890" s="82"/>
      <c r="AT890" s="82"/>
      <c r="AU890" s="82"/>
      <c r="AV890" s="82"/>
      <c r="AW890" s="82"/>
      <c r="AX890" s="82"/>
    </row>
    <row r="891" spans="37:50" x14ac:dyDescent="0.2">
      <c r="AK891" s="82"/>
      <c r="AL891" s="82"/>
      <c r="AM891" s="82"/>
      <c r="AN891" s="82"/>
      <c r="AO891" s="82"/>
      <c r="AP891" s="82"/>
      <c r="AQ891" s="82"/>
      <c r="AR891" s="82"/>
      <c r="AS891" s="82"/>
      <c r="AT891" s="82"/>
      <c r="AU891" s="82"/>
      <c r="AV891" s="82"/>
      <c r="AW891" s="82"/>
      <c r="AX891" s="82"/>
    </row>
    <row r="892" spans="37:50" x14ac:dyDescent="0.2">
      <c r="AK892" s="82"/>
      <c r="AL892" s="82"/>
      <c r="AM892" s="82"/>
      <c r="AN892" s="82"/>
      <c r="AO892" s="82"/>
      <c r="AP892" s="82"/>
      <c r="AQ892" s="82"/>
      <c r="AR892" s="82"/>
      <c r="AS892" s="82"/>
      <c r="AT892" s="82"/>
      <c r="AU892" s="82"/>
      <c r="AV892" s="82"/>
      <c r="AW892" s="82"/>
      <c r="AX892" s="82"/>
    </row>
    <row r="893" spans="37:50" x14ac:dyDescent="0.2">
      <c r="AK893" s="82"/>
      <c r="AL893" s="82"/>
      <c r="AM893" s="82"/>
      <c r="AN893" s="82"/>
      <c r="AO893" s="82"/>
      <c r="AP893" s="82"/>
      <c r="AQ893" s="82"/>
      <c r="AR893" s="82"/>
      <c r="AS893" s="82"/>
      <c r="AT893" s="82"/>
      <c r="AU893" s="82"/>
      <c r="AV893" s="82"/>
      <c r="AW893" s="82"/>
      <c r="AX893" s="82"/>
    </row>
    <row r="894" spans="37:50" x14ac:dyDescent="0.2">
      <c r="AK894" s="82"/>
      <c r="AL894" s="82"/>
      <c r="AM894" s="82"/>
      <c r="AN894" s="82"/>
      <c r="AO894" s="82"/>
      <c r="AP894" s="82"/>
      <c r="AQ894" s="82"/>
      <c r="AR894" s="82"/>
      <c r="AS894" s="82"/>
      <c r="AT894" s="82"/>
      <c r="AU894" s="82"/>
      <c r="AV894" s="82"/>
      <c r="AW894" s="82"/>
      <c r="AX894" s="82"/>
    </row>
    <row r="895" spans="37:50" x14ac:dyDescent="0.2">
      <c r="AK895" s="82"/>
      <c r="AL895" s="82"/>
      <c r="AM895" s="82"/>
      <c r="AN895" s="82"/>
      <c r="AO895" s="82"/>
      <c r="AP895" s="82"/>
      <c r="AQ895" s="82"/>
      <c r="AR895" s="82"/>
      <c r="AS895" s="82"/>
      <c r="AT895" s="82"/>
      <c r="AU895" s="82"/>
      <c r="AV895" s="82"/>
      <c r="AW895" s="82"/>
      <c r="AX895" s="82"/>
    </row>
    <row r="896" spans="37:50" x14ac:dyDescent="0.2">
      <c r="AK896" s="82"/>
      <c r="AL896" s="82"/>
      <c r="AM896" s="82"/>
      <c r="AN896" s="82"/>
      <c r="AO896" s="82"/>
      <c r="AP896" s="82"/>
      <c r="AQ896" s="82"/>
      <c r="AR896" s="82"/>
      <c r="AS896" s="82"/>
      <c r="AT896" s="82"/>
      <c r="AU896" s="82"/>
      <c r="AV896" s="82"/>
      <c r="AW896" s="82"/>
      <c r="AX896" s="82"/>
    </row>
    <row r="897" spans="37:50" x14ac:dyDescent="0.2">
      <c r="AK897" s="82"/>
      <c r="AL897" s="82"/>
      <c r="AM897" s="82"/>
      <c r="AN897" s="82"/>
      <c r="AO897" s="82"/>
      <c r="AP897" s="82"/>
      <c r="AQ897" s="82"/>
      <c r="AR897" s="82"/>
      <c r="AS897" s="82"/>
      <c r="AT897" s="82"/>
      <c r="AU897" s="82"/>
      <c r="AV897" s="82"/>
      <c r="AW897" s="82"/>
      <c r="AX897" s="82"/>
    </row>
    <row r="898" spans="37:50" x14ac:dyDescent="0.2">
      <c r="AK898" s="82"/>
      <c r="AL898" s="82"/>
      <c r="AM898" s="82"/>
      <c r="AN898" s="82"/>
      <c r="AO898" s="82"/>
      <c r="AP898" s="82"/>
      <c r="AQ898" s="82"/>
      <c r="AR898" s="82"/>
      <c r="AS898" s="82"/>
      <c r="AT898" s="82"/>
      <c r="AU898" s="82"/>
      <c r="AV898" s="82"/>
      <c r="AW898" s="82"/>
      <c r="AX898" s="82"/>
    </row>
    <row r="899" spans="37:50" x14ac:dyDescent="0.2">
      <c r="AK899" s="82"/>
      <c r="AL899" s="82"/>
      <c r="AM899" s="82"/>
      <c r="AN899" s="82"/>
      <c r="AO899" s="82"/>
      <c r="AP899" s="82"/>
      <c r="AQ899" s="82"/>
      <c r="AR899" s="82"/>
      <c r="AS899" s="82"/>
      <c r="AT899" s="82"/>
      <c r="AU899" s="82"/>
      <c r="AV899" s="82"/>
      <c r="AW899" s="82"/>
      <c r="AX899" s="82"/>
    </row>
    <row r="900" spans="37:50" x14ac:dyDescent="0.2">
      <c r="AK900" s="82"/>
      <c r="AL900" s="82"/>
      <c r="AM900" s="82"/>
      <c r="AN900" s="82"/>
      <c r="AO900" s="82"/>
      <c r="AP900" s="82"/>
      <c r="AQ900" s="82"/>
      <c r="AR900" s="82"/>
      <c r="AS900" s="82"/>
      <c r="AT900" s="82"/>
      <c r="AU900" s="82"/>
      <c r="AV900" s="82"/>
      <c r="AW900" s="82"/>
      <c r="AX900" s="82"/>
    </row>
    <row r="901" spans="37:50" x14ac:dyDescent="0.2">
      <c r="AK901" s="82"/>
      <c r="AL901" s="82"/>
      <c r="AM901" s="82"/>
      <c r="AN901" s="82"/>
      <c r="AO901" s="82"/>
      <c r="AP901" s="82"/>
      <c r="AQ901" s="82"/>
      <c r="AR901" s="82"/>
      <c r="AS901" s="82"/>
      <c r="AT901" s="82"/>
      <c r="AU901" s="82"/>
      <c r="AV901" s="82"/>
      <c r="AW901" s="82"/>
      <c r="AX901" s="82"/>
    </row>
    <row r="902" spans="37:50" x14ac:dyDescent="0.2">
      <c r="AK902" s="82"/>
      <c r="AL902" s="82"/>
      <c r="AM902" s="82"/>
      <c r="AN902" s="82"/>
      <c r="AO902" s="82"/>
      <c r="AP902" s="82"/>
      <c r="AQ902" s="82"/>
      <c r="AR902" s="82"/>
      <c r="AS902" s="82"/>
      <c r="AT902" s="82"/>
      <c r="AU902" s="82"/>
      <c r="AV902" s="82"/>
      <c r="AW902" s="82"/>
      <c r="AX902" s="82"/>
    </row>
    <row r="903" spans="37:50" x14ac:dyDescent="0.2">
      <c r="AK903" s="82"/>
      <c r="AL903" s="82"/>
      <c r="AM903" s="82"/>
      <c r="AN903" s="82"/>
      <c r="AO903" s="82"/>
      <c r="AP903" s="82"/>
      <c r="AQ903" s="82"/>
      <c r="AR903" s="82"/>
      <c r="AS903" s="82"/>
      <c r="AT903" s="82"/>
      <c r="AU903" s="82"/>
      <c r="AV903" s="82"/>
      <c r="AW903" s="82"/>
      <c r="AX903" s="82"/>
    </row>
    <row r="904" spans="37:50" x14ac:dyDescent="0.2">
      <c r="AK904" s="82"/>
      <c r="AL904" s="82"/>
      <c r="AM904" s="82"/>
      <c r="AN904" s="82"/>
      <c r="AO904" s="82"/>
      <c r="AP904" s="82"/>
      <c r="AQ904" s="82"/>
      <c r="AR904" s="82"/>
      <c r="AS904" s="82"/>
      <c r="AT904" s="82"/>
      <c r="AU904" s="82"/>
      <c r="AV904" s="82"/>
      <c r="AW904" s="82"/>
      <c r="AX904" s="82"/>
    </row>
    <row r="905" spans="37:50" x14ac:dyDescent="0.2">
      <c r="AK905" s="82"/>
      <c r="AL905" s="82"/>
      <c r="AM905" s="82"/>
      <c r="AN905" s="82"/>
      <c r="AO905" s="82"/>
      <c r="AP905" s="82"/>
      <c r="AQ905" s="82"/>
      <c r="AR905" s="82"/>
      <c r="AS905" s="82"/>
      <c r="AT905" s="82"/>
      <c r="AU905" s="82"/>
      <c r="AV905" s="82"/>
      <c r="AW905" s="82"/>
      <c r="AX905" s="82"/>
    </row>
    <row r="906" spans="37:50" x14ac:dyDescent="0.2">
      <c r="AK906" s="82"/>
      <c r="AL906" s="82"/>
      <c r="AM906" s="82"/>
      <c r="AN906" s="82"/>
      <c r="AO906" s="82"/>
      <c r="AP906" s="82"/>
      <c r="AQ906" s="82"/>
      <c r="AR906" s="82"/>
      <c r="AS906" s="82"/>
      <c r="AT906" s="82"/>
      <c r="AU906" s="82"/>
      <c r="AV906" s="82"/>
      <c r="AW906" s="82"/>
      <c r="AX906" s="82"/>
    </row>
    <row r="907" spans="37:50" x14ac:dyDescent="0.2">
      <c r="AK907" s="82"/>
      <c r="AL907" s="82"/>
      <c r="AM907" s="82"/>
      <c r="AN907" s="82"/>
      <c r="AO907" s="82"/>
      <c r="AP907" s="82"/>
      <c r="AQ907" s="82"/>
      <c r="AR907" s="82"/>
      <c r="AS907" s="82"/>
      <c r="AT907" s="82"/>
      <c r="AU907" s="82"/>
      <c r="AV907" s="82"/>
      <c r="AW907" s="82"/>
      <c r="AX907" s="82"/>
    </row>
    <row r="908" spans="37:50" x14ac:dyDescent="0.2">
      <c r="AK908" s="82"/>
      <c r="AL908" s="82"/>
      <c r="AM908" s="82"/>
      <c r="AN908" s="82"/>
      <c r="AO908" s="82"/>
      <c r="AP908" s="82"/>
      <c r="AQ908" s="82"/>
      <c r="AR908" s="82"/>
      <c r="AS908" s="82"/>
      <c r="AT908" s="82"/>
      <c r="AU908" s="82"/>
      <c r="AV908" s="82"/>
      <c r="AW908" s="82"/>
      <c r="AX908" s="82"/>
    </row>
    <row r="909" spans="37:50" x14ac:dyDescent="0.2">
      <c r="AK909" s="82"/>
      <c r="AL909" s="82"/>
      <c r="AM909" s="82"/>
      <c r="AN909" s="82"/>
      <c r="AO909" s="82"/>
      <c r="AP909" s="82"/>
      <c r="AQ909" s="82"/>
      <c r="AR909" s="82"/>
      <c r="AS909" s="82"/>
      <c r="AT909" s="82"/>
      <c r="AU909" s="82"/>
      <c r="AV909" s="82"/>
      <c r="AW909" s="82"/>
      <c r="AX909" s="82"/>
    </row>
    <row r="910" spans="37:50" x14ac:dyDescent="0.2">
      <c r="AK910" s="82"/>
      <c r="AL910" s="82"/>
      <c r="AM910" s="82"/>
      <c r="AN910" s="82"/>
      <c r="AO910" s="82"/>
      <c r="AP910" s="82"/>
      <c r="AQ910" s="82"/>
      <c r="AR910" s="82"/>
      <c r="AS910" s="82"/>
      <c r="AT910" s="82"/>
      <c r="AU910" s="82"/>
      <c r="AV910" s="82"/>
      <c r="AW910" s="82"/>
      <c r="AX910" s="82"/>
    </row>
    <row r="911" spans="37:50" x14ac:dyDescent="0.2">
      <c r="AK911" s="82"/>
      <c r="AL911" s="82"/>
      <c r="AM911" s="82"/>
      <c r="AN911" s="82"/>
      <c r="AO911" s="82"/>
      <c r="AP911" s="82"/>
      <c r="AQ911" s="82"/>
      <c r="AR911" s="82"/>
      <c r="AS911" s="82"/>
      <c r="AT911" s="82"/>
      <c r="AU911" s="82"/>
      <c r="AV911" s="82"/>
      <c r="AW911" s="82"/>
      <c r="AX911" s="82"/>
    </row>
    <row r="912" spans="37:50" x14ac:dyDescent="0.2">
      <c r="AK912" s="82"/>
      <c r="AL912" s="82"/>
      <c r="AM912" s="82"/>
      <c r="AN912" s="82"/>
      <c r="AO912" s="82"/>
      <c r="AP912" s="82"/>
      <c r="AQ912" s="82"/>
      <c r="AR912" s="82"/>
      <c r="AS912" s="82"/>
      <c r="AT912" s="82"/>
      <c r="AU912" s="82"/>
      <c r="AV912" s="82"/>
      <c r="AW912" s="82"/>
      <c r="AX912" s="82"/>
    </row>
    <row r="913" spans="37:50" x14ac:dyDescent="0.2">
      <c r="AK913" s="82"/>
      <c r="AL913" s="82"/>
      <c r="AM913" s="82"/>
      <c r="AN913" s="82"/>
      <c r="AO913" s="82"/>
      <c r="AP913" s="82"/>
      <c r="AQ913" s="82"/>
      <c r="AR913" s="82"/>
      <c r="AS913" s="82"/>
      <c r="AT913" s="82"/>
      <c r="AU913" s="82"/>
      <c r="AV913" s="82"/>
      <c r="AW913" s="82"/>
      <c r="AX913" s="82"/>
    </row>
    <row r="914" spans="37:50" x14ac:dyDescent="0.2">
      <c r="AK914" s="82"/>
      <c r="AL914" s="82"/>
      <c r="AM914" s="82"/>
      <c r="AN914" s="82"/>
      <c r="AO914" s="82"/>
      <c r="AP914" s="82"/>
      <c r="AQ914" s="82"/>
      <c r="AR914" s="82"/>
      <c r="AS914" s="82"/>
      <c r="AT914" s="82"/>
      <c r="AU914" s="82"/>
      <c r="AV914" s="82"/>
      <c r="AW914" s="82"/>
      <c r="AX914" s="82"/>
    </row>
    <row r="915" spans="37:50" x14ac:dyDescent="0.2">
      <c r="AK915" s="82"/>
      <c r="AL915" s="82"/>
      <c r="AM915" s="82"/>
      <c r="AN915" s="82"/>
      <c r="AO915" s="82"/>
      <c r="AP915" s="82"/>
      <c r="AQ915" s="82"/>
      <c r="AR915" s="82"/>
      <c r="AS915" s="82"/>
      <c r="AT915" s="82"/>
      <c r="AU915" s="82"/>
      <c r="AV915" s="82"/>
      <c r="AW915" s="82"/>
      <c r="AX915" s="82"/>
    </row>
    <row r="916" spans="37:50" x14ac:dyDescent="0.2">
      <c r="AK916" s="82"/>
      <c r="AL916" s="82"/>
      <c r="AM916" s="82"/>
      <c r="AN916" s="82"/>
      <c r="AO916" s="82"/>
      <c r="AP916" s="82"/>
      <c r="AQ916" s="82"/>
      <c r="AR916" s="82"/>
      <c r="AS916" s="82"/>
      <c r="AT916" s="82"/>
      <c r="AU916" s="82"/>
      <c r="AV916" s="82"/>
      <c r="AW916" s="82"/>
      <c r="AX916" s="82"/>
    </row>
    <row r="917" spans="37:50" x14ac:dyDescent="0.2">
      <c r="AK917" s="82"/>
      <c r="AL917" s="82"/>
      <c r="AM917" s="82"/>
      <c r="AN917" s="82"/>
      <c r="AO917" s="82"/>
      <c r="AP917" s="82"/>
      <c r="AQ917" s="82"/>
      <c r="AR917" s="82"/>
      <c r="AS917" s="82"/>
      <c r="AT917" s="82"/>
      <c r="AU917" s="82"/>
      <c r="AV917" s="82"/>
      <c r="AW917" s="82"/>
      <c r="AX917" s="82"/>
    </row>
    <row r="918" spans="37:50" x14ac:dyDescent="0.2">
      <c r="AK918" s="82"/>
      <c r="AL918" s="82"/>
      <c r="AM918" s="82"/>
      <c r="AN918" s="82"/>
      <c r="AO918" s="82"/>
      <c r="AP918" s="82"/>
      <c r="AQ918" s="82"/>
      <c r="AR918" s="82"/>
      <c r="AS918" s="82"/>
      <c r="AT918" s="82"/>
      <c r="AU918" s="82"/>
      <c r="AV918" s="82"/>
      <c r="AW918" s="82"/>
      <c r="AX918" s="82"/>
    </row>
    <row r="919" spans="37:50" x14ac:dyDescent="0.2">
      <c r="AK919" s="82"/>
      <c r="AL919" s="82"/>
      <c r="AM919" s="82"/>
      <c r="AN919" s="82"/>
      <c r="AO919" s="82"/>
      <c r="AP919" s="82"/>
      <c r="AQ919" s="82"/>
      <c r="AR919" s="82"/>
      <c r="AS919" s="82"/>
      <c r="AT919" s="82"/>
      <c r="AU919" s="82"/>
      <c r="AV919" s="82"/>
      <c r="AW919" s="82"/>
      <c r="AX919" s="82"/>
    </row>
    <row r="920" spans="37:50" x14ac:dyDescent="0.2">
      <c r="AK920" s="82"/>
      <c r="AL920" s="82"/>
      <c r="AM920" s="82"/>
      <c r="AN920" s="82"/>
      <c r="AO920" s="82"/>
      <c r="AP920" s="82"/>
      <c r="AQ920" s="82"/>
      <c r="AR920" s="82"/>
      <c r="AS920" s="82"/>
      <c r="AT920" s="82"/>
      <c r="AU920" s="82"/>
      <c r="AV920" s="82"/>
      <c r="AW920" s="82"/>
      <c r="AX920" s="82"/>
    </row>
    <row r="921" spans="37:50" x14ac:dyDescent="0.2">
      <c r="AK921" s="82"/>
      <c r="AL921" s="82"/>
      <c r="AM921" s="82"/>
      <c r="AN921" s="82"/>
      <c r="AO921" s="82"/>
      <c r="AP921" s="82"/>
      <c r="AQ921" s="82"/>
      <c r="AR921" s="82"/>
      <c r="AS921" s="82"/>
      <c r="AT921" s="82"/>
      <c r="AU921" s="82"/>
      <c r="AV921" s="82"/>
      <c r="AW921" s="82"/>
      <c r="AX921" s="82"/>
    </row>
    <row r="922" spans="37:50" x14ac:dyDescent="0.2">
      <c r="AK922" s="82"/>
      <c r="AL922" s="82"/>
      <c r="AM922" s="82"/>
      <c r="AN922" s="82"/>
      <c r="AO922" s="82"/>
      <c r="AP922" s="82"/>
      <c r="AQ922" s="82"/>
      <c r="AR922" s="82"/>
      <c r="AS922" s="82"/>
      <c r="AT922" s="82"/>
      <c r="AU922" s="82"/>
      <c r="AV922" s="82"/>
      <c r="AW922" s="82"/>
      <c r="AX922" s="82"/>
    </row>
    <row r="923" spans="37:50" x14ac:dyDescent="0.2">
      <c r="AK923" s="82"/>
      <c r="AL923" s="82"/>
      <c r="AM923" s="82"/>
      <c r="AN923" s="82"/>
      <c r="AO923" s="82"/>
      <c r="AP923" s="82"/>
      <c r="AQ923" s="82"/>
      <c r="AR923" s="82"/>
      <c r="AS923" s="82"/>
      <c r="AT923" s="82"/>
      <c r="AU923" s="82"/>
      <c r="AV923" s="82"/>
      <c r="AW923" s="82"/>
      <c r="AX923" s="82"/>
    </row>
    <row r="924" spans="37:50" x14ac:dyDescent="0.2">
      <c r="AK924" s="82"/>
      <c r="AL924" s="82"/>
      <c r="AM924" s="82"/>
      <c r="AN924" s="82"/>
      <c r="AO924" s="82"/>
      <c r="AP924" s="82"/>
      <c r="AQ924" s="82"/>
      <c r="AR924" s="82"/>
      <c r="AS924" s="82"/>
      <c r="AT924" s="82"/>
      <c r="AU924" s="82"/>
      <c r="AV924" s="82"/>
      <c r="AW924" s="82"/>
      <c r="AX924" s="82"/>
    </row>
    <row r="925" spans="37:50" x14ac:dyDescent="0.2">
      <c r="AK925" s="82"/>
      <c r="AL925" s="82"/>
      <c r="AM925" s="82"/>
      <c r="AN925" s="82"/>
      <c r="AO925" s="82"/>
      <c r="AP925" s="82"/>
      <c r="AQ925" s="82"/>
      <c r="AR925" s="82"/>
      <c r="AS925" s="82"/>
      <c r="AT925" s="82"/>
      <c r="AU925" s="82"/>
      <c r="AV925" s="82"/>
      <c r="AW925" s="82"/>
      <c r="AX925" s="82"/>
    </row>
    <row r="926" spans="37:50" x14ac:dyDescent="0.2">
      <c r="AK926" s="82"/>
      <c r="AL926" s="82"/>
      <c r="AM926" s="82"/>
      <c r="AN926" s="82"/>
      <c r="AO926" s="82"/>
      <c r="AP926" s="82"/>
      <c r="AQ926" s="82"/>
      <c r="AR926" s="82"/>
      <c r="AS926" s="82"/>
      <c r="AT926" s="82"/>
      <c r="AU926" s="82"/>
      <c r="AV926" s="82"/>
      <c r="AW926" s="82"/>
      <c r="AX926" s="82"/>
    </row>
    <row r="927" spans="37:50" x14ac:dyDescent="0.2">
      <c r="AK927" s="82"/>
      <c r="AL927" s="82"/>
      <c r="AM927" s="82"/>
      <c r="AN927" s="82"/>
      <c r="AO927" s="82"/>
      <c r="AP927" s="82"/>
      <c r="AQ927" s="82"/>
      <c r="AR927" s="82"/>
      <c r="AS927" s="82"/>
      <c r="AT927" s="82"/>
      <c r="AU927" s="82"/>
      <c r="AV927" s="82"/>
      <c r="AW927" s="82"/>
      <c r="AX927" s="82"/>
    </row>
    <row r="928" spans="37:50" x14ac:dyDescent="0.2">
      <c r="AK928" s="82"/>
      <c r="AL928" s="82"/>
      <c r="AM928" s="82"/>
      <c r="AN928" s="82"/>
      <c r="AO928" s="82"/>
      <c r="AP928" s="82"/>
      <c r="AQ928" s="82"/>
      <c r="AR928" s="82"/>
      <c r="AS928" s="82"/>
      <c r="AT928" s="82"/>
      <c r="AU928" s="82"/>
      <c r="AV928" s="82"/>
      <c r="AW928" s="82"/>
      <c r="AX928" s="82"/>
    </row>
    <row r="929" spans="37:50" x14ac:dyDescent="0.2">
      <c r="AK929" s="82"/>
      <c r="AL929" s="82"/>
      <c r="AM929" s="82"/>
      <c r="AN929" s="82"/>
      <c r="AO929" s="82"/>
      <c r="AP929" s="82"/>
      <c r="AQ929" s="82"/>
      <c r="AR929" s="82"/>
      <c r="AS929" s="82"/>
      <c r="AT929" s="82"/>
      <c r="AU929" s="82"/>
      <c r="AV929" s="82"/>
      <c r="AW929" s="82"/>
      <c r="AX929" s="82"/>
    </row>
    <row r="930" spans="37:50" x14ac:dyDescent="0.2">
      <c r="AK930" s="82"/>
      <c r="AL930" s="82"/>
      <c r="AM930" s="82"/>
      <c r="AN930" s="82"/>
      <c r="AO930" s="82"/>
      <c r="AP930" s="82"/>
      <c r="AQ930" s="82"/>
      <c r="AR930" s="82"/>
      <c r="AS930" s="82"/>
      <c r="AT930" s="82"/>
      <c r="AU930" s="82"/>
      <c r="AV930" s="82"/>
      <c r="AW930" s="82"/>
      <c r="AX930" s="82"/>
    </row>
    <row r="931" spans="37:50" x14ac:dyDescent="0.2">
      <c r="AK931" s="82"/>
      <c r="AL931" s="82"/>
      <c r="AM931" s="82"/>
      <c r="AN931" s="82"/>
      <c r="AO931" s="82"/>
      <c r="AP931" s="82"/>
      <c r="AQ931" s="82"/>
      <c r="AR931" s="82"/>
      <c r="AS931" s="82"/>
      <c r="AT931" s="82"/>
      <c r="AU931" s="82"/>
      <c r="AV931" s="82"/>
      <c r="AW931" s="82"/>
      <c r="AX931" s="82"/>
    </row>
    <row r="932" spans="37:50" x14ac:dyDescent="0.2">
      <c r="AK932" s="82"/>
      <c r="AL932" s="82"/>
      <c r="AM932" s="82"/>
      <c r="AN932" s="82"/>
      <c r="AO932" s="82"/>
      <c r="AP932" s="82"/>
      <c r="AQ932" s="82"/>
      <c r="AR932" s="82"/>
      <c r="AS932" s="82"/>
      <c r="AT932" s="82"/>
      <c r="AU932" s="82"/>
      <c r="AV932" s="82"/>
      <c r="AW932" s="82"/>
      <c r="AX932" s="82"/>
    </row>
    <row r="933" spans="37:50" x14ac:dyDescent="0.2">
      <c r="AK933" s="82"/>
      <c r="AL933" s="82"/>
      <c r="AM933" s="82"/>
      <c r="AN933" s="82"/>
      <c r="AO933" s="82"/>
      <c r="AP933" s="82"/>
      <c r="AQ933" s="82"/>
      <c r="AR933" s="82"/>
      <c r="AS933" s="82"/>
      <c r="AT933" s="82"/>
      <c r="AU933" s="82"/>
      <c r="AV933" s="82"/>
      <c r="AW933" s="82"/>
      <c r="AX933" s="82"/>
    </row>
    <row r="934" spans="37:50" x14ac:dyDescent="0.2">
      <c r="AK934" s="82"/>
      <c r="AL934" s="82"/>
      <c r="AM934" s="82"/>
      <c r="AN934" s="82"/>
      <c r="AO934" s="82"/>
      <c r="AP934" s="82"/>
      <c r="AQ934" s="82"/>
      <c r="AR934" s="82"/>
      <c r="AS934" s="82"/>
      <c r="AT934" s="82"/>
      <c r="AU934" s="82"/>
      <c r="AV934" s="82"/>
      <c r="AW934" s="82"/>
      <c r="AX934" s="82"/>
    </row>
    <row r="935" spans="37:50" x14ac:dyDescent="0.2">
      <c r="AK935" s="82"/>
      <c r="AL935" s="82"/>
      <c r="AM935" s="82"/>
      <c r="AN935" s="82"/>
      <c r="AO935" s="82"/>
      <c r="AP935" s="82"/>
      <c r="AQ935" s="82"/>
      <c r="AR935" s="82"/>
      <c r="AS935" s="82"/>
      <c r="AT935" s="82"/>
      <c r="AU935" s="82"/>
      <c r="AV935" s="82"/>
      <c r="AW935" s="82"/>
      <c r="AX935" s="82"/>
    </row>
    <row r="936" spans="37:50" x14ac:dyDescent="0.2">
      <c r="AK936" s="82"/>
      <c r="AL936" s="82"/>
      <c r="AM936" s="82"/>
      <c r="AN936" s="82"/>
      <c r="AO936" s="82"/>
      <c r="AP936" s="82"/>
      <c r="AQ936" s="82"/>
      <c r="AR936" s="82"/>
      <c r="AS936" s="82"/>
      <c r="AT936" s="82"/>
      <c r="AU936" s="82"/>
      <c r="AV936" s="82"/>
      <c r="AW936" s="82"/>
      <c r="AX936" s="82"/>
    </row>
    <row r="937" spans="37:50" x14ac:dyDescent="0.2">
      <c r="AK937" s="82"/>
      <c r="AL937" s="82"/>
      <c r="AM937" s="82"/>
      <c r="AN937" s="82"/>
      <c r="AO937" s="82"/>
      <c r="AP937" s="82"/>
      <c r="AQ937" s="82"/>
      <c r="AR937" s="82"/>
      <c r="AS937" s="82"/>
      <c r="AT937" s="82"/>
      <c r="AU937" s="82"/>
      <c r="AV937" s="82"/>
      <c r="AW937" s="82"/>
      <c r="AX937" s="82"/>
    </row>
    <row r="938" spans="37:50" x14ac:dyDescent="0.2">
      <c r="AK938" s="82"/>
      <c r="AL938" s="82"/>
      <c r="AM938" s="82"/>
      <c r="AN938" s="82"/>
      <c r="AO938" s="82"/>
      <c r="AP938" s="82"/>
      <c r="AQ938" s="82"/>
      <c r="AR938" s="82"/>
      <c r="AS938" s="82"/>
      <c r="AT938" s="82"/>
      <c r="AU938" s="82"/>
      <c r="AV938" s="82"/>
      <c r="AW938" s="82"/>
      <c r="AX938" s="82"/>
    </row>
    <row r="939" spans="37:50" x14ac:dyDescent="0.2">
      <c r="AK939" s="82"/>
      <c r="AL939" s="82"/>
      <c r="AM939" s="82"/>
      <c r="AN939" s="82"/>
      <c r="AO939" s="82"/>
      <c r="AP939" s="82"/>
      <c r="AQ939" s="82"/>
      <c r="AR939" s="82"/>
      <c r="AS939" s="82"/>
      <c r="AT939" s="82"/>
      <c r="AU939" s="82"/>
      <c r="AV939" s="82"/>
      <c r="AW939" s="82"/>
      <c r="AX939" s="82"/>
    </row>
    <row r="940" spans="37:50" x14ac:dyDescent="0.2">
      <c r="AK940" s="82"/>
      <c r="AL940" s="82"/>
      <c r="AM940" s="82"/>
      <c r="AN940" s="82"/>
      <c r="AO940" s="82"/>
      <c r="AP940" s="82"/>
      <c r="AQ940" s="82"/>
      <c r="AR940" s="82"/>
      <c r="AS940" s="82"/>
      <c r="AT940" s="82"/>
      <c r="AU940" s="82"/>
      <c r="AV940" s="82"/>
      <c r="AW940" s="82"/>
      <c r="AX940" s="82"/>
    </row>
    <row r="941" spans="37:50" x14ac:dyDescent="0.2">
      <c r="AK941" s="82"/>
      <c r="AL941" s="82"/>
      <c r="AM941" s="82"/>
      <c r="AN941" s="82"/>
      <c r="AO941" s="82"/>
      <c r="AP941" s="82"/>
      <c r="AQ941" s="82"/>
      <c r="AR941" s="82"/>
      <c r="AS941" s="82"/>
      <c r="AT941" s="82"/>
      <c r="AU941" s="82"/>
      <c r="AV941" s="82"/>
      <c r="AW941" s="82"/>
      <c r="AX941" s="82"/>
    </row>
    <row r="942" spans="37:50" x14ac:dyDescent="0.2">
      <c r="AK942" s="82"/>
      <c r="AL942" s="82"/>
      <c r="AM942" s="82"/>
      <c r="AN942" s="82"/>
      <c r="AO942" s="82"/>
      <c r="AP942" s="82"/>
      <c r="AQ942" s="82"/>
      <c r="AR942" s="82"/>
      <c r="AS942" s="82"/>
      <c r="AT942" s="82"/>
      <c r="AU942" s="82"/>
      <c r="AV942" s="82"/>
      <c r="AW942" s="82"/>
      <c r="AX942" s="82"/>
    </row>
    <row r="943" spans="37:50" x14ac:dyDescent="0.2">
      <c r="AK943" s="82"/>
      <c r="AL943" s="82"/>
      <c r="AM943" s="82"/>
      <c r="AN943" s="82"/>
      <c r="AO943" s="82"/>
      <c r="AP943" s="82"/>
      <c r="AQ943" s="82"/>
      <c r="AR943" s="82"/>
      <c r="AS943" s="82"/>
      <c r="AT943" s="82"/>
      <c r="AU943" s="82"/>
      <c r="AV943" s="82"/>
      <c r="AW943" s="82"/>
      <c r="AX943" s="82"/>
    </row>
    <row r="944" spans="37:50" x14ac:dyDescent="0.2">
      <c r="AK944" s="82"/>
      <c r="AL944" s="82"/>
      <c r="AM944" s="82"/>
      <c r="AN944" s="82"/>
      <c r="AO944" s="82"/>
      <c r="AP944" s="82"/>
      <c r="AQ944" s="82"/>
      <c r="AR944" s="82"/>
      <c r="AS944" s="82"/>
      <c r="AT944" s="82"/>
      <c r="AU944" s="82"/>
      <c r="AV944" s="82"/>
      <c r="AW944" s="82"/>
      <c r="AX944" s="82"/>
    </row>
    <row r="945" spans="37:50" x14ac:dyDescent="0.2">
      <c r="AK945" s="82"/>
      <c r="AL945" s="82"/>
      <c r="AM945" s="82"/>
      <c r="AN945" s="82"/>
      <c r="AO945" s="82"/>
      <c r="AP945" s="82"/>
      <c r="AQ945" s="82"/>
      <c r="AR945" s="82"/>
      <c r="AS945" s="82"/>
      <c r="AT945" s="82"/>
      <c r="AU945" s="82"/>
      <c r="AV945" s="82"/>
      <c r="AW945" s="82"/>
      <c r="AX945" s="82"/>
    </row>
    <row r="946" spans="37:50" x14ac:dyDescent="0.2">
      <c r="AK946" s="82"/>
      <c r="AL946" s="82"/>
      <c r="AM946" s="82"/>
      <c r="AN946" s="82"/>
      <c r="AO946" s="82"/>
      <c r="AP946" s="82"/>
      <c r="AQ946" s="82"/>
      <c r="AR946" s="82"/>
      <c r="AS946" s="82"/>
      <c r="AT946" s="82"/>
      <c r="AU946" s="82"/>
      <c r="AV946" s="82"/>
      <c r="AW946" s="82"/>
      <c r="AX946" s="82"/>
    </row>
    <row r="947" spans="37:50" x14ac:dyDescent="0.2">
      <c r="AK947" s="82"/>
      <c r="AL947" s="82"/>
      <c r="AM947" s="82"/>
      <c r="AN947" s="82"/>
      <c r="AO947" s="82"/>
      <c r="AP947" s="82"/>
      <c r="AQ947" s="82"/>
      <c r="AR947" s="82"/>
      <c r="AS947" s="82"/>
      <c r="AT947" s="82"/>
      <c r="AU947" s="82"/>
      <c r="AV947" s="82"/>
      <c r="AW947" s="82"/>
      <c r="AX947" s="82"/>
    </row>
    <row r="948" spans="37:50" x14ac:dyDescent="0.2">
      <c r="AK948" s="82"/>
      <c r="AL948" s="82"/>
      <c r="AM948" s="82"/>
      <c r="AN948" s="82"/>
      <c r="AO948" s="82"/>
      <c r="AP948" s="82"/>
      <c r="AQ948" s="82"/>
      <c r="AR948" s="82"/>
      <c r="AS948" s="82"/>
      <c r="AT948" s="82"/>
      <c r="AU948" s="82"/>
      <c r="AV948" s="82"/>
      <c r="AW948" s="82"/>
      <c r="AX948" s="82"/>
    </row>
    <row r="949" spans="37:50" x14ac:dyDescent="0.2">
      <c r="AK949" s="82"/>
      <c r="AL949" s="82"/>
      <c r="AM949" s="82"/>
      <c r="AN949" s="82"/>
      <c r="AO949" s="82"/>
      <c r="AP949" s="82"/>
      <c r="AQ949" s="82"/>
      <c r="AR949" s="82"/>
      <c r="AS949" s="82"/>
      <c r="AT949" s="82"/>
      <c r="AU949" s="82"/>
      <c r="AV949" s="82"/>
      <c r="AW949" s="82"/>
      <c r="AX949" s="82"/>
    </row>
    <row r="950" spans="37:50" x14ac:dyDescent="0.2">
      <c r="AK950" s="82"/>
      <c r="AL950" s="82"/>
      <c r="AM950" s="82"/>
      <c r="AN950" s="82"/>
      <c r="AO950" s="82"/>
      <c r="AP950" s="82"/>
      <c r="AQ950" s="82"/>
      <c r="AR950" s="82"/>
      <c r="AS950" s="82"/>
      <c r="AT950" s="82"/>
      <c r="AU950" s="82"/>
      <c r="AV950" s="82"/>
      <c r="AW950" s="82"/>
      <c r="AX950" s="82"/>
    </row>
    <row r="951" spans="37:50" x14ac:dyDescent="0.2">
      <c r="AK951" s="82"/>
      <c r="AL951" s="82"/>
      <c r="AM951" s="82"/>
      <c r="AN951" s="82"/>
      <c r="AO951" s="82"/>
      <c r="AP951" s="82"/>
      <c r="AQ951" s="82"/>
      <c r="AR951" s="82"/>
      <c r="AS951" s="82"/>
      <c r="AT951" s="82"/>
      <c r="AU951" s="82"/>
      <c r="AV951" s="82"/>
      <c r="AW951" s="82"/>
      <c r="AX951" s="82"/>
    </row>
    <row r="952" spans="37:50" x14ac:dyDescent="0.2">
      <c r="AK952" s="82"/>
      <c r="AL952" s="82"/>
      <c r="AM952" s="82"/>
      <c r="AN952" s="82"/>
      <c r="AO952" s="82"/>
      <c r="AP952" s="82"/>
      <c r="AQ952" s="82"/>
      <c r="AR952" s="82"/>
      <c r="AS952" s="82"/>
      <c r="AT952" s="82"/>
      <c r="AU952" s="82"/>
      <c r="AV952" s="82"/>
      <c r="AW952" s="82"/>
      <c r="AX952" s="82"/>
    </row>
    <row r="953" spans="37:50" x14ac:dyDescent="0.2">
      <c r="AK953" s="82"/>
      <c r="AL953" s="82"/>
      <c r="AM953" s="82"/>
      <c r="AN953" s="82"/>
      <c r="AO953" s="82"/>
      <c r="AP953" s="82"/>
      <c r="AQ953" s="82"/>
      <c r="AR953" s="82"/>
      <c r="AS953" s="82"/>
      <c r="AT953" s="82"/>
      <c r="AU953" s="82"/>
      <c r="AV953" s="82"/>
      <c r="AW953" s="82"/>
      <c r="AX953" s="82"/>
    </row>
    <row r="954" spans="37:50" x14ac:dyDescent="0.2">
      <c r="AK954" s="82"/>
      <c r="AL954" s="82"/>
      <c r="AM954" s="82"/>
      <c r="AN954" s="82"/>
      <c r="AO954" s="82"/>
      <c r="AP954" s="82"/>
      <c r="AQ954" s="82"/>
      <c r="AR954" s="82"/>
      <c r="AS954" s="82"/>
      <c r="AT954" s="82"/>
      <c r="AU954" s="82"/>
      <c r="AV954" s="82"/>
      <c r="AW954" s="82"/>
      <c r="AX954" s="82"/>
    </row>
    <row r="955" spans="37:50" x14ac:dyDescent="0.2">
      <c r="AK955" s="82"/>
      <c r="AL955" s="82"/>
      <c r="AM955" s="82"/>
      <c r="AN955" s="82"/>
      <c r="AO955" s="82"/>
      <c r="AP955" s="82"/>
      <c r="AQ955" s="82"/>
      <c r="AR955" s="82"/>
      <c r="AS955" s="82"/>
      <c r="AT955" s="82"/>
      <c r="AU955" s="82"/>
      <c r="AV955" s="82"/>
      <c r="AW955" s="82"/>
      <c r="AX955" s="82"/>
    </row>
    <row r="956" spans="37:50" x14ac:dyDescent="0.2">
      <c r="AK956" s="82"/>
      <c r="AL956" s="82"/>
      <c r="AM956" s="82"/>
      <c r="AN956" s="82"/>
      <c r="AO956" s="82"/>
      <c r="AP956" s="82"/>
      <c r="AQ956" s="82"/>
      <c r="AR956" s="82"/>
      <c r="AS956" s="82"/>
      <c r="AT956" s="82"/>
      <c r="AU956" s="82"/>
      <c r="AV956" s="82"/>
      <c r="AW956" s="82"/>
      <c r="AX956" s="82"/>
    </row>
    <row r="957" spans="37:50" x14ac:dyDescent="0.2">
      <c r="AK957" s="82"/>
      <c r="AL957" s="82"/>
      <c r="AM957" s="82"/>
      <c r="AN957" s="82"/>
      <c r="AO957" s="82"/>
      <c r="AP957" s="82"/>
      <c r="AQ957" s="82"/>
      <c r="AR957" s="82"/>
      <c r="AS957" s="82"/>
      <c r="AT957" s="82"/>
      <c r="AU957" s="82"/>
      <c r="AV957" s="82"/>
      <c r="AW957" s="82"/>
      <c r="AX957" s="82"/>
    </row>
    <row r="958" spans="37:50" x14ac:dyDescent="0.2">
      <c r="AK958" s="82"/>
      <c r="AL958" s="82"/>
      <c r="AM958" s="82"/>
      <c r="AN958" s="82"/>
      <c r="AO958" s="82"/>
      <c r="AP958" s="82"/>
      <c r="AQ958" s="82"/>
      <c r="AR958" s="82"/>
      <c r="AS958" s="82"/>
      <c r="AT958" s="82"/>
      <c r="AU958" s="82"/>
      <c r="AV958" s="82"/>
      <c r="AW958" s="82"/>
      <c r="AX958" s="82"/>
    </row>
    <row r="959" spans="37:50" x14ac:dyDescent="0.2">
      <c r="AK959" s="82"/>
      <c r="AL959" s="82"/>
      <c r="AM959" s="82"/>
      <c r="AN959" s="82"/>
      <c r="AO959" s="82"/>
      <c r="AP959" s="82"/>
      <c r="AQ959" s="82"/>
      <c r="AR959" s="82"/>
      <c r="AS959" s="82"/>
      <c r="AT959" s="82"/>
      <c r="AU959" s="82"/>
      <c r="AV959" s="82"/>
      <c r="AW959" s="82"/>
      <c r="AX959" s="82"/>
    </row>
    <row r="960" spans="37:50" x14ac:dyDescent="0.2">
      <c r="AK960" s="82"/>
      <c r="AL960" s="82"/>
      <c r="AM960" s="82"/>
      <c r="AN960" s="82"/>
      <c r="AO960" s="82"/>
      <c r="AP960" s="82"/>
      <c r="AQ960" s="82"/>
      <c r="AR960" s="82"/>
      <c r="AS960" s="82"/>
      <c r="AT960" s="82"/>
      <c r="AU960" s="82"/>
      <c r="AV960" s="82"/>
      <c r="AW960" s="82"/>
      <c r="AX960" s="82"/>
    </row>
    <row r="961" spans="37:50" x14ac:dyDescent="0.2">
      <c r="AK961" s="82"/>
      <c r="AL961" s="82"/>
      <c r="AM961" s="82"/>
      <c r="AN961" s="82"/>
      <c r="AO961" s="82"/>
      <c r="AP961" s="82"/>
      <c r="AQ961" s="82"/>
      <c r="AR961" s="82"/>
      <c r="AS961" s="82"/>
      <c r="AT961" s="82"/>
      <c r="AU961" s="82"/>
      <c r="AV961" s="82"/>
      <c r="AW961" s="82"/>
      <c r="AX961" s="82"/>
    </row>
    <row r="962" spans="37:50" x14ac:dyDescent="0.2">
      <c r="AK962" s="82"/>
      <c r="AL962" s="82"/>
      <c r="AM962" s="82"/>
      <c r="AN962" s="82"/>
      <c r="AO962" s="82"/>
      <c r="AP962" s="82"/>
      <c r="AQ962" s="82"/>
      <c r="AR962" s="82"/>
      <c r="AS962" s="82"/>
      <c r="AT962" s="82"/>
      <c r="AU962" s="82"/>
      <c r="AV962" s="82"/>
      <c r="AW962" s="82"/>
      <c r="AX962" s="82"/>
    </row>
    <row r="963" spans="37:50" x14ac:dyDescent="0.2">
      <c r="AK963" s="82"/>
      <c r="AL963" s="82"/>
      <c r="AM963" s="82"/>
      <c r="AN963" s="82"/>
      <c r="AO963" s="82"/>
      <c r="AP963" s="82"/>
      <c r="AQ963" s="82"/>
      <c r="AR963" s="82"/>
      <c r="AS963" s="82"/>
      <c r="AT963" s="82"/>
      <c r="AU963" s="82"/>
      <c r="AV963" s="82"/>
      <c r="AW963" s="82"/>
      <c r="AX963" s="82"/>
    </row>
    <row r="964" spans="37:50" x14ac:dyDescent="0.2">
      <c r="AK964" s="82"/>
      <c r="AL964" s="82"/>
      <c r="AM964" s="82"/>
      <c r="AN964" s="82"/>
      <c r="AO964" s="82"/>
      <c r="AP964" s="82"/>
      <c r="AQ964" s="82"/>
      <c r="AR964" s="82"/>
      <c r="AS964" s="82"/>
      <c r="AT964" s="82"/>
      <c r="AU964" s="82"/>
      <c r="AV964" s="82"/>
      <c r="AW964" s="82"/>
      <c r="AX964" s="82"/>
    </row>
    <row r="965" spans="37:50" x14ac:dyDescent="0.2">
      <c r="AK965" s="82"/>
      <c r="AL965" s="82"/>
      <c r="AM965" s="82"/>
      <c r="AN965" s="82"/>
      <c r="AO965" s="82"/>
      <c r="AP965" s="82"/>
      <c r="AQ965" s="82"/>
      <c r="AR965" s="82"/>
      <c r="AS965" s="82"/>
      <c r="AT965" s="82"/>
      <c r="AU965" s="82"/>
      <c r="AV965" s="82"/>
      <c r="AW965" s="82"/>
      <c r="AX965" s="82"/>
    </row>
    <row r="966" spans="37:50" x14ac:dyDescent="0.2">
      <c r="AK966" s="82"/>
      <c r="AL966" s="82"/>
      <c r="AM966" s="82"/>
      <c r="AN966" s="82"/>
      <c r="AO966" s="82"/>
      <c r="AP966" s="82"/>
      <c r="AQ966" s="82"/>
      <c r="AR966" s="82"/>
      <c r="AS966" s="82"/>
      <c r="AT966" s="82"/>
      <c r="AU966" s="82"/>
      <c r="AV966" s="82"/>
      <c r="AW966" s="82"/>
      <c r="AX966" s="82"/>
    </row>
    <row r="967" spans="37:50" x14ac:dyDescent="0.2">
      <c r="AK967" s="82"/>
      <c r="AL967" s="82"/>
      <c r="AM967" s="82"/>
      <c r="AN967" s="82"/>
      <c r="AO967" s="82"/>
      <c r="AP967" s="82"/>
      <c r="AQ967" s="82"/>
      <c r="AR967" s="82"/>
      <c r="AS967" s="82"/>
      <c r="AT967" s="82"/>
      <c r="AU967" s="82"/>
      <c r="AV967" s="82"/>
      <c r="AW967" s="82"/>
      <c r="AX967" s="82"/>
    </row>
    <row r="968" spans="37:50" x14ac:dyDescent="0.2">
      <c r="AK968" s="82"/>
      <c r="AL968" s="82"/>
      <c r="AM968" s="82"/>
      <c r="AN968" s="82"/>
      <c r="AO968" s="82"/>
      <c r="AP968" s="82"/>
      <c r="AQ968" s="82"/>
      <c r="AR968" s="82"/>
      <c r="AS968" s="82"/>
      <c r="AT968" s="82"/>
      <c r="AU968" s="82"/>
      <c r="AV968" s="82"/>
      <c r="AW968" s="82"/>
      <c r="AX968" s="82"/>
    </row>
    <row r="969" spans="37:50" x14ac:dyDescent="0.2">
      <c r="AK969" s="82"/>
      <c r="AL969" s="82"/>
      <c r="AM969" s="82"/>
      <c r="AN969" s="82"/>
      <c r="AO969" s="82"/>
      <c r="AP969" s="82"/>
      <c r="AQ969" s="82"/>
      <c r="AR969" s="82"/>
      <c r="AS969" s="82"/>
      <c r="AT969" s="82"/>
      <c r="AU969" s="82"/>
      <c r="AV969" s="82"/>
      <c r="AW969" s="82"/>
      <c r="AX969" s="82"/>
    </row>
    <row r="970" spans="37:50" x14ac:dyDescent="0.2">
      <c r="AK970" s="82"/>
      <c r="AL970" s="82"/>
      <c r="AM970" s="82"/>
      <c r="AN970" s="82"/>
      <c r="AO970" s="82"/>
      <c r="AP970" s="82"/>
      <c r="AQ970" s="82"/>
      <c r="AR970" s="82"/>
      <c r="AS970" s="82"/>
      <c r="AT970" s="82"/>
      <c r="AU970" s="82"/>
      <c r="AV970" s="82"/>
      <c r="AW970" s="82"/>
      <c r="AX970" s="82"/>
    </row>
    <row r="971" spans="37:50" x14ac:dyDescent="0.2">
      <c r="AK971" s="82"/>
      <c r="AL971" s="82"/>
      <c r="AM971" s="82"/>
      <c r="AN971" s="82"/>
      <c r="AO971" s="82"/>
      <c r="AP971" s="82"/>
      <c r="AQ971" s="82"/>
      <c r="AR971" s="82"/>
      <c r="AS971" s="82"/>
      <c r="AT971" s="82"/>
      <c r="AU971" s="82"/>
      <c r="AV971" s="82"/>
      <c r="AW971" s="82"/>
      <c r="AX971" s="82"/>
    </row>
    <row r="972" spans="37:50" x14ac:dyDescent="0.2">
      <c r="AK972" s="82"/>
      <c r="AL972" s="82"/>
      <c r="AM972" s="82"/>
      <c r="AN972" s="82"/>
      <c r="AO972" s="82"/>
      <c r="AP972" s="82"/>
      <c r="AQ972" s="82"/>
      <c r="AR972" s="82"/>
      <c r="AS972" s="82"/>
      <c r="AT972" s="82"/>
      <c r="AU972" s="82"/>
      <c r="AV972" s="82"/>
      <c r="AW972" s="82"/>
      <c r="AX972" s="82"/>
    </row>
    <row r="973" spans="37:50" x14ac:dyDescent="0.2">
      <c r="AK973" s="82"/>
      <c r="AL973" s="82"/>
      <c r="AM973" s="82"/>
      <c r="AN973" s="82"/>
      <c r="AO973" s="82"/>
      <c r="AP973" s="82"/>
      <c r="AQ973" s="82"/>
      <c r="AR973" s="82"/>
      <c r="AS973" s="82"/>
      <c r="AT973" s="82"/>
      <c r="AU973" s="82"/>
      <c r="AV973" s="82"/>
      <c r="AW973" s="82"/>
      <c r="AX973" s="82"/>
    </row>
    <row r="974" spans="37:50" x14ac:dyDescent="0.2">
      <c r="AK974" s="82"/>
      <c r="AL974" s="82"/>
      <c r="AM974" s="82"/>
      <c r="AN974" s="82"/>
      <c r="AO974" s="82"/>
      <c r="AP974" s="82"/>
      <c r="AQ974" s="82"/>
      <c r="AR974" s="82"/>
      <c r="AS974" s="82"/>
      <c r="AT974" s="82"/>
      <c r="AU974" s="82"/>
      <c r="AV974" s="82"/>
      <c r="AW974" s="82"/>
      <c r="AX974" s="82"/>
    </row>
    <row r="975" spans="37:50" x14ac:dyDescent="0.2">
      <c r="AK975" s="82"/>
      <c r="AL975" s="82"/>
      <c r="AM975" s="82"/>
      <c r="AN975" s="82"/>
      <c r="AO975" s="82"/>
      <c r="AP975" s="82"/>
      <c r="AQ975" s="82"/>
      <c r="AR975" s="82"/>
      <c r="AS975" s="82"/>
      <c r="AT975" s="82"/>
      <c r="AU975" s="82"/>
      <c r="AV975" s="82"/>
      <c r="AW975" s="82"/>
      <c r="AX975" s="82"/>
    </row>
    <row r="976" spans="37:50" x14ac:dyDescent="0.2">
      <c r="AK976" s="82"/>
      <c r="AL976" s="82"/>
      <c r="AM976" s="82"/>
      <c r="AN976" s="82"/>
      <c r="AO976" s="82"/>
      <c r="AP976" s="82"/>
      <c r="AQ976" s="82"/>
      <c r="AR976" s="82"/>
      <c r="AS976" s="82"/>
      <c r="AT976" s="82"/>
      <c r="AU976" s="82"/>
      <c r="AV976" s="82"/>
      <c r="AW976" s="82"/>
      <c r="AX976" s="82"/>
    </row>
    <row r="977" spans="37:50" x14ac:dyDescent="0.2">
      <c r="AK977" s="82"/>
      <c r="AL977" s="82"/>
      <c r="AM977" s="82"/>
      <c r="AN977" s="82"/>
      <c r="AO977" s="82"/>
      <c r="AP977" s="82"/>
      <c r="AQ977" s="82"/>
      <c r="AR977" s="82"/>
      <c r="AS977" s="82"/>
      <c r="AT977" s="82"/>
      <c r="AU977" s="82"/>
      <c r="AV977" s="82"/>
      <c r="AW977" s="82"/>
      <c r="AX977" s="82"/>
    </row>
    <row r="978" spans="37:50" x14ac:dyDescent="0.2">
      <c r="AK978" s="82"/>
      <c r="AL978" s="82"/>
      <c r="AM978" s="82"/>
      <c r="AN978" s="82"/>
      <c r="AO978" s="82"/>
      <c r="AP978" s="82"/>
      <c r="AQ978" s="82"/>
      <c r="AR978" s="82"/>
      <c r="AS978" s="82"/>
      <c r="AT978" s="82"/>
      <c r="AU978" s="82"/>
      <c r="AV978" s="82"/>
      <c r="AW978" s="82"/>
      <c r="AX978" s="82"/>
    </row>
    <row r="979" spans="37:50" x14ac:dyDescent="0.2">
      <c r="AK979" s="82"/>
      <c r="AL979" s="82"/>
      <c r="AM979" s="82"/>
      <c r="AN979" s="82"/>
      <c r="AO979" s="82"/>
      <c r="AP979" s="82"/>
      <c r="AQ979" s="82"/>
      <c r="AR979" s="82"/>
      <c r="AS979" s="82"/>
      <c r="AT979" s="82"/>
      <c r="AU979" s="82"/>
      <c r="AV979" s="82"/>
      <c r="AW979" s="82"/>
      <c r="AX979" s="82"/>
    </row>
    <row r="980" spans="37:50" x14ac:dyDescent="0.2">
      <c r="AK980" s="82"/>
      <c r="AL980" s="82"/>
      <c r="AM980" s="82"/>
      <c r="AN980" s="82"/>
      <c r="AO980" s="82"/>
      <c r="AP980" s="82"/>
      <c r="AQ980" s="82"/>
      <c r="AR980" s="82"/>
      <c r="AS980" s="82"/>
      <c r="AT980" s="82"/>
      <c r="AU980" s="82"/>
      <c r="AV980" s="82"/>
      <c r="AW980" s="82"/>
      <c r="AX980" s="82"/>
    </row>
    <row r="981" spans="37:50" x14ac:dyDescent="0.2">
      <c r="AK981" s="82"/>
      <c r="AL981" s="82"/>
      <c r="AM981" s="82"/>
      <c r="AN981" s="82"/>
      <c r="AO981" s="82"/>
      <c r="AP981" s="82"/>
      <c r="AQ981" s="82"/>
      <c r="AR981" s="82"/>
      <c r="AS981" s="82"/>
      <c r="AT981" s="82"/>
      <c r="AU981" s="82"/>
      <c r="AV981" s="82"/>
      <c r="AW981" s="82"/>
      <c r="AX981" s="82"/>
    </row>
    <row r="982" spans="37:50" x14ac:dyDescent="0.2">
      <c r="AK982" s="82"/>
      <c r="AL982" s="82"/>
      <c r="AM982" s="82"/>
      <c r="AN982" s="82"/>
      <c r="AO982" s="82"/>
      <c r="AP982" s="82"/>
      <c r="AQ982" s="82"/>
      <c r="AR982" s="82"/>
      <c r="AS982" s="82"/>
      <c r="AT982" s="82"/>
      <c r="AU982" s="82"/>
      <c r="AV982" s="82"/>
      <c r="AW982" s="82"/>
      <c r="AX982" s="82"/>
    </row>
    <row r="983" spans="37:50" x14ac:dyDescent="0.2">
      <c r="AK983" s="82"/>
      <c r="AL983" s="82"/>
      <c r="AM983" s="82"/>
      <c r="AN983" s="82"/>
      <c r="AO983" s="82"/>
      <c r="AP983" s="82"/>
      <c r="AQ983" s="82"/>
      <c r="AR983" s="82"/>
      <c r="AS983" s="82"/>
      <c r="AT983" s="82"/>
      <c r="AU983" s="82"/>
      <c r="AV983" s="82"/>
      <c r="AW983" s="82"/>
      <c r="AX983" s="82"/>
    </row>
    <row r="984" spans="37:50" x14ac:dyDescent="0.2">
      <c r="AK984" s="82"/>
      <c r="AL984" s="82"/>
      <c r="AM984" s="82"/>
      <c r="AN984" s="82"/>
      <c r="AO984" s="82"/>
      <c r="AP984" s="82"/>
      <c r="AQ984" s="82"/>
      <c r="AR984" s="82"/>
      <c r="AS984" s="82"/>
      <c r="AT984" s="82"/>
      <c r="AU984" s="82"/>
      <c r="AV984" s="82"/>
      <c r="AW984" s="82"/>
      <c r="AX984" s="82"/>
    </row>
    <row r="985" spans="37:50" x14ac:dyDescent="0.2">
      <c r="AK985" s="82"/>
      <c r="AL985" s="82"/>
      <c r="AM985" s="82"/>
      <c r="AN985" s="82"/>
      <c r="AO985" s="82"/>
      <c r="AP985" s="82"/>
      <c r="AQ985" s="82"/>
      <c r="AR985" s="82"/>
      <c r="AS985" s="82"/>
      <c r="AT985" s="82"/>
      <c r="AU985" s="82"/>
      <c r="AV985" s="82"/>
      <c r="AW985" s="82"/>
      <c r="AX985" s="82"/>
    </row>
    <row r="986" spans="37:50" x14ac:dyDescent="0.2">
      <c r="AK986" s="82"/>
      <c r="AL986" s="82"/>
      <c r="AM986" s="82"/>
      <c r="AN986" s="82"/>
      <c r="AO986" s="82"/>
      <c r="AP986" s="82"/>
      <c r="AQ986" s="82"/>
      <c r="AR986" s="82"/>
      <c r="AS986" s="82"/>
      <c r="AT986" s="82"/>
      <c r="AU986" s="82"/>
      <c r="AV986" s="82"/>
      <c r="AW986" s="82"/>
      <c r="AX986" s="82"/>
    </row>
    <row r="987" spans="37:50" x14ac:dyDescent="0.2">
      <c r="AK987" s="82"/>
      <c r="AL987" s="82"/>
      <c r="AM987" s="82"/>
      <c r="AN987" s="82"/>
      <c r="AO987" s="82"/>
      <c r="AP987" s="82"/>
      <c r="AQ987" s="82"/>
      <c r="AR987" s="82"/>
      <c r="AS987" s="82"/>
      <c r="AT987" s="82"/>
      <c r="AU987" s="82"/>
      <c r="AV987" s="82"/>
      <c r="AW987" s="82"/>
      <c r="AX987" s="82"/>
    </row>
    <row r="988" spans="37:50" x14ac:dyDescent="0.2">
      <c r="AK988" s="82"/>
      <c r="AL988" s="82"/>
      <c r="AM988" s="82"/>
      <c r="AN988" s="82"/>
      <c r="AO988" s="82"/>
      <c r="AP988" s="82"/>
      <c r="AQ988" s="82"/>
      <c r="AR988" s="82"/>
      <c r="AS988" s="82"/>
      <c r="AT988" s="82"/>
      <c r="AU988" s="82"/>
      <c r="AV988" s="82"/>
      <c r="AW988" s="82"/>
      <c r="AX988" s="82"/>
    </row>
    <row r="989" spans="37:50" x14ac:dyDescent="0.2">
      <c r="AK989" s="82"/>
      <c r="AL989" s="82"/>
      <c r="AM989" s="82"/>
      <c r="AN989" s="82"/>
      <c r="AO989" s="82"/>
      <c r="AP989" s="82"/>
      <c r="AQ989" s="82"/>
      <c r="AR989" s="82"/>
      <c r="AS989" s="82"/>
      <c r="AT989" s="82"/>
      <c r="AU989" s="82"/>
      <c r="AV989" s="82"/>
      <c r="AW989" s="82"/>
      <c r="AX989" s="82"/>
    </row>
    <row r="990" spans="37:50" x14ac:dyDescent="0.2">
      <c r="AK990" s="82"/>
      <c r="AL990" s="82"/>
      <c r="AM990" s="82"/>
      <c r="AN990" s="82"/>
      <c r="AO990" s="82"/>
      <c r="AP990" s="82"/>
      <c r="AQ990" s="82"/>
      <c r="AR990" s="82"/>
      <c r="AS990" s="82"/>
      <c r="AT990" s="82"/>
      <c r="AU990" s="82"/>
      <c r="AV990" s="82"/>
      <c r="AW990" s="82"/>
      <c r="AX990" s="82"/>
    </row>
    <row r="991" spans="37:50" x14ac:dyDescent="0.2">
      <c r="AK991" s="82"/>
      <c r="AL991" s="82"/>
      <c r="AM991" s="82"/>
      <c r="AN991" s="82"/>
      <c r="AO991" s="82"/>
      <c r="AP991" s="82"/>
      <c r="AQ991" s="82"/>
      <c r="AR991" s="82"/>
      <c r="AS991" s="82"/>
      <c r="AT991" s="82"/>
      <c r="AU991" s="82"/>
      <c r="AV991" s="82"/>
      <c r="AW991" s="82"/>
      <c r="AX991" s="82"/>
    </row>
    <row r="992" spans="37:50" x14ac:dyDescent="0.2">
      <c r="AK992" s="82"/>
      <c r="AL992" s="82"/>
      <c r="AM992" s="82"/>
      <c r="AN992" s="82"/>
      <c r="AO992" s="82"/>
      <c r="AP992" s="82"/>
      <c r="AQ992" s="82"/>
      <c r="AR992" s="82"/>
      <c r="AS992" s="82"/>
      <c r="AT992" s="82"/>
      <c r="AU992" s="82"/>
      <c r="AV992" s="82"/>
      <c r="AW992" s="82"/>
      <c r="AX992" s="82"/>
    </row>
    <row r="993" spans="37:50" x14ac:dyDescent="0.2">
      <c r="AK993" s="82"/>
      <c r="AL993" s="82"/>
      <c r="AM993" s="82"/>
      <c r="AN993" s="82"/>
      <c r="AO993" s="82"/>
      <c r="AP993" s="82"/>
      <c r="AQ993" s="82"/>
      <c r="AR993" s="82"/>
      <c r="AS993" s="82"/>
      <c r="AT993" s="82"/>
      <c r="AU993" s="82"/>
      <c r="AV993" s="82"/>
      <c r="AW993" s="82"/>
      <c r="AX993" s="82"/>
    </row>
    <row r="994" spans="37:50" x14ac:dyDescent="0.2">
      <c r="AK994" s="82"/>
      <c r="AL994" s="82"/>
      <c r="AM994" s="82"/>
      <c r="AN994" s="82"/>
      <c r="AO994" s="82"/>
      <c r="AP994" s="82"/>
      <c r="AQ994" s="82"/>
      <c r="AR994" s="82"/>
      <c r="AS994" s="82"/>
      <c r="AT994" s="82"/>
      <c r="AU994" s="82"/>
      <c r="AV994" s="82"/>
      <c r="AW994" s="82"/>
      <c r="AX994" s="82"/>
    </row>
    <row r="995" spans="37:50" x14ac:dyDescent="0.2">
      <c r="AK995" s="82"/>
      <c r="AL995" s="82"/>
      <c r="AM995" s="82"/>
      <c r="AN995" s="82"/>
      <c r="AO995" s="82"/>
      <c r="AP995" s="82"/>
      <c r="AQ995" s="82"/>
      <c r="AR995" s="82"/>
      <c r="AS995" s="82"/>
      <c r="AT995" s="82"/>
      <c r="AU995" s="82"/>
      <c r="AV995" s="82"/>
      <c r="AW995" s="82"/>
      <c r="AX995" s="82"/>
    </row>
    <row r="996" spans="37:50" x14ac:dyDescent="0.2">
      <c r="AK996" s="82"/>
      <c r="AL996" s="82"/>
      <c r="AM996" s="82"/>
      <c r="AN996" s="82"/>
      <c r="AO996" s="82"/>
      <c r="AP996" s="82"/>
      <c r="AQ996" s="82"/>
      <c r="AR996" s="82"/>
      <c r="AS996" s="82"/>
      <c r="AT996" s="82"/>
      <c r="AU996" s="82"/>
      <c r="AV996" s="82"/>
      <c r="AW996" s="82"/>
      <c r="AX996" s="82"/>
    </row>
    <row r="997" spans="37:50" x14ac:dyDescent="0.2">
      <c r="AK997" s="82"/>
      <c r="AL997" s="82"/>
      <c r="AM997" s="82"/>
      <c r="AN997" s="82"/>
      <c r="AO997" s="82"/>
      <c r="AP997" s="82"/>
      <c r="AQ997" s="82"/>
      <c r="AR997" s="82"/>
      <c r="AS997" s="82"/>
      <c r="AT997" s="82"/>
      <c r="AU997" s="82"/>
      <c r="AV997" s="82"/>
      <c r="AW997" s="82"/>
      <c r="AX997" s="82"/>
    </row>
    <row r="998" spans="37:50" x14ac:dyDescent="0.2">
      <c r="AK998" s="82"/>
      <c r="AL998" s="82"/>
      <c r="AM998" s="82"/>
      <c r="AN998" s="82"/>
      <c r="AO998" s="82"/>
      <c r="AP998" s="82"/>
      <c r="AQ998" s="82"/>
      <c r="AR998" s="82"/>
      <c r="AS998" s="82"/>
      <c r="AT998" s="82"/>
      <c r="AU998" s="82"/>
      <c r="AV998" s="82"/>
      <c r="AW998" s="82"/>
      <c r="AX998" s="82"/>
    </row>
    <row r="999" spans="37:50" x14ac:dyDescent="0.2">
      <c r="AK999" s="82"/>
      <c r="AL999" s="82"/>
      <c r="AM999" s="82"/>
      <c r="AN999" s="82"/>
      <c r="AO999" s="82"/>
      <c r="AP999" s="82"/>
      <c r="AQ999" s="82"/>
      <c r="AR999" s="82"/>
      <c r="AS999" s="82"/>
      <c r="AT999" s="82"/>
      <c r="AU999" s="82"/>
      <c r="AV999" s="82"/>
      <c r="AW999" s="82"/>
      <c r="AX999" s="82"/>
    </row>
    <row r="1000" spans="37:50" x14ac:dyDescent="0.2">
      <c r="AK1000" s="82"/>
      <c r="AL1000" s="82"/>
      <c r="AM1000" s="82"/>
      <c r="AN1000" s="82"/>
      <c r="AO1000" s="82"/>
      <c r="AP1000" s="82"/>
      <c r="AQ1000" s="82"/>
      <c r="AR1000" s="82"/>
      <c r="AS1000" s="82"/>
      <c r="AT1000" s="82"/>
      <c r="AU1000" s="82"/>
      <c r="AV1000" s="82"/>
      <c r="AW1000" s="82"/>
      <c r="AX1000" s="82"/>
    </row>
    <row r="1001" spans="37:50" x14ac:dyDescent="0.2">
      <c r="AK1001" s="82"/>
      <c r="AL1001" s="82"/>
      <c r="AM1001" s="82"/>
      <c r="AN1001" s="82"/>
      <c r="AO1001" s="82"/>
      <c r="AP1001" s="82"/>
      <c r="AQ1001" s="82"/>
      <c r="AR1001" s="82"/>
      <c r="AS1001" s="82"/>
      <c r="AT1001" s="82"/>
      <c r="AU1001" s="82"/>
      <c r="AV1001" s="82"/>
      <c r="AW1001" s="82"/>
      <c r="AX1001" s="82"/>
    </row>
    <row r="1002" spans="37:50" x14ac:dyDescent="0.2">
      <c r="AK1002" s="82"/>
      <c r="AL1002" s="82"/>
      <c r="AM1002" s="82"/>
      <c r="AN1002" s="82"/>
      <c r="AO1002" s="82"/>
      <c r="AP1002" s="82"/>
      <c r="AQ1002" s="82"/>
      <c r="AR1002" s="82"/>
      <c r="AS1002" s="82"/>
      <c r="AT1002" s="82"/>
      <c r="AU1002" s="82"/>
      <c r="AV1002" s="82"/>
      <c r="AW1002" s="82"/>
      <c r="AX1002" s="82"/>
    </row>
    <row r="1003" spans="37:50" x14ac:dyDescent="0.2">
      <c r="AK1003" s="82"/>
      <c r="AL1003" s="82"/>
      <c r="AM1003" s="82"/>
      <c r="AN1003" s="82"/>
      <c r="AO1003" s="82"/>
      <c r="AP1003" s="82"/>
      <c r="AQ1003" s="82"/>
      <c r="AR1003" s="82"/>
      <c r="AS1003" s="82"/>
      <c r="AT1003" s="82"/>
      <c r="AU1003" s="82"/>
      <c r="AV1003" s="82"/>
      <c r="AW1003" s="82"/>
      <c r="AX1003" s="82"/>
    </row>
    <row r="1004" spans="37:50" x14ac:dyDescent="0.2">
      <c r="AK1004" s="82"/>
      <c r="AL1004" s="82"/>
      <c r="AM1004" s="82"/>
      <c r="AN1004" s="82"/>
      <c r="AO1004" s="82"/>
      <c r="AP1004" s="82"/>
      <c r="AQ1004" s="82"/>
      <c r="AR1004" s="82"/>
      <c r="AS1004" s="82"/>
      <c r="AT1004" s="82"/>
      <c r="AU1004" s="82"/>
      <c r="AV1004" s="82"/>
      <c r="AW1004" s="82"/>
      <c r="AX1004" s="82"/>
    </row>
    <row r="1005" spans="37:50" x14ac:dyDescent="0.2">
      <c r="AK1005" s="82"/>
      <c r="AL1005" s="82"/>
      <c r="AM1005" s="82"/>
      <c r="AN1005" s="82"/>
      <c r="AO1005" s="82"/>
      <c r="AP1005" s="82"/>
      <c r="AQ1005" s="82"/>
      <c r="AR1005" s="82"/>
      <c r="AS1005" s="82"/>
      <c r="AT1005" s="82"/>
      <c r="AU1005" s="82"/>
      <c r="AV1005" s="82"/>
      <c r="AW1005" s="82"/>
      <c r="AX1005" s="82"/>
    </row>
    <row r="1006" spans="37:50" x14ac:dyDescent="0.2">
      <c r="AK1006" s="82"/>
      <c r="AL1006" s="82"/>
      <c r="AM1006" s="82"/>
      <c r="AN1006" s="82"/>
      <c r="AO1006" s="82"/>
      <c r="AP1006" s="82"/>
      <c r="AQ1006" s="82"/>
      <c r="AR1006" s="82"/>
      <c r="AS1006" s="82"/>
      <c r="AT1006" s="82"/>
      <c r="AU1006" s="82"/>
      <c r="AV1006" s="82"/>
      <c r="AW1006" s="82"/>
      <c r="AX1006" s="82"/>
    </row>
    <row r="1007" spans="37:50" x14ac:dyDescent="0.2">
      <c r="AK1007" s="82"/>
      <c r="AL1007" s="82"/>
      <c r="AM1007" s="82"/>
      <c r="AN1007" s="82"/>
      <c r="AO1007" s="82"/>
      <c r="AP1007" s="82"/>
      <c r="AQ1007" s="82"/>
      <c r="AR1007" s="82"/>
      <c r="AS1007" s="82"/>
      <c r="AT1007" s="82"/>
      <c r="AU1007" s="82"/>
      <c r="AV1007" s="82"/>
      <c r="AW1007" s="82"/>
      <c r="AX1007" s="82"/>
    </row>
    <row r="1008" spans="37:50" x14ac:dyDescent="0.2">
      <c r="AK1008" s="82"/>
      <c r="AL1008" s="82"/>
      <c r="AM1008" s="82"/>
      <c r="AN1008" s="82"/>
      <c r="AO1008" s="82"/>
      <c r="AP1008" s="82"/>
      <c r="AQ1008" s="82"/>
      <c r="AR1008" s="82"/>
      <c r="AS1008" s="82"/>
      <c r="AT1008" s="82"/>
      <c r="AU1008" s="82"/>
      <c r="AV1008" s="82"/>
      <c r="AW1008" s="82"/>
      <c r="AX1008" s="82"/>
    </row>
    <row r="1009" spans="37:50" x14ac:dyDescent="0.2">
      <c r="AK1009" s="82"/>
      <c r="AL1009" s="82"/>
      <c r="AM1009" s="82"/>
      <c r="AN1009" s="82"/>
      <c r="AO1009" s="82"/>
      <c r="AP1009" s="82"/>
      <c r="AQ1009" s="82"/>
      <c r="AR1009" s="82"/>
      <c r="AS1009" s="82"/>
      <c r="AT1009" s="82"/>
      <c r="AU1009" s="82"/>
      <c r="AV1009" s="82"/>
      <c r="AW1009" s="82"/>
      <c r="AX1009" s="82"/>
    </row>
    <row r="1010" spans="37:50" x14ac:dyDescent="0.2">
      <c r="AK1010" s="82"/>
      <c r="AL1010" s="82"/>
      <c r="AM1010" s="82"/>
      <c r="AN1010" s="82"/>
      <c r="AO1010" s="82"/>
      <c r="AP1010" s="82"/>
      <c r="AQ1010" s="82"/>
      <c r="AR1010" s="82"/>
      <c r="AS1010" s="82"/>
      <c r="AT1010" s="82"/>
      <c r="AU1010" s="82"/>
      <c r="AV1010" s="82"/>
      <c r="AW1010" s="82"/>
      <c r="AX1010" s="82"/>
    </row>
    <row r="1011" spans="37:50" x14ac:dyDescent="0.2">
      <c r="AK1011" s="82"/>
      <c r="AL1011" s="82"/>
      <c r="AM1011" s="82"/>
      <c r="AN1011" s="82"/>
      <c r="AO1011" s="82"/>
      <c r="AP1011" s="82"/>
      <c r="AQ1011" s="82"/>
      <c r="AR1011" s="82"/>
      <c r="AS1011" s="82"/>
      <c r="AT1011" s="82"/>
      <c r="AU1011" s="82"/>
      <c r="AV1011" s="82"/>
      <c r="AW1011" s="82"/>
      <c r="AX1011" s="82"/>
    </row>
    <row r="1012" spans="37:50" x14ac:dyDescent="0.2">
      <c r="AK1012" s="82"/>
      <c r="AL1012" s="82"/>
      <c r="AM1012" s="82"/>
      <c r="AN1012" s="82"/>
      <c r="AO1012" s="82"/>
      <c r="AP1012" s="82"/>
      <c r="AQ1012" s="82"/>
      <c r="AR1012" s="82"/>
      <c r="AS1012" s="82"/>
      <c r="AT1012" s="82"/>
      <c r="AU1012" s="82"/>
      <c r="AV1012" s="82"/>
      <c r="AW1012" s="82"/>
      <c r="AX1012" s="82"/>
    </row>
    <row r="1013" spans="37:50" x14ac:dyDescent="0.2">
      <c r="AK1013" s="82"/>
      <c r="AL1013" s="82"/>
      <c r="AM1013" s="82"/>
      <c r="AN1013" s="82"/>
      <c r="AO1013" s="82"/>
      <c r="AP1013" s="82"/>
      <c r="AQ1013" s="82"/>
      <c r="AR1013" s="82"/>
      <c r="AS1013" s="82"/>
      <c r="AT1013" s="82"/>
      <c r="AU1013" s="82"/>
      <c r="AV1013" s="82"/>
      <c r="AW1013" s="82"/>
      <c r="AX1013" s="82"/>
    </row>
    <row r="1014" spans="37:50" x14ac:dyDescent="0.2">
      <c r="AK1014" s="82"/>
      <c r="AL1014" s="82"/>
      <c r="AM1014" s="82"/>
      <c r="AN1014" s="82"/>
      <c r="AO1014" s="82"/>
      <c r="AP1014" s="82"/>
      <c r="AQ1014" s="82"/>
      <c r="AR1014" s="82"/>
      <c r="AS1014" s="82"/>
      <c r="AT1014" s="82"/>
      <c r="AU1014" s="82"/>
      <c r="AV1014" s="82"/>
      <c r="AW1014" s="82"/>
      <c r="AX1014" s="82"/>
    </row>
    <row r="1015" spans="37:50" x14ac:dyDescent="0.2">
      <c r="AK1015" s="82"/>
      <c r="AL1015" s="82"/>
      <c r="AM1015" s="82"/>
      <c r="AN1015" s="82"/>
      <c r="AO1015" s="82"/>
      <c r="AP1015" s="82"/>
      <c r="AQ1015" s="82"/>
      <c r="AR1015" s="82"/>
      <c r="AS1015" s="82"/>
      <c r="AT1015" s="82"/>
      <c r="AU1015" s="82"/>
      <c r="AV1015" s="82"/>
      <c r="AW1015" s="82"/>
      <c r="AX1015" s="82"/>
    </row>
    <row r="1016" spans="37:50" x14ac:dyDescent="0.2">
      <c r="AK1016" s="82"/>
      <c r="AL1016" s="82"/>
      <c r="AM1016" s="82"/>
      <c r="AN1016" s="82"/>
      <c r="AO1016" s="82"/>
      <c r="AP1016" s="82"/>
      <c r="AQ1016" s="82"/>
      <c r="AR1016" s="82"/>
      <c r="AS1016" s="82"/>
      <c r="AT1016" s="82"/>
      <c r="AU1016" s="82"/>
      <c r="AV1016" s="82"/>
      <c r="AW1016" s="82"/>
      <c r="AX1016" s="82"/>
    </row>
    <row r="1017" spans="37:50" x14ac:dyDescent="0.2">
      <c r="AK1017" s="82"/>
      <c r="AL1017" s="82"/>
      <c r="AM1017" s="82"/>
      <c r="AN1017" s="82"/>
      <c r="AO1017" s="82"/>
      <c r="AP1017" s="82"/>
      <c r="AQ1017" s="82"/>
      <c r="AR1017" s="82"/>
      <c r="AS1017" s="82"/>
      <c r="AT1017" s="82"/>
      <c r="AU1017" s="82"/>
      <c r="AV1017" s="82"/>
      <c r="AW1017" s="82"/>
      <c r="AX1017" s="82"/>
    </row>
    <row r="1018" spans="37:50" x14ac:dyDescent="0.2">
      <c r="AK1018" s="82"/>
      <c r="AL1018" s="82"/>
      <c r="AM1018" s="82"/>
      <c r="AN1018" s="82"/>
      <c r="AO1018" s="82"/>
      <c r="AP1018" s="82"/>
      <c r="AQ1018" s="82"/>
      <c r="AR1018" s="82"/>
      <c r="AS1018" s="82"/>
      <c r="AT1018" s="82"/>
      <c r="AU1018" s="82"/>
      <c r="AV1018" s="82"/>
      <c r="AW1018" s="82"/>
      <c r="AX1018" s="82"/>
    </row>
    <row r="1019" spans="37:50" x14ac:dyDescent="0.2">
      <c r="AK1019" s="82"/>
      <c r="AL1019" s="82"/>
      <c r="AM1019" s="82"/>
      <c r="AN1019" s="82"/>
      <c r="AO1019" s="82"/>
      <c r="AP1019" s="82"/>
      <c r="AQ1019" s="82"/>
      <c r="AR1019" s="82"/>
      <c r="AS1019" s="82"/>
      <c r="AT1019" s="82"/>
      <c r="AU1019" s="82"/>
      <c r="AV1019" s="82"/>
      <c r="AW1019" s="82"/>
      <c r="AX1019" s="82"/>
    </row>
    <row r="1020" spans="37:50" x14ac:dyDescent="0.2">
      <c r="AK1020" s="82"/>
      <c r="AL1020" s="82"/>
      <c r="AM1020" s="82"/>
      <c r="AN1020" s="82"/>
      <c r="AO1020" s="82"/>
      <c r="AP1020" s="82"/>
      <c r="AQ1020" s="82"/>
      <c r="AR1020" s="82"/>
      <c r="AS1020" s="82"/>
      <c r="AT1020" s="82"/>
      <c r="AU1020" s="82"/>
      <c r="AV1020" s="82"/>
      <c r="AW1020" s="82"/>
      <c r="AX1020" s="82"/>
    </row>
    <row r="1021" spans="37:50" x14ac:dyDescent="0.2">
      <c r="AK1021" s="82"/>
      <c r="AL1021" s="82"/>
      <c r="AM1021" s="82"/>
      <c r="AN1021" s="82"/>
      <c r="AO1021" s="82"/>
      <c r="AP1021" s="82"/>
      <c r="AQ1021" s="82"/>
      <c r="AR1021" s="82"/>
      <c r="AS1021" s="82"/>
      <c r="AT1021" s="82"/>
      <c r="AU1021" s="82"/>
      <c r="AV1021" s="82"/>
      <c r="AW1021" s="82"/>
      <c r="AX1021" s="82"/>
    </row>
    <row r="1022" spans="37:50" x14ac:dyDescent="0.2">
      <c r="AK1022" s="82"/>
      <c r="AL1022" s="82"/>
      <c r="AM1022" s="82"/>
      <c r="AN1022" s="82"/>
      <c r="AO1022" s="82"/>
      <c r="AP1022" s="82"/>
      <c r="AQ1022" s="82"/>
      <c r="AR1022" s="82"/>
      <c r="AS1022" s="82"/>
      <c r="AT1022" s="82"/>
      <c r="AU1022" s="82"/>
      <c r="AV1022" s="82"/>
      <c r="AW1022" s="82"/>
      <c r="AX1022" s="82"/>
    </row>
    <row r="1023" spans="37:50" x14ac:dyDescent="0.2">
      <c r="AK1023" s="82"/>
      <c r="AL1023" s="82"/>
      <c r="AM1023" s="82"/>
      <c r="AN1023" s="82"/>
      <c r="AO1023" s="82"/>
      <c r="AP1023" s="82"/>
      <c r="AQ1023" s="82"/>
      <c r="AR1023" s="82"/>
      <c r="AS1023" s="82"/>
      <c r="AT1023" s="82"/>
      <c r="AU1023" s="82"/>
      <c r="AV1023" s="82"/>
      <c r="AW1023" s="82"/>
      <c r="AX1023" s="82"/>
    </row>
    <row r="1024" spans="37:50" x14ac:dyDescent="0.2">
      <c r="AK1024" s="82"/>
      <c r="AL1024" s="82"/>
      <c r="AM1024" s="82"/>
      <c r="AN1024" s="82"/>
      <c r="AO1024" s="82"/>
      <c r="AP1024" s="82"/>
      <c r="AQ1024" s="82"/>
      <c r="AR1024" s="82"/>
      <c r="AS1024" s="82"/>
      <c r="AT1024" s="82"/>
      <c r="AU1024" s="82"/>
      <c r="AV1024" s="82"/>
      <c r="AW1024" s="82"/>
      <c r="AX1024" s="82"/>
    </row>
    <row r="1025" spans="37:50" x14ac:dyDescent="0.2">
      <c r="AK1025" s="82"/>
      <c r="AL1025" s="82"/>
      <c r="AM1025" s="82"/>
      <c r="AN1025" s="82"/>
      <c r="AO1025" s="82"/>
      <c r="AP1025" s="82"/>
      <c r="AQ1025" s="82"/>
      <c r="AR1025" s="82"/>
      <c r="AS1025" s="82"/>
      <c r="AT1025" s="82"/>
      <c r="AU1025" s="82"/>
      <c r="AV1025" s="82"/>
      <c r="AW1025" s="82"/>
      <c r="AX1025" s="82"/>
    </row>
    <row r="1026" spans="37:50" x14ac:dyDescent="0.2">
      <c r="AK1026" s="82"/>
      <c r="AL1026" s="82"/>
      <c r="AM1026" s="82"/>
      <c r="AN1026" s="82"/>
      <c r="AO1026" s="82"/>
      <c r="AP1026" s="82"/>
      <c r="AQ1026" s="82"/>
      <c r="AR1026" s="82"/>
      <c r="AS1026" s="82"/>
      <c r="AT1026" s="82"/>
      <c r="AU1026" s="82"/>
      <c r="AV1026" s="82"/>
      <c r="AW1026" s="82"/>
      <c r="AX1026" s="82"/>
    </row>
    <row r="1027" spans="37:50" x14ac:dyDescent="0.2">
      <c r="AK1027" s="82"/>
      <c r="AL1027" s="82"/>
      <c r="AM1027" s="82"/>
      <c r="AN1027" s="82"/>
      <c r="AO1027" s="82"/>
      <c r="AP1027" s="82"/>
      <c r="AQ1027" s="82"/>
      <c r="AR1027" s="82"/>
      <c r="AS1027" s="82"/>
      <c r="AT1027" s="82"/>
      <c r="AU1027" s="82"/>
      <c r="AV1027" s="82"/>
      <c r="AW1027" s="82"/>
      <c r="AX1027" s="82"/>
    </row>
    <row r="1028" spans="37:50" x14ac:dyDescent="0.2">
      <c r="AK1028" s="82"/>
      <c r="AL1028" s="82"/>
      <c r="AM1028" s="82"/>
      <c r="AN1028" s="82"/>
      <c r="AO1028" s="82"/>
      <c r="AP1028" s="82"/>
      <c r="AQ1028" s="82"/>
      <c r="AR1028" s="82"/>
      <c r="AS1028" s="82"/>
      <c r="AT1028" s="82"/>
      <c r="AU1028" s="82"/>
      <c r="AV1028" s="82"/>
      <c r="AW1028" s="82"/>
      <c r="AX1028" s="82"/>
    </row>
    <row r="1029" spans="37:50" x14ac:dyDescent="0.2">
      <c r="AK1029" s="82"/>
      <c r="AL1029" s="82"/>
      <c r="AM1029" s="82"/>
      <c r="AN1029" s="82"/>
      <c r="AO1029" s="82"/>
      <c r="AP1029" s="82"/>
      <c r="AQ1029" s="82"/>
      <c r="AR1029" s="82"/>
      <c r="AS1029" s="82"/>
      <c r="AT1029" s="82"/>
      <c r="AU1029" s="82"/>
      <c r="AV1029" s="82"/>
      <c r="AW1029" s="82"/>
      <c r="AX1029" s="82"/>
    </row>
    <row r="1030" spans="37:50" x14ac:dyDescent="0.2">
      <c r="AK1030" s="82"/>
      <c r="AL1030" s="82"/>
      <c r="AM1030" s="82"/>
      <c r="AN1030" s="82"/>
      <c r="AO1030" s="82"/>
      <c r="AP1030" s="82"/>
      <c r="AQ1030" s="82"/>
      <c r="AR1030" s="82"/>
      <c r="AS1030" s="82"/>
      <c r="AT1030" s="82"/>
      <c r="AU1030" s="82"/>
      <c r="AV1030" s="82"/>
      <c r="AW1030" s="82"/>
      <c r="AX1030" s="82"/>
    </row>
    <row r="1031" spans="37:50" x14ac:dyDescent="0.2">
      <c r="AK1031" s="82"/>
      <c r="AL1031" s="82"/>
      <c r="AM1031" s="82"/>
      <c r="AN1031" s="82"/>
      <c r="AO1031" s="82"/>
      <c r="AP1031" s="82"/>
      <c r="AQ1031" s="82"/>
      <c r="AR1031" s="82"/>
      <c r="AS1031" s="82"/>
      <c r="AT1031" s="82"/>
      <c r="AU1031" s="82"/>
      <c r="AV1031" s="82"/>
      <c r="AW1031" s="82"/>
      <c r="AX1031" s="82"/>
    </row>
    <row r="1032" spans="37:50" x14ac:dyDescent="0.2">
      <c r="AK1032" s="82"/>
      <c r="AL1032" s="82"/>
      <c r="AM1032" s="82"/>
      <c r="AN1032" s="82"/>
      <c r="AO1032" s="82"/>
      <c r="AP1032" s="82"/>
      <c r="AQ1032" s="82"/>
      <c r="AR1032" s="82"/>
      <c r="AS1032" s="82"/>
      <c r="AT1032" s="82"/>
      <c r="AU1032" s="82"/>
      <c r="AV1032" s="82"/>
      <c r="AW1032" s="82"/>
      <c r="AX1032" s="82"/>
    </row>
    <row r="1033" spans="37:50" x14ac:dyDescent="0.2">
      <c r="AK1033" s="82"/>
      <c r="AL1033" s="82"/>
      <c r="AM1033" s="82"/>
      <c r="AN1033" s="82"/>
      <c r="AO1033" s="82"/>
      <c r="AP1033" s="82"/>
      <c r="AQ1033" s="82"/>
      <c r="AR1033" s="82"/>
      <c r="AS1033" s="82"/>
      <c r="AT1033" s="82"/>
      <c r="AU1033" s="82"/>
      <c r="AV1033" s="82"/>
      <c r="AW1033" s="82"/>
      <c r="AX1033" s="82"/>
    </row>
    <row r="1034" spans="37:50" x14ac:dyDescent="0.2">
      <c r="AK1034" s="82"/>
      <c r="AL1034" s="82"/>
      <c r="AM1034" s="82"/>
      <c r="AN1034" s="82"/>
      <c r="AO1034" s="82"/>
      <c r="AP1034" s="82"/>
      <c r="AQ1034" s="82"/>
      <c r="AR1034" s="82"/>
      <c r="AS1034" s="82"/>
      <c r="AT1034" s="82"/>
      <c r="AU1034" s="82"/>
      <c r="AV1034" s="82"/>
      <c r="AW1034" s="82"/>
      <c r="AX1034" s="82"/>
    </row>
    <row r="1035" spans="37:50" x14ac:dyDescent="0.2">
      <c r="AK1035" s="82"/>
      <c r="AL1035" s="82"/>
      <c r="AM1035" s="82"/>
      <c r="AN1035" s="82"/>
      <c r="AO1035" s="82"/>
      <c r="AP1035" s="82"/>
      <c r="AQ1035" s="82"/>
      <c r="AR1035" s="82"/>
      <c r="AS1035" s="82"/>
      <c r="AT1035" s="82"/>
      <c r="AU1035" s="82"/>
      <c r="AV1035" s="82"/>
      <c r="AW1035" s="82"/>
      <c r="AX1035" s="82"/>
    </row>
    <row r="1036" spans="37:50" x14ac:dyDescent="0.2">
      <c r="AK1036" s="82"/>
      <c r="AL1036" s="82"/>
      <c r="AM1036" s="82"/>
      <c r="AN1036" s="82"/>
      <c r="AO1036" s="82"/>
      <c r="AP1036" s="82"/>
      <c r="AQ1036" s="82"/>
      <c r="AR1036" s="82"/>
      <c r="AS1036" s="82"/>
      <c r="AT1036" s="82"/>
      <c r="AU1036" s="82"/>
      <c r="AV1036" s="82"/>
      <c r="AW1036" s="82"/>
      <c r="AX1036" s="82"/>
    </row>
    <row r="1037" spans="37:50" x14ac:dyDescent="0.2">
      <c r="AK1037" s="82"/>
      <c r="AL1037" s="82"/>
      <c r="AM1037" s="82"/>
      <c r="AN1037" s="82"/>
      <c r="AO1037" s="82"/>
      <c r="AP1037" s="82"/>
      <c r="AQ1037" s="82"/>
      <c r="AR1037" s="82"/>
      <c r="AS1037" s="82"/>
      <c r="AT1037" s="82"/>
      <c r="AU1037" s="82"/>
      <c r="AV1037" s="82"/>
      <c r="AW1037" s="82"/>
      <c r="AX1037" s="82"/>
    </row>
    <row r="1038" spans="37:50" x14ac:dyDescent="0.2">
      <c r="AK1038" s="82"/>
      <c r="AL1038" s="82"/>
      <c r="AM1038" s="82"/>
      <c r="AN1038" s="82"/>
      <c r="AO1038" s="82"/>
      <c r="AP1038" s="82"/>
      <c r="AQ1038" s="82"/>
      <c r="AR1038" s="82"/>
      <c r="AS1038" s="82"/>
      <c r="AT1038" s="82"/>
      <c r="AU1038" s="82"/>
      <c r="AV1038" s="82"/>
      <c r="AW1038" s="82"/>
      <c r="AX1038" s="82"/>
    </row>
    <row r="1039" spans="37:50" x14ac:dyDescent="0.2">
      <c r="AK1039" s="82"/>
      <c r="AL1039" s="82"/>
      <c r="AM1039" s="82"/>
      <c r="AN1039" s="82"/>
      <c r="AO1039" s="82"/>
      <c r="AP1039" s="82"/>
      <c r="AQ1039" s="82"/>
      <c r="AR1039" s="82"/>
      <c r="AS1039" s="82"/>
      <c r="AT1039" s="82"/>
      <c r="AU1039" s="82"/>
      <c r="AV1039" s="82"/>
      <c r="AW1039" s="82"/>
      <c r="AX1039" s="82"/>
    </row>
    <row r="1040" spans="37:50" x14ac:dyDescent="0.2">
      <c r="AK1040" s="82"/>
      <c r="AL1040" s="82"/>
      <c r="AM1040" s="82"/>
      <c r="AN1040" s="82"/>
      <c r="AO1040" s="82"/>
      <c r="AP1040" s="82"/>
      <c r="AQ1040" s="82"/>
      <c r="AR1040" s="82"/>
      <c r="AS1040" s="82"/>
      <c r="AT1040" s="82"/>
      <c r="AU1040" s="82"/>
      <c r="AV1040" s="82"/>
      <c r="AW1040" s="82"/>
      <c r="AX1040" s="82"/>
    </row>
    <row r="1041" spans="37:50" x14ac:dyDescent="0.2">
      <c r="AK1041" s="82"/>
      <c r="AL1041" s="82"/>
      <c r="AM1041" s="82"/>
      <c r="AN1041" s="82"/>
      <c r="AO1041" s="82"/>
      <c r="AP1041" s="82"/>
      <c r="AQ1041" s="82"/>
      <c r="AR1041" s="82"/>
      <c r="AS1041" s="82"/>
      <c r="AT1041" s="82"/>
      <c r="AU1041" s="82"/>
      <c r="AV1041" s="82"/>
      <c r="AW1041" s="82"/>
      <c r="AX1041" s="82"/>
    </row>
    <row r="1042" spans="37:50" x14ac:dyDescent="0.2">
      <c r="AK1042" s="82"/>
      <c r="AL1042" s="82"/>
      <c r="AM1042" s="82"/>
      <c r="AN1042" s="82"/>
      <c r="AO1042" s="82"/>
      <c r="AP1042" s="82"/>
      <c r="AQ1042" s="82"/>
      <c r="AR1042" s="82"/>
      <c r="AS1042" s="82"/>
      <c r="AT1042" s="82"/>
      <c r="AU1042" s="82"/>
      <c r="AV1042" s="82"/>
      <c r="AW1042" s="82"/>
      <c r="AX1042" s="82"/>
    </row>
    <row r="1043" spans="37:50" x14ac:dyDescent="0.2">
      <c r="AK1043" s="82"/>
      <c r="AL1043" s="82"/>
      <c r="AM1043" s="82"/>
      <c r="AN1043" s="82"/>
      <c r="AO1043" s="82"/>
      <c r="AP1043" s="82"/>
      <c r="AQ1043" s="82"/>
      <c r="AR1043" s="82"/>
      <c r="AS1043" s="82"/>
      <c r="AT1043" s="82"/>
      <c r="AU1043" s="82"/>
      <c r="AV1043" s="82"/>
      <c r="AW1043" s="82"/>
      <c r="AX1043" s="82"/>
    </row>
    <row r="1044" spans="37:50" x14ac:dyDescent="0.2">
      <c r="AK1044" s="82"/>
      <c r="AL1044" s="82"/>
      <c r="AM1044" s="82"/>
      <c r="AN1044" s="82"/>
      <c r="AO1044" s="82"/>
      <c r="AP1044" s="82"/>
      <c r="AQ1044" s="82"/>
      <c r="AR1044" s="82"/>
      <c r="AS1044" s="82"/>
      <c r="AT1044" s="82"/>
      <c r="AU1044" s="82"/>
      <c r="AV1044" s="82"/>
      <c r="AW1044" s="82"/>
      <c r="AX1044" s="82"/>
    </row>
    <row r="1045" spans="37:50" x14ac:dyDescent="0.2">
      <c r="AK1045" s="82"/>
      <c r="AL1045" s="82"/>
      <c r="AM1045" s="82"/>
      <c r="AN1045" s="82"/>
      <c r="AO1045" s="82"/>
      <c r="AP1045" s="82"/>
      <c r="AQ1045" s="82"/>
      <c r="AR1045" s="82"/>
      <c r="AS1045" s="82"/>
      <c r="AT1045" s="82"/>
      <c r="AU1045" s="82"/>
      <c r="AV1045" s="82"/>
      <c r="AW1045" s="82"/>
      <c r="AX1045" s="82"/>
    </row>
    <row r="1046" spans="37:50" x14ac:dyDescent="0.2">
      <c r="AK1046" s="82"/>
      <c r="AL1046" s="82"/>
      <c r="AM1046" s="82"/>
      <c r="AN1046" s="82"/>
      <c r="AO1046" s="82"/>
      <c r="AP1046" s="82"/>
      <c r="AQ1046" s="82"/>
      <c r="AR1046" s="82"/>
      <c r="AS1046" s="82"/>
      <c r="AT1046" s="82"/>
      <c r="AU1046" s="82"/>
      <c r="AV1046" s="82"/>
      <c r="AW1046" s="82"/>
      <c r="AX1046" s="82"/>
    </row>
    <row r="1047" spans="37:50" x14ac:dyDescent="0.2">
      <c r="AK1047" s="82"/>
      <c r="AL1047" s="82"/>
      <c r="AM1047" s="82"/>
      <c r="AN1047" s="82"/>
      <c r="AO1047" s="82"/>
      <c r="AP1047" s="82"/>
      <c r="AQ1047" s="82"/>
      <c r="AR1047" s="82"/>
      <c r="AS1047" s="82"/>
      <c r="AT1047" s="82"/>
      <c r="AU1047" s="82"/>
      <c r="AV1047" s="82"/>
      <c r="AW1047" s="82"/>
      <c r="AX1047" s="82"/>
    </row>
    <row r="1048" spans="37:50" x14ac:dyDescent="0.2">
      <c r="AK1048" s="82"/>
      <c r="AL1048" s="82"/>
      <c r="AM1048" s="82"/>
      <c r="AN1048" s="82"/>
      <c r="AO1048" s="82"/>
      <c r="AP1048" s="82"/>
      <c r="AQ1048" s="82"/>
      <c r="AR1048" s="82"/>
      <c r="AS1048" s="82"/>
      <c r="AT1048" s="82"/>
      <c r="AU1048" s="82"/>
      <c r="AV1048" s="82"/>
      <c r="AW1048" s="82"/>
      <c r="AX1048" s="82"/>
    </row>
    <row r="1049" spans="37:50" x14ac:dyDescent="0.2">
      <c r="AK1049" s="82"/>
      <c r="AL1049" s="82"/>
      <c r="AM1049" s="82"/>
      <c r="AN1049" s="82"/>
      <c r="AO1049" s="82"/>
      <c r="AP1049" s="82"/>
      <c r="AQ1049" s="82"/>
      <c r="AR1049" s="82"/>
      <c r="AS1049" s="82"/>
      <c r="AT1049" s="82"/>
      <c r="AU1049" s="82"/>
      <c r="AV1049" s="82"/>
      <c r="AW1049" s="82"/>
      <c r="AX1049" s="82"/>
    </row>
    <row r="1050" spans="37:50" x14ac:dyDescent="0.2">
      <c r="AK1050" s="82"/>
      <c r="AL1050" s="82"/>
      <c r="AM1050" s="82"/>
      <c r="AN1050" s="82"/>
      <c r="AO1050" s="82"/>
      <c r="AP1050" s="82"/>
      <c r="AQ1050" s="82"/>
      <c r="AR1050" s="82"/>
      <c r="AS1050" s="82"/>
      <c r="AT1050" s="82"/>
      <c r="AU1050" s="82"/>
      <c r="AV1050" s="82"/>
      <c r="AW1050" s="82"/>
      <c r="AX1050" s="82"/>
    </row>
    <row r="1051" spans="37:50" x14ac:dyDescent="0.2">
      <c r="AK1051" s="82"/>
      <c r="AL1051" s="82"/>
      <c r="AM1051" s="82"/>
      <c r="AN1051" s="82"/>
      <c r="AO1051" s="82"/>
      <c r="AP1051" s="82"/>
      <c r="AQ1051" s="82"/>
      <c r="AR1051" s="82"/>
      <c r="AS1051" s="82"/>
      <c r="AT1051" s="82"/>
      <c r="AU1051" s="82"/>
      <c r="AV1051" s="82"/>
      <c r="AW1051" s="82"/>
      <c r="AX1051" s="82"/>
    </row>
    <row r="1052" spans="37:50" x14ac:dyDescent="0.2">
      <c r="AK1052" s="82"/>
      <c r="AL1052" s="82"/>
      <c r="AM1052" s="82"/>
      <c r="AN1052" s="82"/>
      <c r="AO1052" s="82"/>
      <c r="AP1052" s="82"/>
      <c r="AQ1052" s="82"/>
      <c r="AR1052" s="82"/>
      <c r="AS1052" s="82"/>
      <c r="AT1052" s="82"/>
      <c r="AU1052" s="82"/>
      <c r="AV1052" s="82"/>
      <c r="AW1052" s="82"/>
      <c r="AX1052" s="82"/>
    </row>
    <row r="1053" spans="37:50" x14ac:dyDescent="0.2">
      <c r="AK1053" s="82"/>
      <c r="AL1053" s="82"/>
      <c r="AM1053" s="82"/>
      <c r="AN1053" s="82"/>
      <c r="AO1053" s="82"/>
      <c r="AP1053" s="82"/>
      <c r="AQ1053" s="82"/>
      <c r="AR1053" s="82"/>
      <c r="AS1053" s="82"/>
      <c r="AT1053" s="82"/>
      <c r="AU1053" s="82"/>
      <c r="AV1053" s="82"/>
      <c r="AW1053" s="82"/>
      <c r="AX1053" s="82"/>
    </row>
    <row r="1054" spans="37:50" x14ac:dyDescent="0.2">
      <c r="AK1054" s="82"/>
      <c r="AL1054" s="82"/>
      <c r="AM1054" s="82"/>
      <c r="AN1054" s="82"/>
      <c r="AO1054" s="82"/>
      <c r="AP1054" s="82"/>
      <c r="AQ1054" s="82"/>
      <c r="AR1054" s="82"/>
      <c r="AS1054" s="82"/>
      <c r="AT1054" s="82"/>
      <c r="AU1054" s="82"/>
      <c r="AV1054" s="82"/>
      <c r="AW1054" s="82"/>
      <c r="AX1054" s="82"/>
    </row>
    <row r="1055" spans="37:50" x14ac:dyDescent="0.2">
      <c r="AK1055" s="82"/>
      <c r="AL1055" s="82"/>
      <c r="AM1055" s="82"/>
      <c r="AN1055" s="82"/>
      <c r="AO1055" s="82"/>
      <c r="AP1055" s="82"/>
      <c r="AQ1055" s="82"/>
      <c r="AR1055" s="82"/>
      <c r="AS1055" s="82"/>
      <c r="AT1055" s="82"/>
      <c r="AU1055" s="82"/>
      <c r="AV1055" s="82"/>
      <c r="AW1055" s="82"/>
      <c r="AX1055" s="82"/>
    </row>
    <row r="1056" spans="37:50" x14ac:dyDescent="0.2">
      <c r="AK1056" s="82"/>
      <c r="AL1056" s="82"/>
      <c r="AM1056" s="82"/>
      <c r="AN1056" s="82"/>
      <c r="AO1056" s="82"/>
      <c r="AP1056" s="82"/>
      <c r="AQ1056" s="82"/>
      <c r="AR1056" s="82"/>
      <c r="AS1056" s="82"/>
      <c r="AT1056" s="82"/>
      <c r="AU1056" s="82"/>
      <c r="AV1056" s="82"/>
      <c r="AW1056" s="82"/>
      <c r="AX1056" s="82"/>
    </row>
    <row r="1057" spans="37:50" x14ac:dyDescent="0.2">
      <c r="AK1057" s="82"/>
      <c r="AL1057" s="82"/>
      <c r="AM1057" s="82"/>
      <c r="AN1057" s="82"/>
      <c r="AO1057" s="82"/>
      <c r="AP1057" s="82"/>
      <c r="AQ1057" s="82"/>
      <c r="AR1057" s="82"/>
      <c r="AS1057" s="82"/>
      <c r="AT1057" s="82"/>
      <c r="AU1057" s="82"/>
      <c r="AV1057" s="82"/>
      <c r="AW1057" s="82"/>
      <c r="AX1057" s="82"/>
    </row>
    <row r="1058" spans="37:50" x14ac:dyDescent="0.2">
      <c r="AK1058" s="82"/>
      <c r="AL1058" s="82"/>
      <c r="AM1058" s="82"/>
      <c r="AN1058" s="82"/>
      <c r="AO1058" s="82"/>
      <c r="AP1058" s="82"/>
      <c r="AQ1058" s="82"/>
      <c r="AR1058" s="82"/>
      <c r="AS1058" s="82"/>
      <c r="AT1058" s="82"/>
      <c r="AU1058" s="82"/>
      <c r="AV1058" s="82"/>
      <c r="AW1058" s="82"/>
      <c r="AX1058" s="82"/>
    </row>
    <row r="1059" spans="37:50" x14ac:dyDescent="0.2">
      <c r="AK1059" s="82"/>
      <c r="AL1059" s="82"/>
      <c r="AM1059" s="82"/>
      <c r="AN1059" s="82"/>
      <c r="AO1059" s="82"/>
      <c r="AP1059" s="82"/>
      <c r="AQ1059" s="82"/>
      <c r="AR1059" s="82"/>
      <c r="AS1059" s="82"/>
      <c r="AT1059" s="82"/>
      <c r="AU1059" s="82"/>
      <c r="AV1059" s="82"/>
      <c r="AW1059" s="82"/>
      <c r="AX1059" s="82"/>
    </row>
    <row r="1060" spans="37:50" x14ac:dyDescent="0.2">
      <c r="AK1060" s="82"/>
      <c r="AL1060" s="82"/>
      <c r="AM1060" s="82"/>
      <c r="AN1060" s="82"/>
      <c r="AO1060" s="82"/>
      <c r="AP1060" s="82"/>
      <c r="AQ1060" s="82"/>
      <c r="AR1060" s="82"/>
      <c r="AS1060" s="82"/>
      <c r="AT1060" s="82"/>
      <c r="AU1060" s="82"/>
      <c r="AV1060" s="82"/>
      <c r="AW1060" s="82"/>
      <c r="AX1060" s="82"/>
    </row>
    <row r="1061" spans="37:50" x14ac:dyDescent="0.2">
      <c r="AK1061" s="82"/>
      <c r="AL1061" s="82"/>
      <c r="AM1061" s="82"/>
      <c r="AN1061" s="82"/>
      <c r="AO1061" s="82"/>
      <c r="AP1061" s="82"/>
      <c r="AQ1061" s="82"/>
      <c r="AR1061" s="82"/>
      <c r="AS1061" s="82"/>
      <c r="AT1061" s="82"/>
      <c r="AU1061" s="82"/>
      <c r="AV1061" s="82"/>
      <c r="AW1061" s="82"/>
      <c r="AX1061" s="82"/>
    </row>
    <row r="1062" spans="37:50" x14ac:dyDescent="0.2">
      <c r="AK1062" s="82"/>
      <c r="AL1062" s="82"/>
      <c r="AM1062" s="82"/>
      <c r="AN1062" s="82"/>
      <c r="AO1062" s="82"/>
      <c r="AP1062" s="82"/>
      <c r="AQ1062" s="82"/>
      <c r="AR1062" s="82"/>
      <c r="AS1062" s="82"/>
      <c r="AT1062" s="82"/>
      <c r="AU1062" s="82"/>
      <c r="AV1062" s="82"/>
      <c r="AW1062" s="82"/>
      <c r="AX1062" s="82"/>
    </row>
    <row r="1063" spans="37:50" x14ac:dyDescent="0.2">
      <c r="AK1063" s="82"/>
      <c r="AL1063" s="82"/>
      <c r="AM1063" s="82"/>
      <c r="AN1063" s="82"/>
      <c r="AO1063" s="82"/>
      <c r="AP1063" s="82"/>
      <c r="AQ1063" s="82"/>
      <c r="AR1063" s="82"/>
      <c r="AS1063" s="82"/>
      <c r="AT1063" s="82"/>
      <c r="AU1063" s="82"/>
      <c r="AV1063" s="82"/>
      <c r="AW1063" s="82"/>
      <c r="AX1063" s="82"/>
    </row>
    <row r="1064" spans="37:50" x14ac:dyDescent="0.2">
      <c r="AK1064" s="82"/>
      <c r="AL1064" s="82"/>
      <c r="AM1064" s="82"/>
      <c r="AN1064" s="82"/>
      <c r="AO1064" s="82"/>
      <c r="AP1064" s="82"/>
      <c r="AQ1064" s="82"/>
      <c r="AR1064" s="82"/>
      <c r="AS1064" s="82"/>
      <c r="AT1064" s="82"/>
      <c r="AU1064" s="82"/>
      <c r="AV1064" s="82"/>
      <c r="AW1064" s="82"/>
      <c r="AX1064" s="82"/>
    </row>
    <row r="1065" spans="37:50" x14ac:dyDescent="0.2">
      <c r="AK1065" s="82"/>
      <c r="AL1065" s="82"/>
      <c r="AM1065" s="82"/>
      <c r="AN1065" s="82"/>
      <c r="AO1065" s="82"/>
      <c r="AP1065" s="82"/>
      <c r="AQ1065" s="82"/>
      <c r="AR1065" s="82"/>
      <c r="AS1065" s="82"/>
      <c r="AT1065" s="82"/>
      <c r="AU1065" s="82"/>
      <c r="AV1065" s="82"/>
      <c r="AW1065" s="82"/>
      <c r="AX1065" s="82"/>
    </row>
    <row r="1066" spans="37:50" x14ac:dyDescent="0.2">
      <c r="AK1066" s="82"/>
      <c r="AL1066" s="82"/>
      <c r="AM1066" s="82"/>
      <c r="AN1066" s="82"/>
      <c r="AO1066" s="82"/>
      <c r="AP1066" s="82"/>
      <c r="AQ1066" s="82"/>
      <c r="AR1066" s="82"/>
      <c r="AS1066" s="82"/>
      <c r="AT1066" s="82"/>
      <c r="AU1066" s="82"/>
      <c r="AV1066" s="82"/>
      <c r="AW1066" s="82"/>
      <c r="AX1066" s="82"/>
    </row>
    <row r="1067" spans="37:50" x14ac:dyDescent="0.2">
      <c r="AK1067" s="82"/>
      <c r="AL1067" s="82"/>
      <c r="AM1067" s="82"/>
      <c r="AN1067" s="82"/>
      <c r="AO1067" s="82"/>
      <c r="AP1067" s="82"/>
      <c r="AQ1067" s="82"/>
      <c r="AR1067" s="82"/>
      <c r="AS1067" s="82"/>
      <c r="AT1067" s="82"/>
      <c r="AU1067" s="82"/>
      <c r="AV1067" s="82"/>
      <c r="AW1067" s="82"/>
      <c r="AX1067" s="82"/>
    </row>
    <row r="1068" spans="37:50" x14ac:dyDescent="0.2">
      <c r="AK1068" s="82"/>
      <c r="AL1068" s="82"/>
      <c r="AM1068" s="82"/>
      <c r="AN1068" s="82"/>
      <c r="AO1068" s="82"/>
      <c r="AP1068" s="82"/>
      <c r="AQ1068" s="82"/>
      <c r="AR1068" s="82"/>
      <c r="AS1068" s="82"/>
      <c r="AT1068" s="82"/>
      <c r="AU1068" s="82"/>
      <c r="AV1068" s="82"/>
      <c r="AW1068" s="82"/>
      <c r="AX1068" s="82"/>
    </row>
    <row r="1069" spans="37:50" x14ac:dyDescent="0.2">
      <c r="AK1069" s="82"/>
      <c r="AL1069" s="82"/>
      <c r="AM1069" s="82"/>
      <c r="AN1069" s="82"/>
      <c r="AO1069" s="82"/>
      <c r="AP1069" s="82"/>
      <c r="AQ1069" s="82"/>
      <c r="AR1069" s="82"/>
      <c r="AS1069" s="82"/>
      <c r="AT1069" s="82"/>
      <c r="AU1069" s="82"/>
      <c r="AV1069" s="82"/>
      <c r="AW1069" s="82"/>
      <c r="AX1069" s="82"/>
    </row>
    <row r="1070" spans="37:50" x14ac:dyDescent="0.2">
      <c r="AK1070" s="82"/>
      <c r="AL1070" s="82"/>
      <c r="AM1070" s="82"/>
      <c r="AN1070" s="82"/>
      <c r="AO1070" s="82"/>
      <c r="AP1070" s="82"/>
      <c r="AQ1070" s="82"/>
      <c r="AR1070" s="82"/>
      <c r="AS1070" s="82"/>
      <c r="AT1070" s="82"/>
      <c r="AU1070" s="82"/>
      <c r="AV1070" s="82"/>
      <c r="AW1070" s="82"/>
      <c r="AX1070" s="82"/>
    </row>
    <row r="1071" spans="37:50" x14ac:dyDescent="0.2">
      <c r="AK1071" s="82"/>
      <c r="AL1071" s="82"/>
      <c r="AM1071" s="82"/>
      <c r="AN1071" s="82"/>
      <c r="AO1071" s="82"/>
      <c r="AP1071" s="82"/>
      <c r="AQ1071" s="82"/>
      <c r="AR1071" s="82"/>
      <c r="AS1071" s="82"/>
      <c r="AT1071" s="82"/>
      <c r="AU1071" s="82"/>
      <c r="AV1071" s="82"/>
      <c r="AW1071" s="82"/>
      <c r="AX1071" s="82"/>
    </row>
    <row r="1072" spans="37:50" x14ac:dyDescent="0.2">
      <c r="AK1072" s="82"/>
      <c r="AL1072" s="82"/>
      <c r="AM1072" s="82"/>
      <c r="AN1072" s="82"/>
      <c r="AO1072" s="82"/>
      <c r="AP1072" s="82"/>
      <c r="AQ1072" s="82"/>
      <c r="AR1072" s="82"/>
      <c r="AS1072" s="82"/>
      <c r="AT1072" s="82"/>
      <c r="AU1072" s="82"/>
      <c r="AV1072" s="82"/>
      <c r="AW1072" s="82"/>
      <c r="AX1072" s="82"/>
    </row>
    <row r="1073" spans="37:50" x14ac:dyDescent="0.2">
      <c r="AK1073" s="82"/>
      <c r="AL1073" s="82"/>
      <c r="AM1073" s="82"/>
      <c r="AN1073" s="82"/>
      <c r="AO1073" s="82"/>
      <c r="AP1073" s="82"/>
      <c r="AQ1073" s="82"/>
      <c r="AR1073" s="82"/>
      <c r="AS1073" s="82"/>
      <c r="AT1073" s="82"/>
      <c r="AU1073" s="82"/>
      <c r="AV1073" s="82"/>
      <c r="AW1073" s="82"/>
      <c r="AX1073" s="82"/>
    </row>
    <row r="1074" spans="37:50" x14ac:dyDescent="0.2">
      <c r="AK1074" s="82"/>
      <c r="AL1074" s="82"/>
      <c r="AM1074" s="82"/>
      <c r="AN1074" s="82"/>
      <c r="AO1074" s="82"/>
      <c r="AP1074" s="82"/>
      <c r="AQ1074" s="82"/>
      <c r="AR1074" s="82"/>
      <c r="AS1074" s="82"/>
      <c r="AT1074" s="82"/>
      <c r="AU1074" s="82"/>
      <c r="AV1074" s="82"/>
      <c r="AW1074" s="82"/>
      <c r="AX1074" s="82"/>
    </row>
    <row r="1075" spans="37:50" x14ac:dyDescent="0.2">
      <c r="AK1075" s="82"/>
      <c r="AL1075" s="82"/>
      <c r="AM1075" s="82"/>
      <c r="AN1075" s="82"/>
      <c r="AO1075" s="82"/>
      <c r="AP1075" s="82"/>
      <c r="AQ1075" s="82"/>
      <c r="AR1075" s="82"/>
      <c r="AS1075" s="82"/>
      <c r="AT1075" s="82"/>
      <c r="AU1075" s="82"/>
      <c r="AV1075" s="82"/>
      <c r="AW1075" s="82"/>
      <c r="AX1075" s="82"/>
    </row>
    <row r="1076" spans="37:50" x14ac:dyDescent="0.2">
      <c r="AK1076" s="82"/>
      <c r="AL1076" s="82"/>
      <c r="AM1076" s="82"/>
      <c r="AN1076" s="82"/>
      <c r="AO1076" s="82"/>
      <c r="AP1076" s="82"/>
      <c r="AQ1076" s="82"/>
      <c r="AR1076" s="82"/>
      <c r="AS1076" s="82"/>
      <c r="AT1076" s="82"/>
      <c r="AU1076" s="82"/>
      <c r="AV1076" s="82"/>
      <c r="AW1076" s="82"/>
      <c r="AX1076" s="82"/>
    </row>
    <row r="1077" spans="37:50" x14ac:dyDescent="0.2">
      <c r="AK1077" s="82"/>
      <c r="AL1077" s="82"/>
      <c r="AM1077" s="82"/>
      <c r="AN1077" s="82"/>
      <c r="AO1077" s="82"/>
      <c r="AP1077" s="82"/>
      <c r="AQ1077" s="82"/>
      <c r="AR1077" s="82"/>
      <c r="AS1077" s="82"/>
      <c r="AT1077" s="82"/>
      <c r="AU1077" s="82"/>
      <c r="AV1077" s="82"/>
      <c r="AW1077" s="82"/>
      <c r="AX1077" s="82"/>
    </row>
    <row r="1078" spans="37:50" x14ac:dyDescent="0.2">
      <c r="AK1078" s="82"/>
      <c r="AL1078" s="82"/>
      <c r="AM1078" s="82"/>
      <c r="AN1078" s="82"/>
      <c r="AO1078" s="82"/>
      <c r="AP1078" s="82"/>
      <c r="AQ1078" s="82"/>
      <c r="AR1078" s="82"/>
      <c r="AS1078" s="82"/>
      <c r="AT1078" s="82"/>
      <c r="AU1078" s="82"/>
      <c r="AV1078" s="82"/>
      <c r="AW1078" s="82"/>
      <c r="AX1078" s="82"/>
    </row>
    <row r="1079" spans="37:50" x14ac:dyDescent="0.2">
      <c r="AK1079" s="82"/>
      <c r="AL1079" s="82"/>
      <c r="AM1079" s="82"/>
      <c r="AN1079" s="82"/>
      <c r="AO1079" s="82"/>
      <c r="AP1079" s="82"/>
      <c r="AQ1079" s="82"/>
      <c r="AR1079" s="82"/>
      <c r="AS1079" s="82"/>
      <c r="AT1079" s="82"/>
      <c r="AU1079" s="82"/>
      <c r="AV1079" s="82"/>
      <c r="AW1079" s="82"/>
      <c r="AX1079" s="82"/>
    </row>
    <row r="1080" spans="37:50" x14ac:dyDescent="0.2">
      <c r="AK1080" s="82"/>
      <c r="AL1080" s="82"/>
      <c r="AM1080" s="82"/>
      <c r="AN1080" s="82"/>
      <c r="AO1080" s="82"/>
      <c r="AP1080" s="82"/>
      <c r="AQ1080" s="82"/>
      <c r="AR1080" s="82"/>
      <c r="AS1080" s="82"/>
      <c r="AT1080" s="82"/>
      <c r="AU1080" s="82"/>
      <c r="AV1080" s="82"/>
      <c r="AW1080" s="82"/>
      <c r="AX1080" s="82"/>
    </row>
    <row r="1081" spans="37:50" x14ac:dyDescent="0.2">
      <c r="AK1081" s="82"/>
      <c r="AL1081" s="82"/>
      <c r="AM1081" s="82"/>
      <c r="AN1081" s="82"/>
      <c r="AO1081" s="82"/>
      <c r="AP1081" s="82"/>
      <c r="AQ1081" s="82"/>
      <c r="AR1081" s="82"/>
      <c r="AS1081" s="82"/>
      <c r="AT1081" s="82"/>
      <c r="AU1081" s="82"/>
      <c r="AV1081" s="82"/>
      <c r="AW1081" s="82"/>
      <c r="AX1081" s="82"/>
    </row>
    <row r="1082" spans="37:50" x14ac:dyDescent="0.2">
      <c r="AK1082" s="82"/>
      <c r="AL1082" s="82"/>
      <c r="AM1082" s="82"/>
      <c r="AN1082" s="82"/>
      <c r="AO1082" s="82"/>
      <c r="AP1082" s="82"/>
      <c r="AQ1082" s="82"/>
      <c r="AR1082" s="82"/>
      <c r="AS1082" s="82"/>
      <c r="AT1082" s="82"/>
      <c r="AU1082" s="82"/>
      <c r="AV1082" s="82"/>
      <c r="AW1082" s="82"/>
      <c r="AX1082" s="82"/>
    </row>
    <row r="1083" spans="37:50" x14ac:dyDescent="0.2">
      <c r="AK1083" s="82"/>
      <c r="AL1083" s="82"/>
      <c r="AM1083" s="82"/>
      <c r="AN1083" s="82"/>
      <c r="AO1083" s="82"/>
      <c r="AP1083" s="82"/>
      <c r="AQ1083" s="82"/>
      <c r="AR1083" s="82"/>
      <c r="AS1083" s="82"/>
      <c r="AT1083" s="82"/>
      <c r="AU1083" s="82"/>
      <c r="AV1083" s="82"/>
      <c r="AW1083" s="82"/>
      <c r="AX1083" s="82"/>
    </row>
    <row r="1084" spans="37:50" x14ac:dyDescent="0.2">
      <c r="AK1084" s="82"/>
      <c r="AL1084" s="82"/>
      <c r="AM1084" s="82"/>
      <c r="AN1084" s="82"/>
      <c r="AO1084" s="82"/>
      <c r="AP1084" s="82"/>
      <c r="AQ1084" s="82"/>
      <c r="AR1084" s="82"/>
      <c r="AS1084" s="82"/>
      <c r="AT1084" s="82"/>
      <c r="AU1084" s="82"/>
      <c r="AV1084" s="82"/>
      <c r="AW1084" s="82"/>
      <c r="AX1084" s="82"/>
    </row>
    <row r="1085" spans="37:50" x14ac:dyDescent="0.2">
      <c r="AK1085" s="82"/>
      <c r="AL1085" s="82"/>
      <c r="AM1085" s="82"/>
      <c r="AN1085" s="82"/>
      <c r="AO1085" s="82"/>
      <c r="AP1085" s="82"/>
      <c r="AQ1085" s="82"/>
      <c r="AR1085" s="82"/>
      <c r="AS1085" s="82"/>
      <c r="AT1085" s="82"/>
      <c r="AU1085" s="82"/>
      <c r="AV1085" s="82"/>
      <c r="AW1085" s="82"/>
      <c r="AX1085" s="82"/>
    </row>
    <row r="1086" spans="37:50" x14ac:dyDescent="0.2">
      <c r="AK1086" s="82"/>
      <c r="AL1086" s="82"/>
      <c r="AM1086" s="82"/>
      <c r="AN1086" s="82"/>
      <c r="AO1086" s="82"/>
      <c r="AP1086" s="82"/>
      <c r="AQ1086" s="82"/>
      <c r="AR1086" s="82"/>
      <c r="AS1086" s="82"/>
      <c r="AT1086" s="82"/>
      <c r="AU1086" s="82"/>
      <c r="AV1086" s="82"/>
      <c r="AW1086" s="82"/>
      <c r="AX1086" s="82"/>
    </row>
    <row r="1087" spans="37:50" x14ac:dyDescent="0.2">
      <c r="AK1087" s="82"/>
      <c r="AL1087" s="82"/>
      <c r="AM1087" s="82"/>
      <c r="AN1087" s="82"/>
      <c r="AO1087" s="82"/>
      <c r="AP1087" s="82"/>
      <c r="AQ1087" s="82"/>
      <c r="AR1087" s="82"/>
      <c r="AS1087" s="82"/>
      <c r="AT1087" s="82"/>
      <c r="AU1087" s="82"/>
      <c r="AV1087" s="82"/>
      <c r="AW1087" s="82"/>
      <c r="AX1087" s="82"/>
    </row>
    <row r="1088" spans="37:50" x14ac:dyDescent="0.2">
      <c r="AK1088" s="82"/>
      <c r="AL1088" s="82"/>
      <c r="AM1088" s="82"/>
      <c r="AN1088" s="82"/>
      <c r="AO1088" s="82"/>
      <c r="AP1088" s="82"/>
      <c r="AQ1088" s="82"/>
      <c r="AR1088" s="82"/>
      <c r="AS1088" s="82"/>
      <c r="AT1088" s="82"/>
      <c r="AU1088" s="82"/>
      <c r="AV1088" s="82"/>
      <c r="AW1088" s="82"/>
      <c r="AX1088" s="82"/>
    </row>
    <row r="1089" spans="37:50" x14ac:dyDescent="0.2">
      <c r="AK1089" s="82"/>
      <c r="AL1089" s="82"/>
      <c r="AM1089" s="82"/>
      <c r="AN1089" s="82"/>
      <c r="AO1089" s="82"/>
      <c r="AP1089" s="82"/>
      <c r="AQ1089" s="82"/>
      <c r="AR1089" s="82"/>
      <c r="AS1089" s="82"/>
      <c r="AT1089" s="82"/>
      <c r="AU1089" s="82"/>
      <c r="AV1089" s="82"/>
      <c r="AW1089" s="82"/>
      <c r="AX1089" s="82"/>
    </row>
    <row r="1090" spans="37:50" x14ac:dyDescent="0.2">
      <c r="AK1090" s="82"/>
      <c r="AL1090" s="82"/>
      <c r="AM1090" s="82"/>
      <c r="AN1090" s="82"/>
      <c r="AO1090" s="82"/>
      <c r="AP1090" s="82"/>
      <c r="AQ1090" s="82"/>
      <c r="AR1090" s="82"/>
      <c r="AS1090" s="82"/>
      <c r="AT1090" s="82"/>
      <c r="AU1090" s="82"/>
      <c r="AV1090" s="82"/>
      <c r="AW1090" s="82"/>
      <c r="AX1090" s="82"/>
    </row>
    <row r="1091" spans="37:50" x14ac:dyDescent="0.2">
      <c r="AK1091" s="82"/>
      <c r="AL1091" s="82"/>
      <c r="AM1091" s="82"/>
      <c r="AN1091" s="82"/>
      <c r="AO1091" s="82"/>
      <c r="AP1091" s="82"/>
      <c r="AQ1091" s="82"/>
      <c r="AR1091" s="82"/>
      <c r="AS1091" s="82"/>
      <c r="AT1091" s="82"/>
      <c r="AU1091" s="82"/>
      <c r="AV1091" s="82"/>
      <c r="AW1091" s="82"/>
      <c r="AX1091" s="82"/>
    </row>
    <row r="1092" spans="37:50" x14ac:dyDescent="0.2">
      <c r="AK1092" s="82"/>
      <c r="AL1092" s="82"/>
      <c r="AM1092" s="82"/>
      <c r="AN1092" s="82"/>
      <c r="AO1092" s="82"/>
      <c r="AP1092" s="82"/>
      <c r="AQ1092" s="82"/>
      <c r="AR1092" s="82"/>
      <c r="AS1092" s="82"/>
      <c r="AT1092" s="82"/>
      <c r="AU1092" s="82"/>
      <c r="AV1092" s="82"/>
      <c r="AW1092" s="82"/>
      <c r="AX1092" s="82"/>
    </row>
    <row r="1093" spans="37:50" x14ac:dyDescent="0.2">
      <c r="AK1093" s="82"/>
      <c r="AL1093" s="82"/>
      <c r="AM1093" s="82"/>
      <c r="AN1093" s="82"/>
      <c r="AO1093" s="82"/>
      <c r="AP1093" s="82"/>
      <c r="AQ1093" s="82"/>
      <c r="AR1093" s="82"/>
      <c r="AS1093" s="82"/>
      <c r="AT1093" s="82"/>
      <c r="AU1093" s="82"/>
      <c r="AV1093" s="82"/>
      <c r="AW1093" s="82"/>
      <c r="AX1093" s="82"/>
    </row>
    <row r="1094" spans="37:50" x14ac:dyDescent="0.2">
      <c r="AK1094" s="82"/>
      <c r="AL1094" s="82"/>
      <c r="AM1094" s="82"/>
      <c r="AN1094" s="82"/>
      <c r="AO1094" s="82"/>
      <c r="AP1094" s="82"/>
      <c r="AQ1094" s="82"/>
      <c r="AR1094" s="82"/>
      <c r="AS1094" s="82"/>
      <c r="AT1094" s="82"/>
      <c r="AU1094" s="82"/>
      <c r="AV1094" s="82"/>
      <c r="AW1094" s="82"/>
      <c r="AX1094" s="82"/>
    </row>
    <row r="1095" spans="37:50" x14ac:dyDescent="0.2">
      <c r="AK1095" s="82"/>
      <c r="AL1095" s="82"/>
      <c r="AM1095" s="82"/>
      <c r="AN1095" s="82"/>
      <c r="AO1095" s="82"/>
      <c r="AP1095" s="82"/>
      <c r="AQ1095" s="82"/>
      <c r="AR1095" s="82"/>
      <c r="AS1095" s="82"/>
      <c r="AT1095" s="82"/>
      <c r="AU1095" s="82"/>
      <c r="AV1095" s="82"/>
      <c r="AW1095" s="82"/>
      <c r="AX1095" s="82"/>
    </row>
    <row r="1096" spans="37:50" x14ac:dyDescent="0.2">
      <c r="AK1096" s="82"/>
      <c r="AL1096" s="82"/>
      <c r="AM1096" s="82"/>
      <c r="AN1096" s="82"/>
      <c r="AO1096" s="82"/>
      <c r="AP1096" s="82"/>
      <c r="AQ1096" s="82"/>
      <c r="AR1096" s="82"/>
      <c r="AS1096" s="82"/>
      <c r="AT1096" s="82"/>
      <c r="AU1096" s="82"/>
      <c r="AV1096" s="82"/>
      <c r="AW1096" s="82"/>
      <c r="AX1096" s="82"/>
    </row>
    <row r="1097" spans="37:50" x14ac:dyDescent="0.2">
      <c r="AK1097" s="82"/>
      <c r="AL1097" s="82"/>
      <c r="AM1097" s="82"/>
      <c r="AN1097" s="82"/>
      <c r="AO1097" s="82"/>
      <c r="AP1097" s="82"/>
      <c r="AQ1097" s="82"/>
      <c r="AR1097" s="82"/>
      <c r="AS1097" s="82"/>
      <c r="AT1097" s="82"/>
      <c r="AU1097" s="82"/>
      <c r="AV1097" s="82"/>
      <c r="AW1097" s="82"/>
      <c r="AX1097" s="82"/>
    </row>
    <row r="1098" spans="37:50" x14ac:dyDescent="0.2">
      <c r="AK1098" s="82"/>
      <c r="AL1098" s="82"/>
      <c r="AM1098" s="82"/>
      <c r="AN1098" s="82"/>
      <c r="AO1098" s="82"/>
      <c r="AP1098" s="82"/>
      <c r="AQ1098" s="82"/>
      <c r="AR1098" s="82"/>
      <c r="AS1098" s="82"/>
      <c r="AT1098" s="82"/>
      <c r="AU1098" s="82"/>
      <c r="AV1098" s="82"/>
      <c r="AW1098" s="82"/>
      <c r="AX1098" s="82"/>
    </row>
    <row r="1099" spans="37:50" x14ac:dyDescent="0.2">
      <c r="AK1099" s="82"/>
      <c r="AL1099" s="82"/>
      <c r="AM1099" s="82"/>
      <c r="AN1099" s="82"/>
      <c r="AO1099" s="82"/>
      <c r="AP1099" s="82"/>
      <c r="AQ1099" s="82"/>
      <c r="AR1099" s="82"/>
      <c r="AS1099" s="82"/>
      <c r="AT1099" s="82"/>
      <c r="AU1099" s="82"/>
      <c r="AV1099" s="82"/>
      <c r="AW1099" s="82"/>
      <c r="AX1099" s="82"/>
    </row>
    <row r="1100" spans="37:50" x14ac:dyDescent="0.2">
      <c r="AK1100" s="82"/>
      <c r="AL1100" s="82"/>
      <c r="AM1100" s="82"/>
      <c r="AN1100" s="82"/>
      <c r="AO1100" s="82"/>
      <c r="AP1100" s="82"/>
      <c r="AQ1100" s="82"/>
      <c r="AR1100" s="82"/>
      <c r="AS1100" s="82"/>
      <c r="AT1100" s="82"/>
      <c r="AU1100" s="82"/>
      <c r="AV1100" s="82"/>
      <c r="AW1100" s="82"/>
      <c r="AX1100" s="82"/>
    </row>
    <row r="1101" spans="37:50" x14ac:dyDescent="0.2">
      <c r="AK1101" s="82"/>
      <c r="AL1101" s="82"/>
      <c r="AM1101" s="82"/>
      <c r="AN1101" s="82"/>
      <c r="AO1101" s="82"/>
      <c r="AP1101" s="82"/>
      <c r="AQ1101" s="82"/>
      <c r="AR1101" s="82"/>
      <c r="AS1101" s="82"/>
      <c r="AT1101" s="82"/>
      <c r="AU1101" s="82"/>
      <c r="AV1101" s="82"/>
      <c r="AW1101" s="82"/>
      <c r="AX1101" s="82"/>
    </row>
    <row r="1102" spans="37:50" x14ac:dyDescent="0.2">
      <c r="AK1102" s="82"/>
      <c r="AL1102" s="82"/>
      <c r="AM1102" s="82"/>
      <c r="AN1102" s="82"/>
      <c r="AO1102" s="82"/>
      <c r="AP1102" s="82"/>
      <c r="AQ1102" s="82"/>
      <c r="AR1102" s="82"/>
      <c r="AS1102" s="82"/>
      <c r="AT1102" s="82"/>
      <c r="AU1102" s="82"/>
      <c r="AV1102" s="82"/>
      <c r="AW1102" s="82"/>
      <c r="AX1102" s="82"/>
    </row>
    <row r="1103" spans="37:50" x14ac:dyDescent="0.2">
      <c r="AK1103" s="82"/>
      <c r="AL1103" s="82"/>
      <c r="AM1103" s="82"/>
      <c r="AN1103" s="82"/>
      <c r="AO1103" s="82"/>
      <c r="AP1103" s="82"/>
      <c r="AQ1103" s="82"/>
      <c r="AR1103" s="82"/>
      <c r="AS1103" s="82"/>
      <c r="AT1103" s="82"/>
      <c r="AU1103" s="82"/>
      <c r="AV1103" s="82"/>
      <c r="AW1103" s="82"/>
      <c r="AX1103" s="82"/>
    </row>
    <row r="1104" spans="37:50" x14ac:dyDescent="0.2">
      <c r="AK1104" s="82"/>
      <c r="AL1104" s="82"/>
      <c r="AM1104" s="82"/>
      <c r="AN1104" s="82"/>
      <c r="AO1104" s="82"/>
      <c r="AP1104" s="82"/>
      <c r="AQ1104" s="82"/>
      <c r="AR1104" s="82"/>
      <c r="AS1104" s="82"/>
      <c r="AT1104" s="82"/>
      <c r="AU1104" s="82"/>
      <c r="AV1104" s="82"/>
      <c r="AW1104" s="82"/>
      <c r="AX1104" s="82"/>
    </row>
    <row r="1105" spans="37:50" x14ac:dyDescent="0.2">
      <c r="AK1105" s="82"/>
      <c r="AL1105" s="82"/>
      <c r="AM1105" s="82"/>
      <c r="AN1105" s="82"/>
      <c r="AO1105" s="82"/>
      <c r="AP1105" s="82"/>
      <c r="AQ1105" s="82"/>
      <c r="AR1105" s="82"/>
      <c r="AS1105" s="82"/>
      <c r="AT1105" s="82"/>
      <c r="AU1105" s="82"/>
      <c r="AV1105" s="82"/>
      <c r="AW1105" s="82"/>
      <c r="AX1105" s="82"/>
    </row>
    <row r="1106" spans="37:50" x14ac:dyDescent="0.2">
      <c r="AK1106" s="82"/>
      <c r="AL1106" s="82"/>
      <c r="AM1106" s="82"/>
      <c r="AN1106" s="82"/>
      <c r="AO1106" s="82"/>
      <c r="AP1106" s="82"/>
      <c r="AQ1106" s="82"/>
      <c r="AR1106" s="82"/>
      <c r="AS1106" s="82"/>
      <c r="AT1106" s="82"/>
      <c r="AU1106" s="82"/>
      <c r="AV1106" s="82"/>
      <c r="AW1106" s="82"/>
      <c r="AX1106" s="82"/>
    </row>
    <row r="1107" spans="37:50" x14ac:dyDescent="0.2">
      <c r="AK1107" s="82"/>
      <c r="AL1107" s="82"/>
      <c r="AM1107" s="82"/>
      <c r="AN1107" s="82"/>
      <c r="AO1107" s="82"/>
      <c r="AP1107" s="82"/>
      <c r="AQ1107" s="82"/>
      <c r="AR1107" s="82"/>
      <c r="AS1107" s="82"/>
      <c r="AT1107" s="82"/>
      <c r="AU1107" s="82"/>
      <c r="AV1107" s="82"/>
      <c r="AW1107" s="82"/>
      <c r="AX1107" s="82"/>
    </row>
    <row r="1108" spans="37:50" x14ac:dyDescent="0.2">
      <c r="AK1108" s="82"/>
      <c r="AL1108" s="82"/>
      <c r="AM1108" s="82"/>
      <c r="AN1108" s="82"/>
      <c r="AO1108" s="82"/>
      <c r="AP1108" s="82"/>
      <c r="AQ1108" s="82"/>
      <c r="AR1108" s="82"/>
      <c r="AS1108" s="82"/>
      <c r="AT1108" s="82"/>
      <c r="AU1108" s="82"/>
      <c r="AV1108" s="82"/>
      <c r="AW1108" s="82"/>
      <c r="AX1108" s="82"/>
    </row>
    <row r="1109" spans="37:50" x14ac:dyDescent="0.2">
      <c r="AK1109" s="82"/>
      <c r="AL1109" s="82"/>
      <c r="AM1109" s="82"/>
      <c r="AN1109" s="82"/>
      <c r="AO1109" s="82"/>
      <c r="AP1109" s="82"/>
      <c r="AQ1109" s="82"/>
      <c r="AR1109" s="82"/>
      <c r="AS1109" s="82"/>
      <c r="AT1109" s="82"/>
      <c r="AU1109" s="82"/>
      <c r="AV1109" s="82"/>
      <c r="AW1109" s="82"/>
      <c r="AX1109" s="82"/>
    </row>
    <row r="1110" spans="37:50" x14ac:dyDescent="0.2">
      <c r="AK1110" s="82"/>
      <c r="AL1110" s="82"/>
      <c r="AM1110" s="82"/>
      <c r="AN1110" s="82"/>
      <c r="AO1110" s="82"/>
      <c r="AP1110" s="82"/>
      <c r="AQ1110" s="82"/>
      <c r="AR1110" s="82"/>
      <c r="AS1110" s="82"/>
      <c r="AT1110" s="82"/>
      <c r="AU1110" s="82"/>
      <c r="AV1110" s="82"/>
      <c r="AW1110" s="82"/>
      <c r="AX1110" s="82"/>
    </row>
    <row r="1111" spans="37:50" x14ac:dyDescent="0.2">
      <c r="AK1111" s="82"/>
      <c r="AL1111" s="82"/>
      <c r="AM1111" s="82"/>
      <c r="AN1111" s="82"/>
      <c r="AO1111" s="82"/>
      <c r="AP1111" s="82"/>
      <c r="AQ1111" s="82"/>
      <c r="AR1111" s="82"/>
      <c r="AS1111" s="82"/>
      <c r="AT1111" s="82"/>
      <c r="AU1111" s="82"/>
      <c r="AV1111" s="82"/>
      <c r="AW1111" s="82"/>
      <c r="AX1111" s="82"/>
    </row>
    <row r="1112" spans="37:50" x14ac:dyDescent="0.2">
      <c r="AK1112" s="82"/>
      <c r="AL1112" s="82"/>
      <c r="AM1112" s="82"/>
      <c r="AN1112" s="82"/>
      <c r="AO1112" s="82"/>
      <c r="AP1112" s="82"/>
      <c r="AQ1112" s="82"/>
      <c r="AR1112" s="82"/>
      <c r="AS1112" s="82"/>
      <c r="AT1112" s="82"/>
      <c r="AU1112" s="82"/>
      <c r="AV1112" s="82"/>
      <c r="AW1112" s="82"/>
      <c r="AX1112" s="82"/>
    </row>
    <row r="1113" spans="37:50" x14ac:dyDescent="0.2">
      <c r="AK1113" s="82"/>
      <c r="AL1113" s="82"/>
      <c r="AM1113" s="82"/>
      <c r="AN1113" s="82"/>
      <c r="AO1113" s="82"/>
      <c r="AP1113" s="82"/>
      <c r="AQ1113" s="82"/>
      <c r="AR1113" s="82"/>
      <c r="AS1113" s="82"/>
      <c r="AT1113" s="82"/>
      <c r="AU1113" s="82"/>
      <c r="AV1113" s="82"/>
      <c r="AW1113" s="82"/>
      <c r="AX1113" s="82"/>
    </row>
    <row r="1114" spans="37:50" x14ac:dyDescent="0.2">
      <c r="AK1114" s="82"/>
      <c r="AL1114" s="82"/>
      <c r="AM1114" s="82"/>
      <c r="AN1114" s="82"/>
      <c r="AO1114" s="82"/>
      <c r="AP1114" s="82"/>
      <c r="AQ1114" s="82"/>
      <c r="AR1114" s="82"/>
      <c r="AS1114" s="82"/>
      <c r="AT1114" s="82"/>
      <c r="AU1114" s="82"/>
      <c r="AV1114" s="82"/>
      <c r="AW1114" s="82"/>
      <c r="AX1114" s="82"/>
    </row>
    <row r="1115" spans="37:50" x14ac:dyDescent="0.2">
      <c r="AK1115" s="82"/>
      <c r="AL1115" s="82"/>
      <c r="AM1115" s="82"/>
      <c r="AN1115" s="82"/>
      <c r="AO1115" s="82"/>
      <c r="AP1115" s="82"/>
      <c r="AQ1115" s="82"/>
      <c r="AR1115" s="82"/>
      <c r="AS1115" s="82"/>
      <c r="AT1115" s="82"/>
      <c r="AU1115" s="82"/>
      <c r="AV1115" s="82"/>
      <c r="AW1115" s="82"/>
      <c r="AX1115" s="82"/>
    </row>
    <row r="1116" spans="37:50" x14ac:dyDescent="0.2">
      <c r="AK1116" s="82"/>
      <c r="AL1116" s="82"/>
      <c r="AM1116" s="82"/>
      <c r="AN1116" s="82"/>
      <c r="AO1116" s="82"/>
      <c r="AP1116" s="82"/>
      <c r="AQ1116" s="82"/>
      <c r="AR1116" s="82"/>
      <c r="AS1116" s="82"/>
      <c r="AT1116" s="82"/>
      <c r="AU1116" s="82"/>
      <c r="AV1116" s="82"/>
      <c r="AW1116" s="82"/>
      <c r="AX1116" s="82"/>
    </row>
    <row r="1117" spans="37:50" x14ac:dyDescent="0.2">
      <c r="AK1117" s="82"/>
      <c r="AL1117" s="82"/>
      <c r="AM1117" s="82"/>
      <c r="AN1117" s="82"/>
      <c r="AO1117" s="82"/>
      <c r="AP1117" s="82"/>
      <c r="AQ1117" s="82"/>
      <c r="AR1117" s="82"/>
      <c r="AS1117" s="82"/>
      <c r="AT1117" s="82"/>
      <c r="AU1117" s="82"/>
      <c r="AV1117" s="82"/>
      <c r="AW1117" s="82"/>
      <c r="AX1117" s="82"/>
    </row>
    <row r="1118" spans="37:50" x14ac:dyDescent="0.2">
      <c r="AK1118" s="82"/>
      <c r="AL1118" s="82"/>
      <c r="AM1118" s="82"/>
      <c r="AN1118" s="82"/>
      <c r="AO1118" s="82"/>
      <c r="AP1118" s="82"/>
      <c r="AQ1118" s="82"/>
      <c r="AR1118" s="82"/>
      <c r="AS1118" s="82"/>
      <c r="AT1118" s="82"/>
      <c r="AU1118" s="82"/>
      <c r="AV1118" s="82"/>
      <c r="AW1118" s="82"/>
      <c r="AX1118" s="82"/>
    </row>
    <row r="1119" spans="37:50" x14ac:dyDescent="0.2">
      <c r="AK1119" s="82"/>
      <c r="AL1119" s="82"/>
      <c r="AM1119" s="82"/>
      <c r="AN1119" s="82"/>
      <c r="AO1119" s="82"/>
      <c r="AP1119" s="82"/>
      <c r="AQ1119" s="82"/>
      <c r="AR1119" s="82"/>
      <c r="AS1119" s="82"/>
      <c r="AT1119" s="82"/>
      <c r="AU1119" s="82"/>
      <c r="AV1119" s="82"/>
      <c r="AW1119" s="82"/>
      <c r="AX1119" s="82"/>
    </row>
    <row r="1120" spans="37:50" x14ac:dyDescent="0.2">
      <c r="AK1120" s="82"/>
      <c r="AL1120" s="82"/>
      <c r="AM1120" s="82"/>
      <c r="AN1120" s="82"/>
      <c r="AO1120" s="82"/>
      <c r="AP1120" s="82"/>
      <c r="AQ1120" s="82"/>
      <c r="AR1120" s="82"/>
      <c r="AS1120" s="82"/>
      <c r="AT1120" s="82"/>
      <c r="AU1120" s="82"/>
      <c r="AV1120" s="82"/>
      <c r="AW1120" s="82"/>
      <c r="AX1120" s="82"/>
    </row>
    <row r="1121" spans="37:50" x14ac:dyDescent="0.2">
      <c r="AK1121" s="82"/>
      <c r="AL1121" s="82"/>
      <c r="AM1121" s="82"/>
      <c r="AN1121" s="82"/>
      <c r="AO1121" s="82"/>
      <c r="AP1121" s="82"/>
      <c r="AQ1121" s="82"/>
      <c r="AR1121" s="82"/>
      <c r="AS1121" s="82"/>
      <c r="AT1121" s="82"/>
      <c r="AU1121" s="82"/>
      <c r="AV1121" s="82"/>
      <c r="AW1121" s="82"/>
      <c r="AX1121" s="82"/>
    </row>
    <row r="1122" spans="37:50" x14ac:dyDescent="0.2">
      <c r="AK1122" s="82"/>
      <c r="AL1122" s="82"/>
      <c r="AM1122" s="82"/>
      <c r="AN1122" s="82"/>
      <c r="AO1122" s="82"/>
      <c r="AP1122" s="82"/>
      <c r="AQ1122" s="82"/>
      <c r="AR1122" s="82"/>
      <c r="AS1122" s="82"/>
      <c r="AT1122" s="82"/>
      <c r="AU1122" s="82"/>
      <c r="AV1122" s="82"/>
      <c r="AW1122" s="82"/>
      <c r="AX1122" s="82"/>
    </row>
    <row r="1123" spans="37:50" x14ac:dyDescent="0.2">
      <c r="AK1123" s="82"/>
      <c r="AL1123" s="82"/>
      <c r="AM1123" s="82"/>
      <c r="AN1123" s="82"/>
      <c r="AO1123" s="82"/>
      <c r="AP1123" s="82"/>
      <c r="AQ1123" s="82"/>
      <c r="AR1123" s="82"/>
      <c r="AS1123" s="82"/>
      <c r="AT1123" s="82"/>
      <c r="AU1123" s="82"/>
      <c r="AV1123" s="82"/>
      <c r="AW1123" s="82"/>
      <c r="AX1123" s="82"/>
    </row>
    <row r="1124" spans="37:50" x14ac:dyDescent="0.2">
      <c r="AK1124" s="82"/>
      <c r="AL1124" s="82"/>
      <c r="AM1124" s="82"/>
      <c r="AN1124" s="82"/>
      <c r="AO1124" s="82"/>
      <c r="AP1124" s="82"/>
      <c r="AQ1124" s="82"/>
      <c r="AR1124" s="82"/>
      <c r="AS1124" s="82"/>
      <c r="AT1124" s="82"/>
      <c r="AU1124" s="82"/>
      <c r="AV1124" s="82"/>
      <c r="AW1124" s="82"/>
      <c r="AX1124" s="82"/>
    </row>
    <row r="1125" spans="37:50" x14ac:dyDescent="0.2">
      <c r="AK1125" s="82"/>
      <c r="AL1125" s="82"/>
      <c r="AM1125" s="82"/>
      <c r="AN1125" s="82"/>
      <c r="AO1125" s="82"/>
      <c r="AP1125" s="82"/>
      <c r="AQ1125" s="82"/>
      <c r="AR1125" s="82"/>
      <c r="AS1125" s="82"/>
      <c r="AT1125" s="82"/>
      <c r="AU1125" s="82"/>
      <c r="AV1125" s="82"/>
      <c r="AW1125" s="82"/>
      <c r="AX1125" s="82"/>
    </row>
    <row r="1126" spans="37:50" x14ac:dyDescent="0.2">
      <c r="AK1126" s="82"/>
      <c r="AL1126" s="82"/>
      <c r="AM1126" s="82"/>
      <c r="AN1126" s="82"/>
      <c r="AO1126" s="82"/>
      <c r="AP1126" s="82"/>
      <c r="AQ1126" s="82"/>
      <c r="AR1126" s="82"/>
      <c r="AS1126" s="82"/>
      <c r="AT1126" s="82"/>
      <c r="AU1126" s="82"/>
      <c r="AV1126" s="82"/>
      <c r="AW1126" s="82"/>
      <c r="AX1126" s="82"/>
    </row>
    <row r="1127" spans="37:50" x14ac:dyDescent="0.2">
      <c r="AK1127" s="82"/>
      <c r="AL1127" s="82"/>
      <c r="AM1127" s="82"/>
      <c r="AN1127" s="82"/>
      <c r="AO1127" s="82"/>
      <c r="AP1127" s="82"/>
      <c r="AQ1127" s="82"/>
      <c r="AR1127" s="82"/>
      <c r="AS1127" s="82"/>
      <c r="AT1127" s="82"/>
      <c r="AU1127" s="82"/>
      <c r="AV1127" s="82"/>
      <c r="AW1127" s="82"/>
      <c r="AX1127" s="82"/>
    </row>
    <row r="1128" spans="37:50" x14ac:dyDescent="0.2">
      <c r="AK1128" s="82"/>
      <c r="AL1128" s="82"/>
      <c r="AM1128" s="82"/>
      <c r="AN1128" s="82"/>
      <c r="AO1128" s="82"/>
      <c r="AP1128" s="82"/>
      <c r="AQ1128" s="82"/>
      <c r="AR1128" s="82"/>
      <c r="AS1128" s="82"/>
      <c r="AT1128" s="82"/>
      <c r="AU1128" s="82"/>
      <c r="AV1128" s="82"/>
      <c r="AW1128" s="82"/>
      <c r="AX1128" s="82"/>
    </row>
    <row r="1129" spans="37:50" x14ac:dyDescent="0.2">
      <c r="AK1129" s="82"/>
      <c r="AL1129" s="82"/>
      <c r="AM1129" s="82"/>
      <c r="AN1129" s="82"/>
      <c r="AO1129" s="82"/>
      <c r="AP1129" s="82"/>
      <c r="AQ1129" s="82"/>
      <c r="AR1129" s="82"/>
      <c r="AS1129" s="82"/>
      <c r="AT1129" s="82"/>
      <c r="AU1129" s="82"/>
      <c r="AV1129" s="82"/>
      <c r="AW1129" s="82"/>
      <c r="AX1129" s="82"/>
    </row>
    <row r="1130" spans="37:50" x14ac:dyDescent="0.2">
      <c r="AK1130" s="82"/>
      <c r="AL1130" s="82"/>
      <c r="AM1130" s="82"/>
      <c r="AN1130" s="82"/>
      <c r="AO1130" s="82"/>
      <c r="AP1130" s="82"/>
      <c r="AQ1130" s="82"/>
      <c r="AR1130" s="82"/>
      <c r="AS1130" s="82"/>
      <c r="AT1130" s="82"/>
      <c r="AU1130" s="82"/>
      <c r="AV1130" s="82"/>
      <c r="AW1130" s="82"/>
      <c r="AX1130" s="82"/>
    </row>
    <row r="1131" spans="37:50" x14ac:dyDescent="0.2">
      <c r="AK1131" s="82"/>
      <c r="AL1131" s="82"/>
      <c r="AM1131" s="82"/>
      <c r="AN1131" s="82"/>
      <c r="AO1131" s="82"/>
      <c r="AP1131" s="82"/>
      <c r="AQ1131" s="82"/>
      <c r="AR1131" s="82"/>
      <c r="AS1131" s="82"/>
      <c r="AT1131" s="82"/>
      <c r="AU1131" s="82"/>
      <c r="AV1131" s="82"/>
      <c r="AW1131" s="82"/>
      <c r="AX1131" s="82"/>
    </row>
    <row r="1132" spans="37:50" x14ac:dyDescent="0.2">
      <c r="AK1132" s="82"/>
      <c r="AL1132" s="82"/>
      <c r="AM1132" s="82"/>
      <c r="AN1132" s="82"/>
      <c r="AO1132" s="82"/>
      <c r="AP1132" s="82"/>
      <c r="AQ1132" s="82"/>
      <c r="AR1132" s="82"/>
      <c r="AS1132" s="82"/>
      <c r="AT1132" s="82"/>
      <c r="AU1132" s="82"/>
      <c r="AV1132" s="82"/>
      <c r="AW1132" s="82"/>
      <c r="AX1132" s="82"/>
    </row>
    <row r="1133" spans="37:50" x14ac:dyDescent="0.2">
      <c r="AK1133" s="82"/>
      <c r="AL1133" s="82"/>
      <c r="AM1133" s="82"/>
      <c r="AN1133" s="82"/>
      <c r="AO1133" s="82"/>
      <c r="AP1133" s="82"/>
      <c r="AQ1133" s="82"/>
      <c r="AR1133" s="82"/>
      <c r="AS1133" s="82"/>
      <c r="AT1133" s="82"/>
      <c r="AU1133" s="82"/>
      <c r="AV1133" s="82"/>
      <c r="AW1133" s="82"/>
      <c r="AX1133" s="82"/>
    </row>
    <row r="1134" spans="37:50" x14ac:dyDescent="0.2">
      <c r="AK1134" s="82"/>
      <c r="AL1134" s="82"/>
      <c r="AM1134" s="82"/>
      <c r="AN1134" s="82"/>
      <c r="AO1134" s="82"/>
      <c r="AP1134" s="82"/>
      <c r="AQ1134" s="82"/>
      <c r="AR1134" s="82"/>
      <c r="AS1134" s="82"/>
      <c r="AT1134" s="82"/>
      <c r="AU1134" s="82"/>
      <c r="AV1134" s="82"/>
      <c r="AW1134" s="82"/>
      <c r="AX1134" s="82"/>
    </row>
    <row r="1135" spans="37:50" x14ac:dyDescent="0.2">
      <c r="AK1135" s="82"/>
      <c r="AL1135" s="82"/>
      <c r="AM1135" s="82"/>
      <c r="AN1135" s="82"/>
      <c r="AO1135" s="82"/>
      <c r="AP1135" s="82"/>
      <c r="AQ1135" s="82"/>
      <c r="AR1135" s="82"/>
      <c r="AS1135" s="82"/>
      <c r="AT1135" s="82"/>
      <c r="AU1135" s="82"/>
      <c r="AV1135" s="82"/>
      <c r="AW1135" s="82"/>
      <c r="AX1135" s="82"/>
    </row>
    <row r="1136" spans="37:50" x14ac:dyDescent="0.2">
      <c r="AK1136" s="82"/>
      <c r="AL1136" s="82"/>
      <c r="AM1136" s="82"/>
      <c r="AN1136" s="82"/>
      <c r="AO1136" s="82"/>
      <c r="AP1136" s="82"/>
      <c r="AQ1136" s="82"/>
      <c r="AR1136" s="82"/>
      <c r="AS1136" s="82"/>
      <c r="AT1136" s="82"/>
      <c r="AU1136" s="82"/>
      <c r="AV1136" s="82"/>
      <c r="AW1136" s="82"/>
      <c r="AX1136" s="82"/>
    </row>
    <row r="1137" spans="37:50" x14ac:dyDescent="0.2">
      <c r="AK1137" s="82"/>
      <c r="AL1137" s="82"/>
      <c r="AM1137" s="82"/>
      <c r="AN1137" s="82"/>
      <c r="AO1137" s="82"/>
      <c r="AP1137" s="82"/>
      <c r="AQ1137" s="82"/>
      <c r="AR1137" s="82"/>
      <c r="AS1137" s="82"/>
      <c r="AT1137" s="82"/>
      <c r="AU1137" s="82"/>
      <c r="AV1137" s="82"/>
      <c r="AW1137" s="82"/>
      <c r="AX1137" s="82"/>
    </row>
    <row r="1138" spans="37:50" x14ac:dyDescent="0.2">
      <c r="AK1138" s="82"/>
      <c r="AL1138" s="82"/>
      <c r="AM1138" s="82"/>
      <c r="AN1138" s="82"/>
      <c r="AO1138" s="82"/>
      <c r="AP1138" s="82"/>
      <c r="AQ1138" s="82"/>
      <c r="AR1138" s="82"/>
      <c r="AS1138" s="82"/>
      <c r="AT1138" s="82"/>
      <c r="AU1138" s="82"/>
      <c r="AV1138" s="82"/>
      <c r="AW1138" s="82"/>
      <c r="AX1138" s="82"/>
    </row>
    <row r="1139" spans="37:50" x14ac:dyDescent="0.2">
      <c r="AK1139" s="82"/>
      <c r="AL1139" s="82"/>
      <c r="AM1139" s="82"/>
      <c r="AN1139" s="82"/>
      <c r="AO1139" s="82"/>
      <c r="AP1139" s="82"/>
      <c r="AQ1139" s="82"/>
      <c r="AR1139" s="82"/>
      <c r="AS1139" s="82"/>
      <c r="AT1139" s="82"/>
      <c r="AU1139" s="82"/>
      <c r="AV1139" s="82"/>
      <c r="AW1139" s="82"/>
      <c r="AX1139" s="82"/>
    </row>
    <row r="1140" spans="37:50" x14ac:dyDescent="0.2">
      <c r="AK1140" s="82"/>
      <c r="AL1140" s="82"/>
      <c r="AM1140" s="82"/>
      <c r="AN1140" s="82"/>
      <c r="AO1140" s="82"/>
      <c r="AP1140" s="82"/>
      <c r="AQ1140" s="82"/>
      <c r="AR1140" s="82"/>
      <c r="AS1140" s="82"/>
      <c r="AT1140" s="82"/>
      <c r="AU1140" s="82"/>
      <c r="AV1140" s="82"/>
      <c r="AW1140" s="82"/>
      <c r="AX1140" s="82"/>
    </row>
    <row r="1141" spans="37:50" x14ac:dyDescent="0.2">
      <c r="AK1141" s="82"/>
      <c r="AL1141" s="82"/>
      <c r="AM1141" s="82"/>
      <c r="AN1141" s="82"/>
      <c r="AO1141" s="82"/>
      <c r="AP1141" s="82"/>
      <c r="AQ1141" s="82"/>
      <c r="AR1141" s="82"/>
      <c r="AS1141" s="82"/>
      <c r="AT1141" s="82"/>
      <c r="AU1141" s="82"/>
      <c r="AV1141" s="82"/>
      <c r="AW1141" s="82"/>
      <c r="AX1141" s="82"/>
    </row>
    <row r="1142" spans="37:50" x14ac:dyDescent="0.2">
      <c r="AK1142" s="82"/>
      <c r="AL1142" s="82"/>
      <c r="AM1142" s="82"/>
      <c r="AN1142" s="82"/>
      <c r="AO1142" s="82"/>
      <c r="AP1142" s="82"/>
      <c r="AQ1142" s="82"/>
      <c r="AR1142" s="82"/>
      <c r="AS1142" s="82"/>
      <c r="AT1142" s="82"/>
      <c r="AU1142" s="82"/>
      <c r="AV1142" s="82"/>
      <c r="AW1142" s="82"/>
      <c r="AX1142" s="82"/>
    </row>
    <row r="1143" spans="37:50" x14ac:dyDescent="0.2">
      <c r="AK1143" s="82"/>
      <c r="AL1143" s="82"/>
      <c r="AM1143" s="82"/>
      <c r="AN1143" s="82"/>
      <c r="AO1143" s="82"/>
      <c r="AP1143" s="82"/>
      <c r="AQ1143" s="82"/>
      <c r="AR1143" s="82"/>
      <c r="AS1143" s="82"/>
      <c r="AT1143" s="82"/>
      <c r="AU1143" s="82"/>
      <c r="AV1143" s="82"/>
      <c r="AW1143" s="82"/>
      <c r="AX1143" s="82"/>
    </row>
    <row r="1144" spans="37:50" x14ac:dyDescent="0.2">
      <c r="AK1144" s="82"/>
      <c r="AL1144" s="82"/>
      <c r="AM1144" s="82"/>
      <c r="AN1144" s="82"/>
      <c r="AO1144" s="82"/>
      <c r="AP1144" s="82"/>
      <c r="AQ1144" s="82"/>
      <c r="AR1144" s="82"/>
      <c r="AS1144" s="82"/>
      <c r="AT1144" s="82"/>
      <c r="AU1144" s="82"/>
      <c r="AV1144" s="82"/>
      <c r="AW1144" s="82"/>
      <c r="AX1144" s="82"/>
    </row>
    <row r="1145" spans="37:50" x14ac:dyDescent="0.2">
      <c r="AK1145" s="82"/>
      <c r="AL1145" s="82"/>
      <c r="AM1145" s="82"/>
      <c r="AN1145" s="82"/>
      <c r="AO1145" s="82"/>
      <c r="AP1145" s="82"/>
      <c r="AQ1145" s="82"/>
      <c r="AR1145" s="82"/>
      <c r="AS1145" s="82"/>
      <c r="AT1145" s="82"/>
      <c r="AU1145" s="82"/>
      <c r="AV1145" s="82"/>
      <c r="AW1145" s="82"/>
      <c r="AX1145" s="82"/>
    </row>
    <row r="1146" spans="37:50" x14ac:dyDescent="0.2">
      <c r="AK1146" s="82"/>
      <c r="AL1146" s="82"/>
      <c r="AM1146" s="82"/>
      <c r="AN1146" s="82"/>
      <c r="AO1146" s="82"/>
      <c r="AP1146" s="82"/>
      <c r="AQ1146" s="82"/>
      <c r="AR1146" s="82"/>
      <c r="AS1146" s="82"/>
      <c r="AT1146" s="82"/>
      <c r="AU1146" s="82"/>
      <c r="AV1146" s="82"/>
      <c r="AW1146" s="82"/>
      <c r="AX1146" s="82"/>
    </row>
    <row r="1147" spans="37:50" x14ac:dyDescent="0.2">
      <c r="AK1147" s="82"/>
      <c r="AL1147" s="82"/>
      <c r="AM1147" s="82"/>
      <c r="AN1147" s="82"/>
      <c r="AO1147" s="82"/>
      <c r="AP1147" s="82"/>
      <c r="AQ1147" s="82"/>
      <c r="AR1147" s="82"/>
      <c r="AS1147" s="82"/>
      <c r="AT1147" s="82"/>
      <c r="AU1147" s="82"/>
      <c r="AV1147" s="82"/>
      <c r="AW1147" s="82"/>
      <c r="AX1147" s="82"/>
    </row>
    <row r="1148" spans="37:50" x14ac:dyDescent="0.2">
      <c r="AK1148" s="82"/>
      <c r="AL1148" s="82"/>
      <c r="AM1148" s="82"/>
      <c r="AN1148" s="82"/>
      <c r="AO1148" s="82"/>
      <c r="AP1148" s="82"/>
      <c r="AQ1148" s="82"/>
      <c r="AR1148" s="82"/>
      <c r="AS1148" s="82"/>
      <c r="AT1148" s="82"/>
      <c r="AU1148" s="82"/>
      <c r="AV1148" s="82"/>
      <c r="AW1148" s="82"/>
      <c r="AX1148" s="82"/>
    </row>
    <row r="1149" spans="37:50" x14ac:dyDescent="0.2">
      <c r="AK1149" s="82"/>
      <c r="AL1149" s="82"/>
      <c r="AM1149" s="82"/>
      <c r="AN1149" s="82"/>
      <c r="AO1149" s="82"/>
      <c r="AP1149" s="82"/>
      <c r="AQ1149" s="82"/>
      <c r="AR1149" s="82"/>
      <c r="AS1149" s="82"/>
      <c r="AT1149" s="82"/>
      <c r="AU1149" s="82"/>
      <c r="AV1149" s="82"/>
      <c r="AW1149" s="82"/>
      <c r="AX1149" s="82"/>
    </row>
    <row r="1150" spans="37:50" x14ac:dyDescent="0.2">
      <c r="AK1150" s="82"/>
      <c r="AL1150" s="82"/>
      <c r="AM1150" s="82"/>
      <c r="AN1150" s="82"/>
      <c r="AO1150" s="82"/>
      <c r="AP1150" s="82"/>
      <c r="AQ1150" s="82"/>
      <c r="AR1150" s="82"/>
      <c r="AS1150" s="82"/>
      <c r="AT1150" s="82"/>
      <c r="AU1150" s="82"/>
      <c r="AV1150" s="82"/>
      <c r="AW1150" s="82"/>
      <c r="AX1150" s="82"/>
    </row>
    <row r="1151" spans="37:50" x14ac:dyDescent="0.2">
      <c r="AK1151" s="82"/>
      <c r="AL1151" s="82"/>
      <c r="AM1151" s="82"/>
      <c r="AN1151" s="82"/>
      <c r="AO1151" s="82"/>
      <c r="AP1151" s="82"/>
      <c r="AQ1151" s="82"/>
      <c r="AR1151" s="82"/>
      <c r="AS1151" s="82"/>
      <c r="AT1151" s="82"/>
      <c r="AU1151" s="82"/>
      <c r="AV1151" s="82"/>
      <c r="AW1151" s="82"/>
      <c r="AX1151" s="82"/>
    </row>
    <row r="1152" spans="37:50" x14ac:dyDescent="0.2">
      <c r="AK1152" s="82"/>
      <c r="AL1152" s="82"/>
      <c r="AM1152" s="82"/>
      <c r="AN1152" s="82"/>
      <c r="AO1152" s="82"/>
      <c r="AP1152" s="82"/>
      <c r="AQ1152" s="82"/>
      <c r="AR1152" s="82"/>
      <c r="AS1152" s="82"/>
      <c r="AT1152" s="82"/>
      <c r="AU1152" s="82"/>
      <c r="AV1152" s="82"/>
      <c r="AW1152" s="82"/>
      <c r="AX1152" s="82"/>
    </row>
    <row r="1153" spans="37:50" x14ac:dyDescent="0.2">
      <c r="AK1153" s="82"/>
      <c r="AL1153" s="82"/>
      <c r="AM1153" s="82"/>
      <c r="AN1153" s="82"/>
      <c r="AO1153" s="82"/>
      <c r="AP1153" s="82"/>
      <c r="AQ1153" s="82"/>
      <c r="AR1153" s="82"/>
      <c r="AS1153" s="82"/>
      <c r="AT1153" s="82"/>
      <c r="AU1153" s="82"/>
      <c r="AV1153" s="82"/>
      <c r="AW1153" s="82"/>
      <c r="AX1153" s="82"/>
    </row>
    <row r="1154" spans="37:50" x14ac:dyDescent="0.2">
      <c r="AK1154" s="82"/>
      <c r="AL1154" s="82"/>
      <c r="AM1154" s="82"/>
      <c r="AN1154" s="82"/>
      <c r="AO1154" s="82"/>
      <c r="AP1154" s="82"/>
      <c r="AQ1154" s="82"/>
      <c r="AR1154" s="82"/>
      <c r="AS1154" s="82"/>
      <c r="AT1154" s="82"/>
      <c r="AU1154" s="82"/>
      <c r="AV1154" s="82"/>
      <c r="AW1154" s="82"/>
      <c r="AX1154" s="82"/>
    </row>
    <row r="1155" spans="37:50" x14ac:dyDescent="0.2">
      <c r="AK1155" s="82"/>
      <c r="AL1155" s="82"/>
      <c r="AM1155" s="82"/>
      <c r="AN1155" s="82"/>
      <c r="AO1155" s="82"/>
      <c r="AP1155" s="82"/>
      <c r="AQ1155" s="82"/>
      <c r="AR1155" s="82"/>
      <c r="AS1155" s="82"/>
      <c r="AT1155" s="82"/>
      <c r="AU1155" s="82"/>
      <c r="AV1155" s="82"/>
      <c r="AW1155" s="82"/>
      <c r="AX1155" s="82"/>
    </row>
    <row r="1156" spans="37:50" x14ac:dyDescent="0.2">
      <c r="AK1156" s="82"/>
      <c r="AL1156" s="82"/>
      <c r="AM1156" s="82"/>
      <c r="AN1156" s="82"/>
      <c r="AO1156" s="82"/>
      <c r="AP1156" s="82"/>
      <c r="AQ1156" s="82"/>
      <c r="AR1156" s="82"/>
      <c r="AS1156" s="82"/>
      <c r="AT1156" s="82"/>
      <c r="AU1156" s="82"/>
      <c r="AV1156" s="82"/>
      <c r="AW1156" s="82"/>
      <c r="AX1156" s="82"/>
    </row>
    <row r="1157" spans="37:50" x14ac:dyDescent="0.2">
      <c r="AK1157" s="82"/>
      <c r="AL1157" s="82"/>
      <c r="AM1157" s="82"/>
      <c r="AN1157" s="82"/>
      <c r="AO1157" s="82"/>
      <c r="AP1157" s="82"/>
      <c r="AQ1157" s="82"/>
      <c r="AR1157" s="82"/>
      <c r="AS1157" s="82"/>
      <c r="AT1157" s="82"/>
      <c r="AU1157" s="82"/>
      <c r="AV1157" s="82"/>
      <c r="AW1157" s="82"/>
      <c r="AX1157" s="82"/>
    </row>
    <row r="1158" spans="37:50" x14ac:dyDescent="0.2">
      <c r="AK1158" s="82"/>
      <c r="AL1158" s="82"/>
      <c r="AM1158" s="82"/>
      <c r="AN1158" s="82"/>
      <c r="AO1158" s="82"/>
      <c r="AP1158" s="82"/>
      <c r="AQ1158" s="82"/>
      <c r="AR1158" s="82"/>
      <c r="AS1158" s="82"/>
      <c r="AT1158" s="82"/>
      <c r="AU1158" s="82"/>
      <c r="AV1158" s="82"/>
      <c r="AW1158" s="82"/>
      <c r="AX1158" s="82"/>
    </row>
    <row r="1159" spans="37:50" x14ac:dyDescent="0.2">
      <c r="AK1159" s="82"/>
      <c r="AL1159" s="82"/>
      <c r="AM1159" s="82"/>
      <c r="AN1159" s="82"/>
      <c r="AO1159" s="82"/>
      <c r="AP1159" s="82"/>
      <c r="AQ1159" s="82"/>
      <c r="AR1159" s="82"/>
      <c r="AS1159" s="82"/>
      <c r="AT1159" s="82"/>
      <c r="AU1159" s="82"/>
      <c r="AV1159" s="82"/>
      <c r="AW1159" s="82"/>
      <c r="AX1159" s="82"/>
    </row>
    <row r="1160" spans="37:50" x14ac:dyDescent="0.2">
      <c r="AK1160" s="82"/>
      <c r="AL1160" s="82"/>
      <c r="AM1160" s="82"/>
      <c r="AN1160" s="82"/>
      <c r="AO1160" s="82"/>
      <c r="AP1160" s="82"/>
      <c r="AQ1160" s="82"/>
      <c r="AR1160" s="82"/>
      <c r="AS1160" s="82"/>
      <c r="AT1160" s="82"/>
      <c r="AU1160" s="82"/>
      <c r="AV1160" s="82"/>
      <c r="AW1160" s="82"/>
      <c r="AX1160" s="82"/>
    </row>
    <row r="1161" spans="37:50" x14ac:dyDescent="0.2">
      <c r="AK1161" s="82"/>
      <c r="AL1161" s="82"/>
      <c r="AM1161" s="82"/>
      <c r="AN1161" s="82"/>
      <c r="AO1161" s="82"/>
      <c r="AP1161" s="82"/>
      <c r="AQ1161" s="82"/>
      <c r="AR1161" s="82"/>
      <c r="AS1161" s="82"/>
      <c r="AT1161" s="82"/>
      <c r="AU1161" s="82"/>
      <c r="AV1161" s="82"/>
      <c r="AW1161" s="82"/>
      <c r="AX1161" s="82"/>
    </row>
    <row r="1162" spans="37:50" x14ac:dyDescent="0.2">
      <c r="AK1162" s="82"/>
      <c r="AL1162" s="82"/>
      <c r="AM1162" s="82"/>
      <c r="AN1162" s="82"/>
      <c r="AO1162" s="82"/>
      <c r="AP1162" s="82"/>
      <c r="AQ1162" s="82"/>
      <c r="AR1162" s="82"/>
      <c r="AS1162" s="82"/>
      <c r="AT1162" s="82"/>
      <c r="AU1162" s="82"/>
      <c r="AV1162" s="82"/>
      <c r="AW1162" s="82"/>
      <c r="AX1162" s="82"/>
    </row>
    <row r="1163" spans="37:50" x14ac:dyDescent="0.2">
      <c r="AK1163" s="82"/>
      <c r="AL1163" s="82"/>
      <c r="AM1163" s="82"/>
      <c r="AN1163" s="82"/>
      <c r="AO1163" s="82"/>
      <c r="AP1163" s="82"/>
      <c r="AQ1163" s="82"/>
      <c r="AR1163" s="82"/>
      <c r="AS1163" s="82"/>
      <c r="AT1163" s="82"/>
      <c r="AU1163" s="82"/>
      <c r="AV1163" s="82"/>
      <c r="AW1163" s="82"/>
      <c r="AX1163" s="82"/>
    </row>
    <row r="1164" spans="37:50" x14ac:dyDescent="0.2">
      <c r="AK1164" s="82"/>
      <c r="AL1164" s="82"/>
      <c r="AM1164" s="82"/>
      <c r="AN1164" s="82"/>
      <c r="AO1164" s="82"/>
      <c r="AP1164" s="82"/>
      <c r="AQ1164" s="82"/>
      <c r="AR1164" s="82"/>
      <c r="AS1164" s="82"/>
      <c r="AT1164" s="82"/>
      <c r="AU1164" s="82"/>
      <c r="AV1164" s="82"/>
      <c r="AW1164" s="82"/>
      <c r="AX1164" s="82"/>
    </row>
    <row r="1165" spans="37:50" x14ac:dyDescent="0.2">
      <c r="AK1165" s="82"/>
      <c r="AL1165" s="82"/>
      <c r="AM1165" s="82"/>
      <c r="AN1165" s="82"/>
      <c r="AO1165" s="82"/>
      <c r="AP1165" s="82"/>
      <c r="AQ1165" s="82"/>
      <c r="AR1165" s="82"/>
      <c r="AS1165" s="82"/>
      <c r="AT1165" s="82"/>
      <c r="AU1165" s="82"/>
      <c r="AV1165" s="82"/>
      <c r="AW1165" s="82"/>
      <c r="AX1165" s="82"/>
    </row>
    <row r="1166" spans="37:50" x14ac:dyDescent="0.2">
      <c r="AK1166" s="82"/>
      <c r="AL1166" s="82"/>
      <c r="AM1166" s="82"/>
      <c r="AN1166" s="82"/>
      <c r="AO1166" s="82"/>
      <c r="AP1166" s="82"/>
      <c r="AQ1166" s="82"/>
      <c r="AR1166" s="82"/>
      <c r="AS1166" s="82"/>
      <c r="AT1166" s="82"/>
      <c r="AU1166" s="82"/>
      <c r="AV1166" s="82"/>
      <c r="AW1166" s="82"/>
      <c r="AX1166" s="82"/>
    </row>
    <row r="1167" spans="37:50" x14ac:dyDescent="0.2">
      <c r="AK1167" s="82"/>
      <c r="AL1167" s="82"/>
      <c r="AM1167" s="82"/>
      <c r="AN1167" s="82"/>
      <c r="AO1167" s="82"/>
      <c r="AP1167" s="82"/>
      <c r="AQ1167" s="82"/>
      <c r="AR1167" s="82"/>
      <c r="AS1167" s="82"/>
      <c r="AT1167" s="82"/>
      <c r="AU1167" s="82"/>
      <c r="AV1167" s="82"/>
      <c r="AW1167" s="82"/>
      <c r="AX1167" s="82"/>
    </row>
    <row r="1168" spans="37:50" x14ac:dyDescent="0.2">
      <c r="AK1168" s="82"/>
      <c r="AL1168" s="82"/>
      <c r="AM1168" s="82"/>
      <c r="AN1168" s="82"/>
      <c r="AO1168" s="82"/>
      <c r="AP1168" s="82"/>
      <c r="AQ1168" s="82"/>
      <c r="AR1168" s="82"/>
      <c r="AS1168" s="82"/>
      <c r="AT1168" s="82"/>
      <c r="AU1168" s="82"/>
      <c r="AV1168" s="82"/>
      <c r="AW1168" s="82"/>
      <c r="AX1168" s="82"/>
    </row>
    <row r="1169" spans="37:50" x14ac:dyDescent="0.2">
      <c r="AK1169" s="82"/>
      <c r="AL1169" s="82"/>
      <c r="AM1169" s="82"/>
      <c r="AN1169" s="82"/>
      <c r="AO1169" s="82"/>
      <c r="AP1169" s="82"/>
      <c r="AQ1169" s="82"/>
      <c r="AR1169" s="82"/>
      <c r="AS1169" s="82"/>
      <c r="AT1169" s="82"/>
      <c r="AU1169" s="82"/>
      <c r="AV1169" s="82"/>
      <c r="AW1169" s="82"/>
      <c r="AX1169" s="82"/>
    </row>
    <row r="1170" spans="37:50" x14ac:dyDescent="0.2">
      <c r="AK1170" s="82"/>
      <c r="AL1170" s="82"/>
      <c r="AM1170" s="82"/>
      <c r="AN1170" s="82"/>
      <c r="AO1170" s="82"/>
      <c r="AP1170" s="82"/>
      <c r="AQ1170" s="82"/>
      <c r="AR1170" s="82"/>
      <c r="AS1170" s="82"/>
      <c r="AT1170" s="82"/>
      <c r="AU1170" s="82"/>
      <c r="AV1170" s="82"/>
      <c r="AW1170" s="82"/>
      <c r="AX1170" s="82"/>
    </row>
    <row r="1171" spans="37:50" x14ac:dyDescent="0.2">
      <c r="AK1171" s="82"/>
      <c r="AL1171" s="82"/>
      <c r="AM1171" s="82"/>
      <c r="AN1171" s="82"/>
      <c r="AO1171" s="82"/>
      <c r="AP1171" s="82"/>
      <c r="AQ1171" s="82"/>
      <c r="AR1171" s="82"/>
      <c r="AS1171" s="82"/>
      <c r="AT1171" s="82"/>
      <c r="AU1171" s="82"/>
      <c r="AV1171" s="82"/>
      <c r="AW1171" s="82"/>
      <c r="AX1171" s="82"/>
    </row>
    <row r="1172" spans="37:50" x14ac:dyDescent="0.2">
      <c r="AK1172" s="82"/>
      <c r="AL1172" s="82"/>
      <c r="AM1172" s="82"/>
      <c r="AN1172" s="82"/>
      <c r="AO1172" s="82"/>
      <c r="AP1172" s="82"/>
      <c r="AQ1172" s="82"/>
      <c r="AR1172" s="82"/>
      <c r="AS1172" s="82"/>
      <c r="AT1172" s="82"/>
      <c r="AU1172" s="82"/>
      <c r="AV1172" s="82"/>
      <c r="AW1172" s="82"/>
      <c r="AX1172" s="82"/>
    </row>
    <row r="1173" spans="37:50" x14ac:dyDescent="0.2">
      <c r="AK1173" s="82"/>
      <c r="AL1173" s="82"/>
      <c r="AM1173" s="82"/>
      <c r="AN1173" s="82"/>
      <c r="AO1173" s="82"/>
      <c r="AP1173" s="82"/>
      <c r="AQ1173" s="82"/>
      <c r="AR1173" s="82"/>
      <c r="AS1173" s="82"/>
      <c r="AT1173" s="82"/>
      <c r="AU1173" s="82"/>
      <c r="AV1173" s="82"/>
      <c r="AW1173" s="82"/>
      <c r="AX1173" s="82"/>
    </row>
    <row r="1174" spans="37:50" x14ac:dyDescent="0.2">
      <c r="AK1174" s="82"/>
      <c r="AL1174" s="82"/>
      <c r="AM1174" s="82"/>
      <c r="AN1174" s="82"/>
      <c r="AO1174" s="82"/>
      <c r="AP1174" s="82"/>
      <c r="AQ1174" s="82"/>
      <c r="AR1174" s="82"/>
      <c r="AS1174" s="82"/>
      <c r="AT1174" s="82"/>
      <c r="AU1174" s="82"/>
      <c r="AV1174" s="82"/>
      <c r="AW1174" s="82"/>
      <c r="AX1174" s="82"/>
    </row>
    <row r="1175" spans="37:50" x14ac:dyDescent="0.2">
      <c r="AK1175" s="82"/>
      <c r="AL1175" s="82"/>
      <c r="AM1175" s="82"/>
      <c r="AN1175" s="82"/>
      <c r="AO1175" s="82"/>
      <c r="AP1175" s="82"/>
      <c r="AQ1175" s="82"/>
      <c r="AR1175" s="82"/>
      <c r="AS1175" s="82"/>
      <c r="AT1175" s="82"/>
      <c r="AU1175" s="82"/>
      <c r="AV1175" s="82"/>
      <c r="AW1175" s="82"/>
      <c r="AX1175" s="82"/>
    </row>
    <row r="1176" spans="37:50" x14ac:dyDescent="0.2">
      <c r="AK1176" s="82"/>
      <c r="AL1176" s="82"/>
      <c r="AM1176" s="82"/>
      <c r="AN1176" s="82"/>
      <c r="AO1176" s="82"/>
      <c r="AP1176" s="82"/>
      <c r="AQ1176" s="82"/>
      <c r="AR1176" s="82"/>
      <c r="AS1176" s="82"/>
      <c r="AT1176" s="82"/>
      <c r="AU1176" s="82"/>
      <c r="AV1176" s="82"/>
      <c r="AW1176" s="82"/>
      <c r="AX1176" s="82"/>
    </row>
    <row r="1177" spans="37:50" x14ac:dyDescent="0.2">
      <c r="AK1177" s="82"/>
      <c r="AL1177" s="82"/>
      <c r="AM1177" s="82"/>
      <c r="AN1177" s="82"/>
      <c r="AO1177" s="82"/>
      <c r="AP1177" s="82"/>
      <c r="AQ1177" s="82"/>
      <c r="AR1177" s="82"/>
      <c r="AS1177" s="82"/>
      <c r="AT1177" s="82"/>
      <c r="AU1177" s="82"/>
      <c r="AV1177" s="82"/>
      <c r="AW1177" s="82"/>
      <c r="AX1177" s="82"/>
    </row>
    <row r="1178" spans="37:50" x14ac:dyDescent="0.2">
      <c r="AK1178" s="82"/>
      <c r="AL1178" s="82"/>
      <c r="AM1178" s="82"/>
      <c r="AN1178" s="82"/>
      <c r="AO1178" s="82"/>
      <c r="AP1178" s="82"/>
      <c r="AQ1178" s="82"/>
      <c r="AR1178" s="82"/>
      <c r="AS1178" s="82"/>
      <c r="AT1178" s="82"/>
      <c r="AU1178" s="82"/>
      <c r="AV1178" s="82"/>
      <c r="AW1178" s="82"/>
      <c r="AX1178" s="82"/>
    </row>
    <row r="1179" spans="37:50" x14ac:dyDescent="0.2">
      <c r="AK1179" s="82"/>
      <c r="AL1179" s="82"/>
      <c r="AM1179" s="82"/>
      <c r="AN1179" s="82"/>
      <c r="AO1179" s="82"/>
      <c r="AP1179" s="82"/>
      <c r="AQ1179" s="82"/>
      <c r="AR1179" s="82"/>
      <c r="AS1179" s="82"/>
      <c r="AT1179" s="82"/>
      <c r="AU1179" s="82"/>
      <c r="AV1179" s="82"/>
      <c r="AW1179" s="82"/>
      <c r="AX1179" s="82"/>
    </row>
    <row r="1180" spans="37:50" x14ac:dyDescent="0.2">
      <c r="AK1180" s="82"/>
      <c r="AL1180" s="82"/>
      <c r="AM1180" s="82"/>
      <c r="AN1180" s="82"/>
      <c r="AO1180" s="82"/>
      <c r="AP1180" s="82"/>
      <c r="AQ1180" s="82"/>
      <c r="AR1180" s="82"/>
      <c r="AS1180" s="82"/>
      <c r="AT1180" s="82"/>
      <c r="AU1180" s="82"/>
      <c r="AV1180" s="82"/>
      <c r="AW1180" s="82"/>
      <c r="AX1180" s="82"/>
    </row>
    <row r="1181" spans="37:50" x14ac:dyDescent="0.2">
      <c r="AK1181" s="82"/>
      <c r="AL1181" s="82"/>
      <c r="AM1181" s="82"/>
      <c r="AN1181" s="82"/>
      <c r="AO1181" s="82"/>
      <c r="AP1181" s="82"/>
      <c r="AQ1181" s="82"/>
      <c r="AR1181" s="82"/>
      <c r="AS1181" s="82"/>
      <c r="AT1181" s="82"/>
      <c r="AU1181" s="82"/>
      <c r="AV1181" s="82"/>
      <c r="AW1181" s="82"/>
      <c r="AX1181" s="82"/>
    </row>
    <row r="1182" spans="37:50" x14ac:dyDescent="0.2">
      <c r="AK1182" s="82"/>
      <c r="AL1182" s="82"/>
      <c r="AM1182" s="82"/>
      <c r="AN1182" s="82"/>
      <c r="AO1182" s="82"/>
      <c r="AP1182" s="82"/>
      <c r="AQ1182" s="82"/>
      <c r="AR1182" s="82"/>
      <c r="AS1182" s="82"/>
      <c r="AT1182" s="82"/>
      <c r="AU1182" s="82"/>
      <c r="AV1182" s="82"/>
      <c r="AW1182" s="82"/>
      <c r="AX1182" s="82"/>
    </row>
    <row r="1183" spans="37:50" x14ac:dyDescent="0.2">
      <c r="AK1183" s="82"/>
      <c r="AL1183" s="82"/>
      <c r="AM1183" s="82"/>
      <c r="AN1183" s="82"/>
      <c r="AO1183" s="82"/>
      <c r="AP1183" s="82"/>
      <c r="AQ1183" s="82"/>
      <c r="AR1183" s="82"/>
      <c r="AS1183" s="82"/>
      <c r="AT1183" s="82"/>
      <c r="AU1183" s="82"/>
      <c r="AV1183" s="82"/>
      <c r="AW1183" s="82"/>
      <c r="AX1183" s="82"/>
    </row>
    <row r="1184" spans="37:50" x14ac:dyDescent="0.2">
      <c r="AK1184" s="82"/>
      <c r="AL1184" s="82"/>
      <c r="AM1184" s="82"/>
      <c r="AN1184" s="82"/>
      <c r="AO1184" s="82"/>
      <c r="AP1184" s="82"/>
      <c r="AQ1184" s="82"/>
      <c r="AR1184" s="82"/>
      <c r="AS1184" s="82"/>
      <c r="AT1184" s="82"/>
      <c r="AU1184" s="82"/>
      <c r="AV1184" s="82"/>
      <c r="AW1184" s="82"/>
      <c r="AX1184" s="82"/>
    </row>
    <row r="1185" spans="37:50" x14ac:dyDescent="0.2">
      <c r="AK1185" s="82"/>
      <c r="AL1185" s="82"/>
      <c r="AM1185" s="82"/>
      <c r="AN1185" s="82"/>
      <c r="AO1185" s="82"/>
      <c r="AP1185" s="82"/>
      <c r="AQ1185" s="82"/>
      <c r="AR1185" s="82"/>
      <c r="AS1185" s="82"/>
      <c r="AT1185" s="82"/>
      <c r="AU1185" s="82"/>
      <c r="AV1185" s="82"/>
      <c r="AW1185" s="82"/>
      <c r="AX1185" s="82"/>
    </row>
    <row r="1186" spans="37:50" x14ac:dyDescent="0.2">
      <c r="AK1186" s="82"/>
      <c r="AL1186" s="82"/>
      <c r="AM1186" s="82"/>
      <c r="AN1186" s="82"/>
      <c r="AO1186" s="82"/>
      <c r="AP1186" s="82"/>
      <c r="AQ1186" s="82"/>
      <c r="AR1186" s="82"/>
      <c r="AS1186" s="82"/>
      <c r="AT1186" s="82"/>
      <c r="AU1186" s="82"/>
      <c r="AV1186" s="82"/>
      <c r="AW1186" s="82"/>
      <c r="AX1186" s="82"/>
    </row>
    <row r="1187" spans="37:50" x14ac:dyDescent="0.2">
      <c r="AK1187" s="82"/>
      <c r="AL1187" s="82"/>
      <c r="AM1187" s="82"/>
      <c r="AN1187" s="82"/>
      <c r="AO1187" s="82"/>
      <c r="AP1187" s="82"/>
      <c r="AQ1187" s="82"/>
      <c r="AR1187" s="82"/>
      <c r="AS1187" s="82"/>
      <c r="AT1187" s="82"/>
      <c r="AU1187" s="82"/>
      <c r="AV1187" s="82"/>
      <c r="AW1187" s="82"/>
      <c r="AX1187" s="82"/>
    </row>
    <row r="1188" spans="37:50" x14ac:dyDescent="0.2">
      <c r="AK1188" s="82"/>
      <c r="AL1188" s="82"/>
      <c r="AM1188" s="82"/>
      <c r="AN1188" s="82"/>
      <c r="AO1188" s="82"/>
      <c r="AP1188" s="82"/>
      <c r="AQ1188" s="82"/>
      <c r="AR1188" s="82"/>
      <c r="AS1188" s="82"/>
      <c r="AT1188" s="82"/>
      <c r="AU1188" s="82"/>
      <c r="AV1188" s="82"/>
      <c r="AW1188" s="82"/>
      <c r="AX1188" s="82"/>
    </row>
    <row r="1189" spans="37:50" x14ac:dyDescent="0.2">
      <c r="AK1189" s="82"/>
      <c r="AL1189" s="82"/>
      <c r="AM1189" s="82"/>
      <c r="AN1189" s="82"/>
      <c r="AO1189" s="82"/>
      <c r="AP1189" s="82"/>
      <c r="AQ1189" s="82"/>
      <c r="AR1189" s="82"/>
      <c r="AS1189" s="82"/>
      <c r="AT1189" s="82"/>
      <c r="AU1189" s="82"/>
      <c r="AV1189" s="82"/>
      <c r="AW1189" s="82"/>
      <c r="AX1189" s="82"/>
    </row>
    <row r="1190" spans="37:50" x14ac:dyDescent="0.2">
      <c r="AK1190" s="82"/>
      <c r="AL1190" s="82"/>
      <c r="AM1190" s="82"/>
      <c r="AN1190" s="82"/>
      <c r="AO1190" s="82"/>
      <c r="AP1190" s="82"/>
      <c r="AQ1190" s="82"/>
      <c r="AR1190" s="82"/>
      <c r="AS1190" s="82"/>
      <c r="AT1190" s="82"/>
      <c r="AU1190" s="82"/>
      <c r="AV1190" s="82"/>
      <c r="AW1190" s="82"/>
      <c r="AX1190" s="82"/>
    </row>
    <row r="1191" spans="37:50" x14ac:dyDescent="0.2">
      <c r="AK1191" s="82"/>
      <c r="AL1191" s="82"/>
      <c r="AM1191" s="82"/>
      <c r="AN1191" s="82"/>
      <c r="AO1191" s="82"/>
      <c r="AP1191" s="82"/>
      <c r="AQ1191" s="82"/>
      <c r="AR1191" s="82"/>
      <c r="AS1191" s="82"/>
      <c r="AT1191" s="82"/>
      <c r="AU1191" s="82"/>
      <c r="AV1191" s="82"/>
      <c r="AW1191" s="82"/>
      <c r="AX1191" s="82"/>
    </row>
    <row r="1192" spans="37:50" x14ac:dyDescent="0.2">
      <c r="AK1192" s="82"/>
      <c r="AL1192" s="82"/>
      <c r="AM1192" s="82"/>
      <c r="AN1192" s="82"/>
      <c r="AO1192" s="82"/>
      <c r="AP1192" s="82"/>
      <c r="AQ1192" s="82"/>
      <c r="AR1192" s="82"/>
      <c r="AS1192" s="82"/>
      <c r="AT1192" s="82"/>
      <c r="AU1192" s="82"/>
      <c r="AV1192" s="82"/>
      <c r="AW1192" s="82"/>
      <c r="AX1192" s="82"/>
    </row>
    <row r="1193" spans="37:50" x14ac:dyDescent="0.2">
      <c r="AK1193" s="82"/>
      <c r="AL1193" s="82"/>
      <c r="AM1193" s="82"/>
      <c r="AN1193" s="82"/>
      <c r="AO1193" s="82"/>
      <c r="AP1193" s="82"/>
      <c r="AQ1193" s="82"/>
      <c r="AR1193" s="82"/>
      <c r="AS1193" s="82"/>
      <c r="AT1193" s="82"/>
      <c r="AU1193" s="82"/>
      <c r="AV1193" s="82"/>
      <c r="AW1193" s="82"/>
      <c r="AX1193" s="82"/>
    </row>
    <row r="1194" spans="37:50" x14ac:dyDescent="0.2">
      <c r="AK1194" s="82"/>
      <c r="AL1194" s="82"/>
      <c r="AM1194" s="82"/>
      <c r="AN1194" s="82"/>
      <c r="AO1194" s="82"/>
      <c r="AP1194" s="82"/>
      <c r="AQ1194" s="82"/>
      <c r="AR1194" s="82"/>
      <c r="AS1194" s="82"/>
      <c r="AT1194" s="82"/>
      <c r="AU1194" s="82"/>
      <c r="AV1194" s="82"/>
      <c r="AW1194" s="82"/>
      <c r="AX1194" s="82"/>
    </row>
    <row r="1195" spans="37:50" x14ac:dyDescent="0.2">
      <c r="AK1195" s="82"/>
      <c r="AL1195" s="82"/>
      <c r="AM1195" s="82"/>
      <c r="AN1195" s="82"/>
      <c r="AO1195" s="82"/>
      <c r="AP1195" s="82"/>
      <c r="AQ1195" s="82"/>
      <c r="AR1195" s="82"/>
      <c r="AS1195" s="82"/>
      <c r="AT1195" s="82"/>
      <c r="AU1195" s="82"/>
      <c r="AV1195" s="82"/>
      <c r="AW1195" s="82"/>
      <c r="AX1195" s="82"/>
    </row>
    <row r="1196" spans="37:50" x14ac:dyDescent="0.2">
      <c r="AK1196" s="82"/>
      <c r="AL1196" s="82"/>
      <c r="AM1196" s="82"/>
      <c r="AN1196" s="82"/>
      <c r="AO1196" s="82"/>
      <c r="AP1196" s="82"/>
      <c r="AQ1196" s="82"/>
      <c r="AR1196" s="82"/>
      <c r="AS1196" s="82"/>
      <c r="AT1196" s="82"/>
      <c r="AU1196" s="82"/>
      <c r="AV1196" s="82"/>
      <c r="AW1196" s="82"/>
      <c r="AX1196" s="82"/>
    </row>
    <row r="1197" spans="37:50" x14ac:dyDescent="0.2">
      <c r="AK1197" s="82"/>
      <c r="AL1197" s="82"/>
      <c r="AM1197" s="82"/>
      <c r="AN1197" s="82"/>
      <c r="AO1197" s="82"/>
      <c r="AP1197" s="82"/>
      <c r="AQ1197" s="82"/>
      <c r="AR1197" s="82"/>
      <c r="AS1197" s="82"/>
      <c r="AT1197" s="82"/>
      <c r="AU1197" s="82"/>
      <c r="AV1197" s="82"/>
      <c r="AW1197" s="82"/>
      <c r="AX1197" s="82"/>
    </row>
    <row r="1198" spans="37:50" x14ac:dyDescent="0.2">
      <c r="AK1198" s="82"/>
      <c r="AL1198" s="82"/>
      <c r="AM1198" s="82"/>
      <c r="AN1198" s="82"/>
      <c r="AO1198" s="82"/>
      <c r="AP1198" s="82"/>
      <c r="AQ1198" s="82"/>
      <c r="AR1198" s="82"/>
      <c r="AS1198" s="82"/>
      <c r="AT1198" s="82"/>
      <c r="AU1198" s="82"/>
      <c r="AV1198" s="82"/>
      <c r="AW1198" s="82"/>
      <c r="AX1198" s="82"/>
    </row>
    <row r="1199" spans="37:50" x14ac:dyDescent="0.2">
      <c r="AK1199" s="82"/>
      <c r="AL1199" s="82"/>
      <c r="AM1199" s="82"/>
      <c r="AN1199" s="82"/>
      <c r="AO1199" s="82"/>
      <c r="AP1199" s="82"/>
      <c r="AQ1199" s="82"/>
      <c r="AR1199" s="82"/>
      <c r="AS1199" s="82"/>
      <c r="AT1199" s="82"/>
      <c r="AU1199" s="82"/>
      <c r="AV1199" s="82"/>
      <c r="AW1199" s="82"/>
      <c r="AX1199" s="82"/>
    </row>
    <row r="1200" spans="37:50" x14ac:dyDescent="0.2">
      <c r="AK1200" s="82"/>
      <c r="AL1200" s="82"/>
      <c r="AM1200" s="82"/>
      <c r="AN1200" s="82"/>
      <c r="AO1200" s="82"/>
      <c r="AP1200" s="82"/>
      <c r="AQ1200" s="82"/>
      <c r="AR1200" s="82"/>
      <c r="AS1200" s="82"/>
      <c r="AT1200" s="82"/>
      <c r="AU1200" s="82"/>
      <c r="AV1200" s="82"/>
      <c r="AW1200" s="82"/>
      <c r="AX1200" s="82"/>
    </row>
    <row r="1201" spans="37:50" x14ac:dyDescent="0.2">
      <c r="AK1201" s="82"/>
      <c r="AL1201" s="82"/>
      <c r="AM1201" s="82"/>
      <c r="AN1201" s="82"/>
      <c r="AO1201" s="82"/>
      <c r="AP1201" s="82"/>
      <c r="AQ1201" s="82"/>
      <c r="AR1201" s="82"/>
      <c r="AS1201" s="82"/>
      <c r="AT1201" s="82"/>
      <c r="AU1201" s="82"/>
      <c r="AV1201" s="82"/>
      <c r="AW1201" s="82"/>
      <c r="AX1201" s="82"/>
    </row>
    <row r="1202" spans="37:50" x14ac:dyDescent="0.2">
      <c r="AK1202" s="82"/>
      <c r="AL1202" s="82"/>
      <c r="AM1202" s="82"/>
      <c r="AN1202" s="82"/>
      <c r="AO1202" s="82"/>
      <c r="AP1202" s="82"/>
      <c r="AQ1202" s="82"/>
      <c r="AR1202" s="82"/>
      <c r="AS1202" s="82"/>
      <c r="AT1202" s="82"/>
      <c r="AU1202" s="82"/>
      <c r="AV1202" s="82"/>
      <c r="AW1202" s="82"/>
      <c r="AX1202" s="82"/>
    </row>
    <row r="1203" spans="37:50" x14ac:dyDescent="0.2">
      <c r="AK1203" s="82"/>
      <c r="AL1203" s="82"/>
      <c r="AM1203" s="82"/>
      <c r="AN1203" s="82"/>
      <c r="AO1203" s="82"/>
      <c r="AP1203" s="82"/>
      <c r="AQ1203" s="82"/>
      <c r="AR1203" s="82"/>
      <c r="AS1203" s="82"/>
      <c r="AT1203" s="82"/>
      <c r="AU1203" s="82"/>
      <c r="AV1203" s="82"/>
      <c r="AW1203" s="82"/>
      <c r="AX1203" s="82"/>
    </row>
    <row r="1204" spans="37:50" x14ac:dyDescent="0.2">
      <c r="AK1204" s="82"/>
      <c r="AL1204" s="82"/>
      <c r="AM1204" s="82"/>
      <c r="AN1204" s="82"/>
      <c r="AO1204" s="82"/>
      <c r="AP1204" s="82"/>
      <c r="AQ1204" s="82"/>
      <c r="AR1204" s="82"/>
      <c r="AS1204" s="82"/>
      <c r="AT1204" s="82"/>
      <c r="AU1204" s="82"/>
      <c r="AV1204" s="82"/>
      <c r="AW1204" s="82"/>
      <c r="AX1204" s="82"/>
    </row>
    <row r="1205" spans="37:50" x14ac:dyDescent="0.2">
      <c r="AK1205" s="82"/>
      <c r="AL1205" s="82"/>
      <c r="AM1205" s="82"/>
      <c r="AN1205" s="82"/>
      <c r="AO1205" s="82"/>
      <c r="AP1205" s="82"/>
      <c r="AQ1205" s="82"/>
      <c r="AR1205" s="82"/>
      <c r="AS1205" s="82"/>
      <c r="AT1205" s="82"/>
      <c r="AU1205" s="82"/>
      <c r="AV1205" s="82"/>
      <c r="AW1205" s="82"/>
      <c r="AX1205" s="82"/>
    </row>
    <row r="1206" spans="37:50" x14ac:dyDescent="0.2">
      <c r="AK1206" s="82"/>
      <c r="AL1206" s="82"/>
      <c r="AM1206" s="82"/>
      <c r="AN1206" s="82"/>
      <c r="AO1206" s="82"/>
      <c r="AP1206" s="82"/>
      <c r="AQ1206" s="82"/>
      <c r="AR1206" s="82"/>
      <c r="AS1206" s="82"/>
      <c r="AT1206" s="82"/>
      <c r="AU1206" s="82"/>
      <c r="AV1206" s="82"/>
      <c r="AW1206" s="82"/>
      <c r="AX1206" s="82"/>
    </row>
    <row r="1207" spans="37:50" x14ac:dyDescent="0.2">
      <c r="AK1207" s="82"/>
      <c r="AL1207" s="82"/>
      <c r="AM1207" s="82"/>
      <c r="AN1207" s="82"/>
      <c r="AO1207" s="82"/>
      <c r="AP1207" s="82"/>
      <c r="AQ1207" s="82"/>
      <c r="AR1207" s="82"/>
      <c r="AS1207" s="82"/>
      <c r="AT1207" s="82"/>
      <c r="AU1207" s="82"/>
      <c r="AV1207" s="82"/>
      <c r="AW1207" s="82"/>
      <c r="AX1207" s="82"/>
    </row>
    <row r="1208" spans="37:50" x14ac:dyDescent="0.2">
      <c r="AK1208" s="82"/>
      <c r="AL1208" s="82"/>
      <c r="AM1208" s="82"/>
      <c r="AN1208" s="82"/>
      <c r="AO1208" s="82"/>
      <c r="AP1208" s="82"/>
      <c r="AQ1208" s="82"/>
      <c r="AR1208" s="82"/>
      <c r="AS1208" s="82"/>
      <c r="AT1208" s="82"/>
      <c r="AU1208" s="82"/>
      <c r="AV1208" s="82"/>
      <c r="AW1208" s="82"/>
      <c r="AX1208" s="82"/>
    </row>
    <row r="1209" spans="37:50" x14ac:dyDescent="0.2">
      <c r="AK1209" s="82"/>
      <c r="AL1209" s="82"/>
      <c r="AM1209" s="82"/>
      <c r="AN1209" s="82"/>
      <c r="AO1209" s="82"/>
      <c r="AP1209" s="82"/>
      <c r="AQ1209" s="82"/>
      <c r="AR1209" s="82"/>
      <c r="AS1209" s="82"/>
      <c r="AT1209" s="82"/>
      <c r="AU1209" s="82"/>
      <c r="AV1209" s="82"/>
      <c r="AW1209" s="82"/>
      <c r="AX1209" s="82"/>
    </row>
    <row r="1210" spans="37:50" x14ac:dyDescent="0.2">
      <c r="AK1210" s="82"/>
      <c r="AL1210" s="82"/>
      <c r="AM1210" s="82"/>
      <c r="AN1210" s="82"/>
      <c r="AO1210" s="82"/>
      <c r="AP1210" s="82"/>
      <c r="AQ1210" s="82"/>
      <c r="AR1210" s="82"/>
      <c r="AS1210" s="82"/>
      <c r="AT1210" s="82"/>
      <c r="AU1210" s="82"/>
      <c r="AV1210" s="82"/>
      <c r="AW1210" s="82"/>
      <c r="AX1210" s="82"/>
    </row>
    <row r="1211" spans="37:50" x14ac:dyDescent="0.2">
      <c r="AK1211" s="82"/>
      <c r="AL1211" s="82"/>
      <c r="AM1211" s="82"/>
      <c r="AN1211" s="82"/>
      <c r="AO1211" s="82"/>
      <c r="AP1211" s="82"/>
      <c r="AQ1211" s="82"/>
      <c r="AR1211" s="82"/>
      <c r="AS1211" s="82"/>
      <c r="AT1211" s="82"/>
      <c r="AU1211" s="82"/>
      <c r="AV1211" s="82"/>
      <c r="AW1211" s="82"/>
      <c r="AX1211" s="82"/>
    </row>
    <row r="1212" spans="37:50" x14ac:dyDescent="0.2">
      <c r="AK1212" s="82"/>
      <c r="AL1212" s="82"/>
      <c r="AM1212" s="82"/>
      <c r="AN1212" s="82"/>
      <c r="AO1212" s="82"/>
      <c r="AP1212" s="82"/>
      <c r="AQ1212" s="82"/>
      <c r="AR1212" s="82"/>
      <c r="AS1212" s="82"/>
      <c r="AT1212" s="82"/>
      <c r="AU1212" s="82"/>
      <c r="AV1212" s="82"/>
      <c r="AW1212" s="82"/>
      <c r="AX1212" s="82"/>
    </row>
    <row r="1213" spans="37:50" x14ac:dyDescent="0.2">
      <c r="AK1213" s="82"/>
      <c r="AL1213" s="82"/>
      <c r="AM1213" s="82"/>
      <c r="AN1213" s="82"/>
      <c r="AO1213" s="82"/>
      <c r="AP1213" s="82"/>
      <c r="AQ1213" s="82"/>
      <c r="AR1213" s="82"/>
      <c r="AS1213" s="82"/>
      <c r="AT1213" s="82"/>
      <c r="AU1213" s="82"/>
      <c r="AV1213" s="82"/>
      <c r="AW1213" s="82"/>
      <c r="AX1213" s="82"/>
    </row>
    <row r="1214" spans="37:50" x14ac:dyDescent="0.2">
      <c r="AK1214" s="82"/>
      <c r="AL1214" s="82"/>
      <c r="AM1214" s="82"/>
      <c r="AN1214" s="82"/>
      <c r="AO1214" s="82"/>
      <c r="AP1214" s="82"/>
      <c r="AQ1214" s="82"/>
      <c r="AR1214" s="82"/>
      <c r="AS1214" s="82"/>
      <c r="AT1214" s="82"/>
      <c r="AU1214" s="82"/>
      <c r="AV1214" s="82"/>
      <c r="AW1214" s="82"/>
      <c r="AX1214" s="82"/>
    </row>
    <row r="1215" spans="37:50" x14ac:dyDescent="0.2">
      <c r="AK1215" s="82"/>
      <c r="AL1215" s="82"/>
      <c r="AM1215" s="82"/>
      <c r="AN1215" s="82"/>
      <c r="AO1215" s="82"/>
      <c r="AP1215" s="82"/>
      <c r="AQ1215" s="82"/>
      <c r="AR1215" s="82"/>
      <c r="AS1215" s="82"/>
      <c r="AT1215" s="82"/>
      <c r="AU1215" s="82"/>
      <c r="AV1215" s="82"/>
      <c r="AW1215" s="82"/>
      <c r="AX1215" s="82"/>
    </row>
    <row r="1216" spans="37:50" x14ac:dyDescent="0.2">
      <c r="AK1216" s="82"/>
      <c r="AL1216" s="82"/>
      <c r="AM1216" s="82"/>
      <c r="AN1216" s="82"/>
      <c r="AO1216" s="82"/>
      <c r="AP1216" s="82"/>
      <c r="AQ1216" s="82"/>
      <c r="AR1216" s="82"/>
      <c r="AS1216" s="82"/>
      <c r="AT1216" s="82"/>
      <c r="AU1216" s="82"/>
      <c r="AV1216" s="82"/>
      <c r="AW1216" s="82"/>
      <c r="AX1216" s="82"/>
    </row>
    <row r="1217" spans="37:50" x14ac:dyDescent="0.2">
      <c r="AK1217" s="82"/>
      <c r="AL1217" s="82"/>
      <c r="AM1217" s="82"/>
      <c r="AN1217" s="82"/>
      <c r="AO1217" s="82"/>
      <c r="AP1217" s="82"/>
      <c r="AQ1217" s="82"/>
      <c r="AR1217" s="82"/>
      <c r="AS1217" s="82"/>
      <c r="AT1217" s="82"/>
      <c r="AU1217" s="82"/>
      <c r="AV1217" s="82"/>
      <c r="AW1217" s="82"/>
      <c r="AX1217" s="82"/>
    </row>
    <row r="1218" spans="37:50" x14ac:dyDescent="0.2">
      <c r="AK1218" s="82"/>
      <c r="AL1218" s="82"/>
      <c r="AM1218" s="82"/>
      <c r="AN1218" s="82"/>
      <c r="AO1218" s="82"/>
      <c r="AP1218" s="82"/>
      <c r="AQ1218" s="82"/>
      <c r="AR1218" s="82"/>
      <c r="AS1218" s="82"/>
      <c r="AT1218" s="82"/>
      <c r="AU1218" s="82"/>
      <c r="AV1218" s="82"/>
      <c r="AW1218" s="82"/>
      <c r="AX1218" s="82"/>
    </row>
    <row r="1219" spans="37:50" x14ac:dyDescent="0.2">
      <c r="AK1219" s="82"/>
      <c r="AL1219" s="82"/>
      <c r="AM1219" s="82"/>
      <c r="AN1219" s="82"/>
      <c r="AO1219" s="82"/>
      <c r="AP1219" s="82"/>
      <c r="AQ1219" s="82"/>
      <c r="AR1219" s="82"/>
      <c r="AS1219" s="82"/>
      <c r="AT1219" s="82"/>
      <c r="AU1219" s="82"/>
      <c r="AV1219" s="82"/>
      <c r="AW1219" s="82"/>
      <c r="AX1219" s="82"/>
    </row>
    <row r="1220" spans="37:50" x14ac:dyDescent="0.2">
      <c r="AK1220" s="82"/>
      <c r="AL1220" s="82"/>
      <c r="AM1220" s="82"/>
      <c r="AN1220" s="82"/>
      <c r="AO1220" s="82"/>
      <c r="AP1220" s="82"/>
      <c r="AQ1220" s="82"/>
      <c r="AR1220" s="82"/>
      <c r="AS1220" s="82"/>
      <c r="AT1220" s="82"/>
      <c r="AU1220" s="82"/>
      <c r="AV1220" s="82"/>
      <c r="AW1220" s="82"/>
      <c r="AX1220" s="82"/>
    </row>
    <row r="1221" spans="37:50" x14ac:dyDescent="0.2">
      <c r="AK1221" s="82"/>
      <c r="AL1221" s="82"/>
      <c r="AM1221" s="82"/>
      <c r="AN1221" s="82"/>
      <c r="AO1221" s="82"/>
      <c r="AP1221" s="82"/>
      <c r="AQ1221" s="82"/>
      <c r="AR1221" s="82"/>
      <c r="AS1221" s="82"/>
      <c r="AT1221" s="82"/>
      <c r="AU1221" s="82"/>
      <c r="AV1221" s="82"/>
      <c r="AW1221" s="82"/>
      <c r="AX1221" s="82"/>
    </row>
    <row r="1222" spans="37:50" x14ac:dyDescent="0.2">
      <c r="AK1222" s="82"/>
      <c r="AL1222" s="82"/>
      <c r="AM1222" s="82"/>
      <c r="AN1222" s="82"/>
      <c r="AO1222" s="82"/>
      <c r="AP1222" s="82"/>
      <c r="AQ1222" s="82"/>
      <c r="AR1222" s="82"/>
      <c r="AS1222" s="82"/>
      <c r="AT1222" s="82"/>
      <c r="AU1222" s="82"/>
      <c r="AV1222" s="82"/>
      <c r="AW1222" s="82"/>
      <c r="AX1222" s="82"/>
    </row>
    <row r="1223" spans="37:50" x14ac:dyDescent="0.2">
      <c r="AK1223" s="82"/>
      <c r="AL1223" s="82"/>
      <c r="AM1223" s="82"/>
      <c r="AN1223" s="82"/>
      <c r="AO1223" s="82"/>
      <c r="AP1223" s="82"/>
      <c r="AQ1223" s="82"/>
      <c r="AR1223" s="82"/>
      <c r="AS1223" s="82"/>
      <c r="AT1223" s="82"/>
      <c r="AU1223" s="82"/>
      <c r="AV1223" s="82"/>
      <c r="AW1223" s="82"/>
      <c r="AX1223" s="82"/>
    </row>
    <row r="1224" spans="37:50" x14ac:dyDescent="0.2">
      <c r="AK1224" s="82"/>
      <c r="AL1224" s="82"/>
      <c r="AM1224" s="82"/>
      <c r="AN1224" s="82"/>
      <c r="AO1224" s="82"/>
      <c r="AP1224" s="82"/>
      <c r="AQ1224" s="82"/>
      <c r="AR1224" s="82"/>
      <c r="AS1224" s="82"/>
      <c r="AT1224" s="82"/>
      <c r="AU1224" s="82"/>
      <c r="AV1224" s="82"/>
      <c r="AW1224" s="82"/>
      <c r="AX1224" s="82"/>
    </row>
    <row r="1225" spans="37:50" x14ac:dyDescent="0.2">
      <c r="AK1225" s="82"/>
      <c r="AL1225" s="82"/>
      <c r="AM1225" s="82"/>
      <c r="AN1225" s="82"/>
      <c r="AO1225" s="82"/>
      <c r="AP1225" s="82"/>
      <c r="AQ1225" s="82"/>
      <c r="AR1225" s="82"/>
      <c r="AS1225" s="82"/>
      <c r="AT1225" s="82"/>
      <c r="AU1225" s="82"/>
      <c r="AV1225" s="82"/>
      <c r="AW1225" s="82"/>
      <c r="AX1225" s="82"/>
    </row>
    <row r="1226" spans="37:50" x14ac:dyDescent="0.2">
      <c r="AK1226" s="82"/>
      <c r="AL1226" s="82"/>
      <c r="AM1226" s="82"/>
      <c r="AN1226" s="82"/>
      <c r="AO1226" s="82"/>
      <c r="AP1226" s="82"/>
      <c r="AQ1226" s="82"/>
      <c r="AR1226" s="82"/>
      <c r="AS1226" s="82"/>
      <c r="AT1226" s="82"/>
      <c r="AU1226" s="82"/>
      <c r="AV1226" s="82"/>
      <c r="AW1226" s="82"/>
      <c r="AX1226" s="82"/>
    </row>
    <row r="1227" spans="37:50" x14ac:dyDescent="0.2">
      <c r="AK1227" s="82"/>
      <c r="AL1227" s="82"/>
      <c r="AM1227" s="82"/>
      <c r="AN1227" s="82"/>
      <c r="AO1227" s="82"/>
      <c r="AP1227" s="82"/>
      <c r="AQ1227" s="82"/>
      <c r="AR1227" s="82"/>
      <c r="AS1227" s="82"/>
      <c r="AT1227" s="82"/>
      <c r="AU1227" s="82"/>
      <c r="AV1227" s="82"/>
      <c r="AW1227" s="82"/>
      <c r="AX1227" s="82"/>
    </row>
    <row r="1228" spans="37:50" x14ac:dyDescent="0.2">
      <c r="AK1228" s="82"/>
      <c r="AL1228" s="82"/>
      <c r="AM1228" s="82"/>
      <c r="AN1228" s="82"/>
      <c r="AO1228" s="82"/>
      <c r="AP1228" s="82"/>
      <c r="AQ1228" s="82"/>
      <c r="AR1228" s="82"/>
      <c r="AS1228" s="82"/>
      <c r="AT1228" s="82"/>
      <c r="AU1228" s="82"/>
      <c r="AV1228" s="82"/>
      <c r="AW1228" s="82"/>
      <c r="AX1228" s="82"/>
    </row>
    <row r="1229" spans="37:50" x14ac:dyDescent="0.2">
      <c r="AK1229" s="82"/>
      <c r="AL1229" s="82"/>
      <c r="AM1229" s="82"/>
      <c r="AN1229" s="82"/>
      <c r="AO1229" s="82"/>
      <c r="AP1229" s="82"/>
      <c r="AQ1229" s="82"/>
      <c r="AR1229" s="82"/>
      <c r="AS1229" s="82"/>
      <c r="AT1229" s="82"/>
      <c r="AU1229" s="82"/>
      <c r="AV1229" s="82"/>
      <c r="AW1229" s="82"/>
      <c r="AX1229" s="82"/>
    </row>
    <row r="1230" spans="37:50" x14ac:dyDescent="0.2">
      <c r="AK1230" s="82"/>
      <c r="AL1230" s="82"/>
      <c r="AM1230" s="82"/>
      <c r="AN1230" s="82"/>
      <c r="AO1230" s="82"/>
      <c r="AP1230" s="82"/>
      <c r="AQ1230" s="82"/>
      <c r="AR1230" s="82"/>
      <c r="AS1230" s="82"/>
      <c r="AT1230" s="82"/>
      <c r="AU1230" s="82"/>
      <c r="AV1230" s="82"/>
      <c r="AW1230" s="82"/>
      <c r="AX1230" s="82"/>
    </row>
    <row r="1231" spans="37:50" x14ac:dyDescent="0.2">
      <c r="AK1231" s="82"/>
      <c r="AL1231" s="82"/>
      <c r="AM1231" s="82"/>
      <c r="AN1231" s="82"/>
      <c r="AO1231" s="82"/>
      <c r="AP1231" s="82"/>
      <c r="AQ1231" s="82"/>
      <c r="AR1231" s="82"/>
      <c r="AS1231" s="82"/>
      <c r="AT1231" s="82"/>
      <c r="AU1231" s="82"/>
      <c r="AV1231" s="82"/>
      <c r="AW1231" s="82"/>
      <c r="AX1231" s="82"/>
    </row>
    <row r="1232" spans="37:50" x14ac:dyDescent="0.2">
      <c r="AK1232" s="82"/>
      <c r="AL1232" s="82"/>
      <c r="AM1232" s="82"/>
      <c r="AN1232" s="82"/>
      <c r="AO1232" s="82"/>
      <c r="AP1232" s="82"/>
      <c r="AQ1232" s="82"/>
      <c r="AR1232" s="82"/>
      <c r="AS1232" s="82"/>
      <c r="AT1232" s="82"/>
      <c r="AU1232" s="82"/>
      <c r="AV1232" s="82"/>
      <c r="AW1232" s="82"/>
      <c r="AX1232" s="82"/>
    </row>
    <row r="1233" spans="37:50" x14ac:dyDescent="0.2">
      <c r="AK1233" s="82"/>
      <c r="AL1233" s="82"/>
      <c r="AM1233" s="82"/>
      <c r="AN1233" s="82"/>
      <c r="AO1233" s="82"/>
      <c r="AP1233" s="82"/>
      <c r="AQ1233" s="82"/>
      <c r="AR1233" s="82"/>
      <c r="AS1233" s="82"/>
      <c r="AT1233" s="82"/>
      <c r="AU1233" s="82"/>
      <c r="AV1233" s="82"/>
      <c r="AW1233" s="82"/>
      <c r="AX1233" s="82"/>
    </row>
    <row r="1234" spans="37:50" x14ac:dyDescent="0.2">
      <c r="AK1234" s="82"/>
      <c r="AL1234" s="82"/>
      <c r="AM1234" s="82"/>
      <c r="AN1234" s="82"/>
      <c r="AO1234" s="82"/>
      <c r="AP1234" s="82"/>
      <c r="AQ1234" s="82"/>
      <c r="AR1234" s="82"/>
      <c r="AS1234" s="82"/>
      <c r="AT1234" s="82"/>
      <c r="AU1234" s="82"/>
      <c r="AV1234" s="82"/>
      <c r="AW1234" s="82"/>
      <c r="AX1234" s="82"/>
    </row>
    <row r="1235" spans="37:50" x14ac:dyDescent="0.2">
      <c r="AK1235" s="82"/>
      <c r="AL1235" s="82"/>
      <c r="AM1235" s="82"/>
      <c r="AN1235" s="82"/>
      <c r="AO1235" s="82"/>
      <c r="AP1235" s="82"/>
      <c r="AQ1235" s="82"/>
      <c r="AR1235" s="82"/>
      <c r="AS1235" s="82"/>
      <c r="AT1235" s="82"/>
      <c r="AU1235" s="82"/>
      <c r="AV1235" s="82"/>
      <c r="AW1235" s="82"/>
      <c r="AX1235" s="82"/>
    </row>
    <row r="1236" spans="37:50" x14ac:dyDescent="0.2">
      <c r="AK1236" s="82"/>
      <c r="AL1236" s="82"/>
      <c r="AM1236" s="82"/>
      <c r="AN1236" s="82"/>
      <c r="AO1236" s="82"/>
      <c r="AP1236" s="82"/>
      <c r="AQ1236" s="82"/>
      <c r="AR1236" s="82"/>
      <c r="AS1236" s="82"/>
      <c r="AT1236" s="82"/>
      <c r="AU1236" s="82"/>
      <c r="AV1236" s="82"/>
      <c r="AW1236" s="82"/>
      <c r="AX1236" s="82"/>
    </row>
    <row r="1237" spans="37:50" x14ac:dyDescent="0.2">
      <c r="AK1237" s="82"/>
      <c r="AL1237" s="82"/>
      <c r="AM1237" s="82"/>
      <c r="AN1237" s="82"/>
      <c r="AO1237" s="82"/>
      <c r="AP1237" s="82"/>
      <c r="AQ1237" s="82"/>
      <c r="AR1237" s="82"/>
      <c r="AS1237" s="82"/>
      <c r="AT1237" s="82"/>
      <c r="AU1237" s="82"/>
      <c r="AV1237" s="82"/>
      <c r="AW1237" s="82"/>
      <c r="AX1237" s="82"/>
    </row>
    <row r="1238" spans="37:50" x14ac:dyDescent="0.2">
      <c r="AK1238" s="82"/>
      <c r="AL1238" s="82"/>
      <c r="AM1238" s="82"/>
      <c r="AN1238" s="82"/>
      <c r="AO1238" s="82"/>
      <c r="AP1238" s="82"/>
      <c r="AQ1238" s="82"/>
      <c r="AR1238" s="82"/>
      <c r="AS1238" s="82"/>
      <c r="AT1238" s="82"/>
      <c r="AU1238" s="82"/>
      <c r="AV1238" s="82"/>
      <c r="AW1238" s="82"/>
      <c r="AX1238" s="82"/>
    </row>
    <row r="1239" spans="37:50" x14ac:dyDescent="0.2">
      <c r="AK1239" s="82"/>
      <c r="AL1239" s="82"/>
      <c r="AM1239" s="82"/>
      <c r="AN1239" s="82"/>
      <c r="AO1239" s="82"/>
      <c r="AP1239" s="82"/>
      <c r="AQ1239" s="82"/>
      <c r="AR1239" s="82"/>
      <c r="AS1239" s="82"/>
      <c r="AT1239" s="82"/>
      <c r="AU1239" s="82"/>
      <c r="AV1239" s="82"/>
      <c r="AW1239" s="82"/>
      <c r="AX1239" s="82"/>
    </row>
    <row r="1240" spans="37:50" x14ac:dyDescent="0.2">
      <c r="AK1240" s="82"/>
      <c r="AL1240" s="82"/>
      <c r="AM1240" s="82"/>
      <c r="AN1240" s="82"/>
      <c r="AO1240" s="82"/>
      <c r="AP1240" s="82"/>
      <c r="AQ1240" s="82"/>
      <c r="AR1240" s="82"/>
      <c r="AS1240" s="82"/>
      <c r="AT1240" s="82"/>
      <c r="AU1240" s="82"/>
      <c r="AV1240" s="82"/>
      <c r="AW1240" s="82"/>
      <c r="AX1240" s="82"/>
    </row>
    <row r="1241" spans="37:50" x14ac:dyDescent="0.2">
      <c r="AK1241" s="82"/>
      <c r="AL1241" s="82"/>
      <c r="AM1241" s="82"/>
      <c r="AN1241" s="82"/>
      <c r="AO1241" s="82"/>
      <c r="AP1241" s="82"/>
      <c r="AQ1241" s="82"/>
      <c r="AR1241" s="82"/>
      <c r="AS1241" s="82"/>
      <c r="AT1241" s="82"/>
      <c r="AU1241" s="82"/>
      <c r="AV1241" s="82"/>
      <c r="AW1241" s="82"/>
      <c r="AX1241" s="82"/>
    </row>
    <row r="1242" spans="37:50" x14ac:dyDescent="0.2">
      <c r="AK1242" s="82"/>
      <c r="AL1242" s="82"/>
      <c r="AM1242" s="82"/>
      <c r="AN1242" s="82"/>
      <c r="AO1242" s="82"/>
      <c r="AP1242" s="82"/>
      <c r="AQ1242" s="82"/>
      <c r="AR1242" s="82"/>
      <c r="AS1242" s="82"/>
      <c r="AT1242" s="82"/>
      <c r="AU1242" s="82"/>
      <c r="AV1242" s="82"/>
      <c r="AW1242" s="82"/>
      <c r="AX1242" s="82"/>
    </row>
    <row r="1243" spans="37:50" x14ac:dyDescent="0.2">
      <c r="AK1243" s="82"/>
      <c r="AL1243" s="82"/>
      <c r="AM1243" s="82"/>
      <c r="AN1243" s="82"/>
      <c r="AO1243" s="82"/>
      <c r="AP1243" s="82"/>
      <c r="AQ1243" s="82"/>
      <c r="AR1243" s="82"/>
      <c r="AS1243" s="82"/>
      <c r="AT1243" s="82"/>
      <c r="AU1243" s="82"/>
      <c r="AV1243" s="82"/>
      <c r="AW1243" s="82"/>
      <c r="AX1243" s="82"/>
    </row>
    <row r="1244" spans="37:50" x14ac:dyDescent="0.2">
      <c r="AK1244" s="82"/>
      <c r="AL1244" s="82"/>
      <c r="AM1244" s="82"/>
      <c r="AN1244" s="82"/>
      <c r="AO1244" s="82"/>
      <c r="AP1244" s="82"/>
      <c r="AQ1244" s="82"/>
      <c r="AR1244" s="82"/>
      <c r="AS1244" s="82"/>
      <c r="AT1244" s="82"/>
      <c r="AU1244" s="82"/>
      <c r="AV1244" s="82"/>
      <c r="AW1244" s="82"/>
      <c r="AX1244" s="82"/>
    </row>
    <row r="1245" spans="37:50" x14ac:dyDescent="0.2">
      <c r="AK1245" s="82"/>
      <c r="AL1245" s="82"/>
      <c r="AM1245" s="82"/>
      <c r="AN1245" s="82"/>
      <c r="AO1245" s="82"/>
      <c r="AP1245" s="82"/>
      <c r="AQ1245" s="82"/>
      <c r="AR1245" s="82"/>
      <c r="AS1245" s="82"/>
      <c r="AT1245" s="82"/>
      <c r="AU1245" s="82"/>
      <c r="AV1245" s="82"/>
      <c r="AW1245" s="82"/>
      <c r="AX1245" s="82"/>
    </row>
    <row r="1246" spans="37:50" x14ac:dyDescent="0.2">
      <c r="AK1246" s="82"/>
      <c r="AL1246" s="82"/>
      <c r="AM1246" s="82"/>
      <c r="AN1246" s="82"/>
      <c r="AO1246" s="82"/>
      <c r="AP1246" s="82"/>
      <c r="AQ1246" s="82"/>
      <c r="AR1246" s="82"/>
      <c r="AS1246" s="82"/>
      <c r="AT1246" s="82"/>
      <c r="AU1246" s="82"/>
      <c r="AV1246" s="82"/>
      <c r="AW1246" s="82"/>
      <c r="AX1246" s="82"/>
    </row>
    <row r="1247" spans="37:50" x14ac:dyDescent="0.2">
      <c r="AK1247" s="82"/>
      <c r="AL1247" s="82"/>
      <c r="AM1247" s="82"/>
      <c r="AN1247" s="82"/>
      <c r="AO1247" s="82"/>
      <c r="AP1247" s="82"/>
      <c r="AQ1247" s="82"/>
      <c r="AR1247" s="82"/>
      <c r="AS1247" s="82"/>
      <c r="AT1247" s="82"/>
      <c r="AU1247" s="82"/>
      <c r="AV1247" s="82"/>
      <c r="AW1247" s="82"/>
      <c r="AX1247" s="82"/>
    </row>
    <row r="1248" spans="37:50" x14ac:dyDescent="0.2">
      <c r="AK1248" s="82"/>
      <c r="AL1248" s="82"/>
      <c r="AM1248" s="82"/>
      <c r="AN1248" s="82"/>
      <c r="AO1248" s="82"/>
      <c r="AP1248" s="82"/>
      <c r="AQ1248" s="82"/>
      <c r="AR1248" s="82"/>
      <c r="AS1248" s="82"/>
      <c r="AT1248" s="82"/>
      <c r="AU1248" s="82"/>
      <c r="AV1248" s="82"/>
      <c r="AW1248" s="82"/>
      <c r="AX1248" s="82"/>
    </row>
    <row r="1249" spans="37:50" x14ac:dyDescent="0.2">
      <c r="AK1249" s="82"/>
      <c r="AL1249" s="82"/>
      <c r="AM1249" s="82"/>
      <c r="AN1249" s="82"/>
      <c r="AO1249" s="82"/>
      <c r="AP1249" s="82"/>
      <c r="AQ1249" s="82"/>
      <c r="AR1249" s="82"/>
      <c r="AS1249" s="82"/>
      <c r="AT1249" s="82"/>
      <c r="AU1249" s="82"/>
      <c r="AV1249" s="82"/>
      <c r="AW1249" s="82"/>
      <c r="AX1249" s="82"/>
    </row>
    <row r="1250" spans="37:50" x14ac:dyDescent="0.2">
      <c r="AK1250" s="82"/>
      <c r="AL1250" s="82"/>
      <c r="AM1250" s="82"/>
      <c r="AN1250" s="82"/>
      <c r="AO1250" s="82"/>
      <c r="AP1250" s="82"/>
      <c r="AQ1250" s="82"/>
      <c r="AR1250" s="82"/>
      <c r="AS1250" s="82"/>
      <c r="AT1250" s="82"/>
      <c r="AU1250" s="82"/>
      <c r="AV1250" s="82"/>
      <c r="AW1250" s="82"/>
      <c r="AX1250" s="82"/>
    </row>
    <row r="1251" spans="37:50" x14ac:dyDescent="0.2">
      <c r="AK1251" s="82"/>
      <c r="AL1251" s="82"/>
      <c r="AM1251" s="82"/>
      <c r="AN1251" s="82"/>
      <c r="AO1251" s="82"/>
      <c r="AP1251" s="82"/>
      <c r="AQ1251" s="82"/>
      <c r="AR1251" s="82"/>
      <c r="AS1251" s="82"/>
      <c r="AT1251" s="82"/>
      <c r="AU1251" s="82"/>
      <c r="AV1251" s="82"/>
      <c r="AW1251" s="82"/>
      <c r="AX1251" s="82"/>
    </row>
    <row r="1252" spans="37:50" x14ac:dyDescent="0.2">
      <c r="AK1252" s="82"/>
      <c r="AL1252" s="82"/>
      <c r="AM1252" s="82"/>
      <c r="AN1252" s="82"/>
      <c r="AO1252" s="82"/>
      <c r="AP1252" s="82"/>
      <c r="AQ1252" s="82"/>
      <c r="AR1252" s="82"/>
      <c r="AS1252" s="82"/>
      <c r="AT1252" s="82"/>
      <c r="AU1252" s="82"/>
      <c r="AV1252" s="82"/>
      <c r="AW1252" s="82"/>
      <c r="AX1252" s="82"/>
    </row>
    <row r="1253" spans="37:50" x14ac:dyDescent="0.2">
      <c r="AK1253" s="82"/>
      <c r="AL1253" s="82"/>
      <c r="AM1253" s="82"/>
      <c r="AN1253" s="82"/>
      <c r="AO1253" s="82"/>
      <c r="AP1253" s="82"/>
      <c r="AQ1253" s="82"/>
      <c r="AR1253" s="82"/>
      <c r="AS1253" s="82"/>
      <c r="AT1253" s="82"/>
      <c r="AU1253" s="82"/>
      <c r="AV1253" s="82"/>
      <c r="AW1253" s="82"/>
      <c r="AX1253" s="82"/>
    </row>
    <row r="1254" spans="37:50" x14ac:dyDescent="0.2">
      <c r="AK1254" s="82"/>
      <c r="AL1254" s="82"/>
      <c r="AM1254" s="82"/>
      <c r="AN1254" s="82"/>
      <c r="AO1254" s="82"/>
      <c r="AP1254" s="82"/>
      <c r="AQ1254" s="82"/>
      <c r="AR1254" s="82"/>
      <c r="AS1254" s="82"/>
      <c r="AT1254" s="82"/>
      <c r="AU1254" s="82"/>
      <c r="AV1254" s="82"/>
      <c r="AW1254" s="82"/>
      <c r="AX1254" s="82"/>
    </row>
    <row r="1255" spans="37:50" x14ac:dyDescent="0.2">
      <c r="AK1255" s="82"/>
      <c r="AL1255" s="82"/>
      <c r="AM1255" s="82"/>
      <c r="AN1255" s="82"/>
      <c r="AO1255" s="82"/>
      <c r="AP1255" s="82"/>
      <c r="AQ1255" s="82"/>
      <c r="AR1255" s="82"/>
      <c r="AS1255" s="82"/>
      <c r="AT1255" s="82"/>
      <c r="AU1255" s="82"/>
      <c r="AV1255" s="82"/>
      <c r="AW1255" s="82"/>
      <c r="AX1255" s="82"/>
    </row>
    <row r="1256" spans="37:50" x14ac:dyDescent="0.2">
      <c r="AK1256" s="82"/>
      <c r="AL1256" s="82"/>
      <c r="AM1256" s="82"/>
      <c r="AN1256" s="82"/>
      <c r="AO1256" s="82"/>
      <c r="AP1256" s="82"/>
      <c r="AQ1256" s="82"/>
      <c r="AR1256" s="82"/>
      <c r="AS1256" s="82"/>
      <c r="AT1256" s="82"/>
      <c r="AU1256" s="82"/>
      <c r="AV1256" s="82"/>
      <c r="AW1256" s="82"/>
      <c r="AX1256" s="82"/>
    </row>
    <row r="1257" spans="37:50" x14ac:dyDescent="0.2">
      <c r="AK1257" s="82"/>
      <c r="AL1257" s="82"/>
      <c r="AM1257" s="82"/>
      <c r="AN1257" s="82"/>
      <c r="AO1257" s="82"/>
      <c r="AP1257" s="82"/>
      <c r="AQ1257" s="82"/>
      <c r="AR1257" s="82"/>
      <c r="AS1257" s="82"/>
      <c r="AT1257" s="82"/>
      <c r="AU1257" s="82"/>
      <c r="AV1257" s="82"/>
      <c r="AW1257" s="82"/>
      <c r="AX1257" s="82"/>
    </row>
    <row r="1258" spans="37:50" x14ac:dyDescent="0.2">
      <c r="AK1258" s="82"/>
      <c r="AL1258" s="82"/>
      <c r="AM1258" s="82"/>
      <c r="AN1258" s="82"/>
      <c r="AO1258" s="82"/>
      <c r="AP1258" s="82"/>
      <c r="AQ1258" s="82"/>
      <c r="AR1258" s="82"/>
      <c r="AS1258" s="82"/>
      <c r="AT1258" s="82"/>
      <c r="AU1258" s="82"/>
      <c r="AV1258" s="82"/>
      <c r="AW1258" s="82"/>
      <c r="AX1258" s="82"/>
    </row>
    <row r="1259" spans="37:50" x14ac:dyDescent="0.2">
      <c r="AK1259" s="82"/>
      <c r="AL1259" s="82"/>
      <c r="AM1259" s="82"/>
      <c r="AN1259" s="82"/>
      <c r="AO1259" s="82"/>
      <c r="AP1259" s="82"/>
      <c r="AQ1259" s="82"/>
      <c r="AR1259" s="82"/>
      <c r="AS1259" s="82"/>
      <c r="AT1259" s="82"/>
      <c r="AU1259" s="82"/>
      <c r="AV1259" s="82"/>
      <c r="AW1259" s="82"/>
      <c r="AX1259" s="82"/>
    </row>
    <row r="1260" spans="37:50" x14ac:dyDescent="0.2">
      <c r="AK1260" s="82"/>
      <c r="AL1260" s="82"/>
      <c r="AM1260" s="82"/>
      <c r="AN1260" s="82"/>
      <c r="AO1260" s="82"/>
      <c r="AP1260" s="82"/>
      <c r="AQ1260" s="82"/>
      <c r="AR1260" s="82"/>
      <c r="AS1260" s="82"/>
      <c r="AT1260" s="82"/>
      <c r="AU1260" s="82"/>
      <c r="AV1260" s="82"/>
      <c r="AW1260" s="82"/>
      <c r="AX1260" s="82"/>
    </row>
    <row r="1261" spans="37:50" x14ac:dyDescent="0.2">
      <c r="AK1261" s="82"/>
      <c r="AL1261" s="82"/>
      <c r="AM1261" s="82"/>
      <c r="AN1261" s="82"/>
      <c r="AO1261" s="82"/>
      <c r="AP1261" s="82"/>
      <c r="AQ1261" s="82"/>
      <c r="AR1261" s="82"/>
      <c r="AS1261" s="82"/>
      <c r="AT1261" s="82"/>
      <c r="AU1261" s="82"/>
      <c r="AV1261" s="82"/>
      <c r="AW1261" s="82"/>
      <c r="AX1261" s="82"/>
    </row>
    <row r="1262" spans="37:50" x14ac:dyDescent="0.2">
      <c r="AK1262" s="82"/>
      <c r="AL1262" s="82"/>
      <c r="AM1262" s="82"/>
      <c r="AN1262" s="82"/>
      <c r="AO1262" s="82"/>
      <c r="AP1262" s="82"/>
      <c r="AQ1262" s="82"/>
      <c r="AR1262" s="82"/>
      <c r="AS1262" s="82"/>
      <c r="AT1262" s="82"/>
      <c r="AU1262" s="82"/>
      <c r="AV1262" s="82"/>
      <c r="AW1262" s="82"/>
      <c r="AX1262" s="82"/>
    </row>
    <row r="1263" spans="37:50" x14ac:dyDescent="0.2">
      <c r="AK1263" s="82"/>
      <c r="AL1263" s="82"/>
      <c r="AM1263" s="82"/>
      <c r="AN1263" s="82"/>
      <c r="AO1263" s="82"/>
      <c r="AP1263" s="82"/>
      <c r="AQ1263" s="82"/>
      <c r="AR1263" s="82"/>
      <c r="AS1263" s="82"/>
      <c r="AT1263" s="82"/>
      <c r="AU1263" s="82"/>
      <c r="AV1263" s="82"/>
      <c r="AW1263" s="82"/>
      <c r="AX1263" s="82"/>
    </row>
    <row r="1264" spans="37:50" x14ac:dyDescent="0.2">
      <c r="AK1264" s="82"/>
      <c r="AL1264" s="82"/>
      <c r="AM1264" s="82"/>
      <c r="AN1264" s="82"/>
      <c r="AO1264" s="82"/>
      <c r="AP1264" s="82"/>
      <c r="AQ1264" s="82"/>
      <c r="AR1264" s="82"/>
      <c r="AS1264" s="82"/>
      <c r="AT1264" s="82"/>
      <c r="AU1264" s="82"/>
      <c r="AV1264" s="82"/>
      <c r="AW1264" s="82"/>
      <c r="AX1264" s="82"/>
    </row>
    <row r="1265" spans="37:50" x14ac:dyDescent="0.2">
      <c r="AK1265" s="82"/>
      <c r="AL1265" s="82"/>
      <c r="AM1265" s="82"/>
      <c r="AN1265" s="82"/>
      <c r="AO1265" s="82"/>
      <c r="AP1265" s="82"/>
      <c r="AQ1265" s="82"/>
      <c r="AR1265" s="82"/>
      <c r="AS1265" s="82"/>
      <c r="AT1265" s="82"/>
      <c r="AU1265" s="82"/>
      <c r="AV1265" s="82"/>
      <c r="AW1265" s="82"/>
      <c r="AX1265" s="82"/>
    </row>
    <row r="1266" spans="37:50" x14ac:dyDescent="0.2">
      <c r="AK1266" s="82"/>
      <c r="AL1266" s="82"/>
      <c r="AM1266" s="82"/>
      <c r="AN1266" s="82"/>
      <c r="AO1266" s="82"/>
      <c r="AP1266" s="82"/>
      <c r="AQ1266" s="82"/>
      <c r="AR1266" s="82"/>
      <c r="AS1266" s="82"/>
      <c r="AT1266" s="82"/>
      <c r="AU1266" s="82"/>
      <c r="AV1266" s="82"/>
      <c r="AW1266" s="82"/>
      <c r="AX1266" s="82"/>
    </row>
    <row r="1267" spans="37:50" x14ac:dyDescent="0.2">
      <c r="AK1267" s="82"/>
      <c r="AL1267" s="82"/>
      <c r="AM1267" s="82"/>
      <c r="AN1267" s="82"/>
      <c r="AO1267" s="82"/>
      <c r="AP1267" s="82"/>
      <c r="AQ1267" s="82"/>
      <c r="AR1267" s="82"/>
      <c r="AS1267" s="82"/>
      <c r="AT1267" s="82"/>
      <c r="AU1267" s="82"/>
      <c r="AV1267" s="82"/>
      <c r="AW1267" s="82"/>
      <c r="AX1267" s="82"/>
    </row>
    <row r="1268" spans="37:50" x14ac:dyDescent="0.2">
      <c r="AK1268" s="82"/>
      <c r="AL1268" s="82"/>
      <c r="AM1268" s="82"/>
      <c r="AN1268" s="82"/>
      <c r="AO1268" s="82"/>
      <c r="AP1268" s="82"/>
      <c r="AQ1268" s="82"/>
      <c r="AR1268" s="82"/>
      <c r="AS1268" s="82"/>
      <c r="AT1268" s="82"/>
      <c r="AU1268" s="82"/>
      <c r="AV1268" s="82"/>
      <c r="AW1268" s="82"/>
      <c r="AX1268" s="82"/>
    </row>
    <row r="1269" spans="37:50" x14ac:dyDescent="0.2">
      <c r="AK1269" s="82"/>
      <c r="AL1269" s="82"/>
      <c r="AM1269" s="82"/>
      <c r="AN1269" s="82"/>
      <c r="AO1269" s="82"/>
      <c r="AP1269" s="82"/>
      <c r="AQ1269" s="82"/>
      <c r="AR1269" s="82"/>
      <c r="AS1269" s="82"/>
      <c r="AT1269" s="82"/>
      <c r="AU1269" s="82"/>
      <c r="AV1269" s="82"/>
      <c r="AW1269" s="82"/>
      <c r="AX1269" s="82"/>
    </row>
    <row r="1270" spans="37:50" x14ac:dyDescent="0.2">
      <c r="AK1270" s="82"/>
      <c r="AL1270" s="82"/>
      <c r="AM1270" s="82"/>
      <c r="AN1270" s="82"/>
      <c r="AO1270" s="82"/>
      <c r="AP1270" s="82"/>
      <c r="AQ1270" s="82"/>
      <c r="AR1270" s="82"/>
      <c r="AS1270" s="82"/>
      <c r="AT1270" s="82"/>
      <c r="AU1270" s="82"/>
      <c r="AV1270" s="82"/>
      <c r="AW1270" s="82"/>
      <c r="AX1270" s="82"/>
    </row>
    <row r="1271" spans="37:50" x14ac:dyDescent="0.2">
      <c r="AK1271" s="82"/>
      <c r="AL1271" s="82"/>
      <c r="AM1271" s="82"/>
      <c r="AN1271" s="82"/>
      <c r="AO1271" s="82"/>
      <c r="AP1271" s="82"/>
      <c r="AQ1271" s="82"/>
      <c r="AR1271" s="82"/>
      <c r="AS1271" s="82"/>
      <c r="AT1271" s="82"/>
      <c r="AU1271" s="82"/>
      <c r="AV1271" s="82"/>
      <c r="AW1271" s="82"/>
      <c r="AX1271" s="82"/>
    </row>
    <row r="1272" spans="37:50" x14ac:dyDescent="0.2">
      <c r="AK1272" s="82"/>
      <c r="AL1272" s="82"/>
      <c r="AM1272" s="82"/>
      <c r="AN1272" s="82"/>
      <c r="AO1272" s="82"/>
      <c r="AP1272" s="82"/>
      <c r="AQ1272" s="82"/>
      <c r="AR1272" s="82"/>
      <c r="AS1272" s="82"/>
      <c r="AT1272" s="82"/>
      <c r="AU1272" s="82"/>
      <c r="AV1272" s="82"/>
      <c r="AW1272" s="82"/>
      <c r="AX1272" s="82"/>
    </row>
    <row r="1273" spans="37:50" x14ac:dyDescent="0.2">
      <c r="AK1273" s="82"/>
      <c r="AL1273" s="82"/>
      <c r="AM1273" s="82"/>
      <c r="AN1273" s="82"/>
      <c r="AO1273" s="82"/>
      <c r="AP1273" s="82"/>
      <c r="AQ1273" s="82"/>
      <c r="AR1273" s="82"/>
      <c r="AS1273" s="82"/>
      <c r="AT1273" s="82"/>
      <c r="AU1273" s="82"/>
      <c r="AV1273" s="82"/>
      <c r="AW1273" s="82"/>
      <c r="AX1273" s="82"/>
    </row>
    <row r="1274" spans="37:50" x14ac:dyDescent="0.2">
      <c r="AK1274" s="82"/>
      <c r="AL1274" s="82"/>
      <c r="AM1274" s="82"/>
      <c r="AN1274" s="82"/>
      <c r="AO1274" s="82"/>
      <c r="AP1274" s="82"/>
      <c r="AQ1274" s="82"/>
      <c r="AR1274" s="82"/>
      <c r="AS1274" s="82"/>
      <c r="AT1274" s="82"/>
      <c r="AU1274" s="82"/>
      <c r="AV1274" s="82"/>
      <c r="AW1274" s="82"/>
      <c r="AX1274" s="82"/>
    </row>
    <row r="1275" spans="37:50" x14ac:dyDescent="0.2">
      <c r="AK1275" s="82"/>
      <c r="AL1275" s="82"/>
      <c r="AM1275" s="82"/>
      <c r="AN1275" s="82"/>
      <c r="AO1275" s="82"/>
      <c r="AP1275" s="82"/>
      <c r="AQ1275" s="82"/>
      <c r="AR1275" s="82"/>
      <c r="AS1275" s="82"/>
      <c r="AT1275" s="82"/>
      <c r="AU1275" s="82"/>
      <c r="AV1275" s="82"/>
      <c r="AW1275" s="82"/>
      <c r="AX1275" s="82"/>
    </row>
    <row r="1276" spans="37:50" x14ac:dyDescent="0.2">
      <c r="AK1276" s="82"/>
      <c r="AL1276" s="82"/>
      <c r="AM1276" s="82"/>
      <c r="AN1276" s="82"/>
      <c r="AO1276" s="82"/>
      <c r="AP1276" s="82"/>
      <c r="AQ1276" s="82"/>
      <c r="AR1276" s="82"/>
      <c r="AS1276" s="82"/>
      <c r="AT1276" s="82"/>
      <c r="AU1276" s="82"/>
      <c r="AV1276" s="82"/>
      <c r="AW1276" s="82"/>
      <c r="AX1276" s="82"/>
    </row>
    <row r="1277" spans="37:50" x14ac:dyDescent="0.2">
      <c r="AK1277" s="82"/>
      <c r="AL1277" s="82"/>
      <c r="AM1277" s="82"/>
      <c r="AN1277" s="82"/>
      <c r="AO1277" s="82"/>
      <c r="AP1277" s="82"/>
      <c r="AQ1277" s="82"/>
      <c r="AR1277" s="82"/>
      <c r="AS1277" s="82"/>
      <c r="AT1277" s="82"/>
      <c r="AU1277" s="82"/>
      <c r="AV1277" s="82"/>
      <c r="AW1277" s="82"/>
      <c r="AX1277" s="82"/>
    </row>
    <row r="1278" spans="37:50" x14ac:dyDescent="0.2">
      <c r="AK1278" s="82"/>
      <c r="AL1278" s="82"/>
      <c r="AM1278" s="82"/>
      <c r="AN1278" s="82"/>
      <c r="AO1278" s="82"/>
      <c r="AP1278" s="82"/>
      <c r="AQ1278" s="82"/>
      <c r="AR1278" s="82"/>
      <c r="AS1278" s="82"/>
      <c r="AT1278" s="82"/>
      <c r="AU1278" s="82"/>
      <c r="AV1278" s="82"/>
      <c r="AW1278" s="82"/>
      <c r="AX1278" s="82"/>
    </row>
    <row r="1279" spans="37:50" x14ac:dyDescent="0.2">
      <c r="AK1279" s="82"/>
      <c r="AL1279" s="82"/>
      <c r="AM1279" s="82"/>
      <c r="AN1279" s="82"/>
      <c r="AO1279" s="82"/>
      <c r="AP1279" s="82"/>
      <c r="AQ1279" s="82"/>
      <c r="AR1279" s="82"/>
      <c r="AS1279" s="82"/>
      <c r="AT1279" s="82"/>
      <c r="AU1279" s="82"/>
      <c r="AV1279" s="82"/>
      <c r="AW1279" s="82"/>
      <c r="AX1279" s="82"/>
    </row>
    <row r="1280" spans="37:50" x14ac:dyDescent="0.2">
      <c r="AK1280" s="82"/>
      <c r="AL1280" s="82"/>
      <c r="AM1280" s="82"/>
      <c r="AN1280" s="82"/>
      <c r="AO1280" s="82"/>
      <c r="AP1280" s="82"/>
      <c r="AQ1280" s="82"/>
      <c r="AR1280" s="82"/>
      <c r="AS1280" s="82"/>
      <c r="AT1280" s="82"/>
      <c r="AU1280" s="82"/>
      <c r="AV1280" s="82"/>
      <c r="AW1280" s="82"/>
      <c r="AX1280" s="82"/>
    </row>
    <row r="1281" spans="37:50" x14ac:dyDescent="0.2">
      <c r="AK1281" s="82"/>
      <c r="AL1281" s="82"/>
      <c r="AM1281" s="82"/>
      <c r="AN1281" s="82"/>
      <c r="AO1281" s="82"/>
      <c r="AP1281" s="82"/>
      <c r="AQ1281" s="82"/>
      <c r="AR1281" s="82"/>
      <c r="AS1281" s="82"/>
      <c r="AT1281" s="82"/>
      <c r="AU1281" s="82"/>
      <c r="AV1281" s="82"/>
      <c r="AW1281" s="82"/>
      <c r="AX1281" s="82"/>
    </row>
    <row r="1282" spans="37:50" x14ac:dyDescent="0.2">
      <c r="AK1282" s="82"/>
      <c r="AL1282" s="82"/>
      <c r="AM1282" s="82"/>
      <c r="AN1282" s="82"/>
      <c r="AO1282" s="82"/>
      <c r="AP1282" s="82"/>
      <c r="AQ1282" s="82"/>
      <c r="AR1282" s="82"/>
      <c r="AS1282" s="82"/>
      <c r="AT1282" s="82"/>
      <c r="AU1282" s="82"/>
      <c r="AV1282" s="82"/>
      <c r="AW1282" s="82"/>
      <c r="AX1282" s="82"/>
    </row>
    <row r="1283" spans="37:50" x14ac:dyDescent="0.2">
      <c r="AK1283" s="82"/>
      <c r="AL1283" s="82"/>
      <c r="AM1283" s="82"/>
      <c r="AN1283" s="82"/>
      <c r="AO1283" s="82"/>
      <c r="AP1283" s="82"/>
      <c r="AQ1283" s="82"/>
      <c r="AR1283" s="82"/>
      <c r="AS1283" s="82"/>
      <c r="AT1283" s="82"/>
      <c r="AU1283" s="82"/>
      <c r="AV1283" s="82"/>
      <c r="AW1283" s="82"/>
      <c r="AX1283" s="82"/>
    </row>
    <row r="1284" spans="37:50" x14ac:dyDescent="0.2">
      <c r="AK1284" s="82"/>
      <c r="AL1284" s="82"/>
      <c r="AM1284" s="82"/>
      <c r="AN1284" s="82"/>
      <c r="AO1284" s="82"/>
      <c r="AP1284" s="82"/>
      <c r="AQ1284" s="82"/>
      <c r="AR1284" s="82"/>
      <c r="AS1284" s="82"/>
      <c r="AT1284" s="82"/>
      <c r="AU1284" s="82"/>
      <c r="AV1284" s="82"/>
      <c r="AW1284" s="82"/>
      <c r="AX1284" s="82"/>
    </row>
    <row r="1285" spans="37:50" x14ac:dyDescent="0.2">
      <c r="AK1285" s="82"/>
      <c r="AL1285" s="82"/>
      <c r="AM1285" s="82"/>
      <c r="AN1285" s="82"/>
      <c r="AO1285" s="82"/>
      <c r="AP1285" s="82"/>
      <c r="AQ1285" s="82"/>
      <c r="AR1285" s="82"/>
      <c r="AS1285" s="82"/>
      <c r="AT1285" s="82"/>
      <c r="AU1285" s="82"/>
      <c r="AV1285" s="82"/>
      <c r="AW1285" s="82"/>
      <c r="AX1285" s="82"/>
    </row>
    <row r="1286" spans="37:50" x14ac:dyDescent="0.2">
      <c r="AK1286" s="82"/>
      <c r="AL1286" s="82"/>
      <c r="AM1286" s="82"/>
      <c r="AN1286" s="82"/>
      <c r="AO1286" s="82"/>
      <c r="AP1286" s="82"/>
      <c r="AQ1286" s="82"/>
      <c r="AR1286" s="82"/>
      <c r="AS1286" s="82"/>
      <c r="AT1286" s="82"/>
      <c r="AU1286" s="82"/>
      <c r="AV1286" s="82"/>
      <c r="AW1286" s="82"/>
      <c r="AX1286" s="82"/>
    </row>
    <row r="1287" spans="37:50" x14ac:dyDescent="0.2">
      <c r="AK1287" s="82"/>
      <c r="AL1287" s="82"/>
      <c r="AM1287" s="82"/>
      <c r="AN1287" s="82"/>
      <c r="AO1287" s="82"/>
      <c r="AP1287" s="82"/>
      <c r="AQ1287" s="82"/>
      <c r="AR1287" s="82"/>
      <c r="AS1287" s="82"/>
      <c r="AT1287" s="82"/>
      <c r="AU1287" s="82"/>
      <c r="AV1287" s="82"/>
      <c r="AW1287" s="82"/>
      <c r="AX1287" s="82"/>
    </row>
    <row r="1288" spans="37:50" x14ac:dyDescent="0.2">
      <c r="AK1288" s="82"/>
      <c r="AL1288" s="82"/>
      <c r="AM1288" s="82"/>
      <c r="AN1288" s="82"/>
      <c r="AO1288" s="82"/>
      <c r="AP1288" s="82"/>
      <c r="AQ1288" s="82"/>
      <c r="AR1288" s="82"/>
      <c r="AS1288" s="82"/>
      <c r="AT1288" s="82"/>
      <c r="AU1288" s="82"/>
      <c r="AV1288" s="82"/>
      <c r="AW1288" s="82"/>
      <c r="AX1288" s="82"/>
    </row>
  </sheetData>
  <sheetProtection password="CF35" sheet="1" objects="1" scenarios="1" formatCells="0" selectLockedCells="1"/>
  <mergeCells count="15">
    <mergeCell ref="X3:Z3"/>
    <mergeCell ref="Z4:Z5"/>
    <mergeCell ref="W4:W5"/>
    <mergeCell ref="X4:X5"/>
    <mergeCell ref="Y4:Y5"/>
    <mergeCell ref="W48:W49"/>
    <mergeCell ref="V48:V49"/>
    <mergeCell ref="X48:Z49"/>
    <mergeCell ref="U48:U49"/>
    <mergeCell ref="U4:U5"/>
    <mergeCell ref="M4:M5"/>
    <mergeCell ref="S4:S5"/>
    <mergeCell ref="V4:V5"/>
    <mergeCell ref="T4:T5"/>
    <mergeCell ref="R4:R5"/>
  </mergeCells>
  <conditionalFormatting sqref="R73:R80">
    <cfRule type="cellIs" dxfId="43" priority="53" operator="equal">
      <formula>0</formula>
    </cfRule>
  </conditionalFormatting>
  <conditionalFormatting sqref="N54:R54">
    <cfRule type="cellIs" dxfId="42" priority="6" operator="equal">
      <formula>0</formula>
    </cfRule>
  </conditionalFormatting>
  <conditionalFormatting sqref="N63:R70">
    <cfRule type="cellIs" dxfId="41" priority="4" operator="equal">
      <formula>0</formula>
    </cfRule>
  </conditionalFormatting>
  <conditionalFormatting sqref="N73:Q80">
    <cfRule type="cellIs" dxfId="40" priority="3" operator="equal">
      <formula>0</formula>
    </cfRule>
  </conditionalFormatting>
  <conditionalFormatting sqref="N55:R61">
    <cfRule type="cellIs" dxfId="39" priority="2" operator="equal">
      <formula>0</formula>
    </cfRule>
  </conditionalFormatting>
  <hyperlinks>
    <hyperlink ref="B51" r:id="rId1"/>
  </hyperlinks>
  <printOptions horizontalCentered="1"/>
  <pageMargins left="0.11811023622047245" right="0.11811023622047245" top="0.19685039370078741" bottom="0.19685039370078741" header="0.31496062992125984" footer="0.31496062992125984"/>
  <pageSetup paperSize="9" scale="55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7" id="{920BCD7A-700A-4ABB-BFE3-1073C8FFB60F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L6:L23 L38:L41 L44:L47 L28:L35 M6:R6 N7:Q35</xm:sqref>
        </x14:conditionalFormatting>
        <x14:conditionalFormatting xmlns:xm="http://schemas.microsoft.com/office/excel/2006/main">
          <x14:cfRule type="expression" priority="30" id="{BBECE549-09A0-40AE-BFCA-84DFBEEAC8A8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I38:J41 E38:F41 E44:F47 I44:J47</xm:sqref>
        </x14:conditionalFormatting>
        <x14:conditionalFormatting xmlns:xm="http://schemas.microsoft.com/office/excel/2006/main">
          <x14:cfRule type="expression" priority="29" id="{67689513-F55C-4FF1-8F73-C7D4978F164D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K38:K41 K44:K47</xm:sqref>
        </x14:conditionalFormatting>
        <x14:conditionalFormatting xmlns:xm="http://schemas.microsoft.com/office/excel/2006/main">
          <x14:cfRule type="expression" priority="28" id="{6B3CB926-353A-4BB9-B991-6C8D3C9A9CF9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G38:G41 G44:G47</xm:sqref>
        </x14:conditionalFormatting>
        <x14:conditionalFormatting xmlns:xm="http://schemas.microsoft.com/office/excel/2006/main">
          <x14:cfRule type="expression" priority="27" id="{224DFB99-12E4-4A29-BF66-DC3D49F5810E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D38:D41 D44:D47</xm:sqref>
        </x14:conditionalFormatting>
        <x14:conditionalFormatting xmlns:xm="http://schemas.microsoft.com/office/excel/2006/main">
          <x14:cfRule type="expression" priority="26" id="{352FEEE6-2B94-443F-A1B7-17241F12AD95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C38:C41 C44:C47</xm:sqref>
        </x14:conditionalFormatting>
        <x14:conditionalFormatting xmlns:xm="http://schemas.microsoft.com/office/excel/2006/main">
          <x14:cfRule type="expression" priority="25" id="{79D1A548-AD93-46A1-9B8B-5D4B0A0E8A8C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expression" priority="24" id="{4AE9DE80-037C-4EB6-AEBF-8581C24C9E3B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D6:K23 D28:K35</xm:sqref>
        </x14:conditionalFormatting>
        <x14:conditionalFormatting xmlns:xm="http://schemas.microsoft.com/office/excel/2006/main">
          <x14:cfRule type="expression" priority="23" id="{06CCE195-1B48-4CF1-AB98-E04A9AF4164F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C12:C23 C28:C35</xm:sqref>
        </x14:conditionalFormatting>
        <x14:conditionalFormatting xmlns:xm="http://schemas.microsoft.com/office/excel/2006/main">
          <x14:cfRule type="expression" priority="22" id="{E72BDDBA-5DF8-491E-BA85-45CFB148A978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M28:M35 M7:M23 R7:R35</xm:sqref>
        </x14:conditionalFormatting>
        <x14:conditionalFormatting xmlns:xm="http://schemas.microsoft.com/office/excel/2006/main">
          <x14:cfRule type="expression" priority="21" id="{2537415B-F5E5-4BBB-A96E-22FF8E57F514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Y6:Y35 Y38:Y47</xm:sqref>
        </x14:conditionalFormatting>
        <x14:conditionalFormatting xmlns:xm="http://schemas.microsoft.com/office/excel/2006/main">
          <x14:cfRule type="expression" priority="19" id="{49B30BD9-D87B-474E-B945-6C5CA1172063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L42:L43</xm:sqref>
        </x14:conditionalFormatting>
        <x14:conditionalFormatting xmlns:xm="http://schemas.microsoft.com/office/excel/2006/main">
          <x14:cfRule type="expression" priority="18" id="{FF1A618E-9842-4347-8597-A89071B5C815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E42:F43 I42:J43</xm:sqref>
        </x14:conditionalFormatting>
        <x14:conditionalFormatting xmlns:xm="http://schemas.microsoft.com/office/excel/2006/main">
          <x14:cfRule type="expression" priority="17" id="{22EA40A7-67A1-48DF-A125-D926697F9574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K42:K43</xm:sqref>
        </x14:conditionalFormatting>
        <x14:conditionalFormatting xmlns:xm="http://schemas.microsoft.com/office/excel/2006/main">
          <x14:cfRule type="expression" priority="16" id="{3375E027-C43B-4D93-9CC6-A98060088E5E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G42:G43</xm:sqref>
        </x14:conditionalFormatting>
        <x14:conditionalFormatting xmlns:xm="http://schemas.microsoft.com/office/excel/2006/main">
          <x14:cfRule type="expression" priority="15" id="{ED61CFBB-25C5-47DF-8FE8-26DFF67F9C30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D42:D43</xm:sqref>
        </x14:conditionalFormatting>
        <x14:conditionalFormatting xmlns:xm="http://schemas.microsoft.com/office/excel/2006/main">
          <x14:cfRule type="expression" priority="14" id="{4B648E23-10ED-4533-969D-BF07BA06B215}">
            <xm:f>OR(TODAY()&lt;'\Users\Win7Pro64\Downloads\[2020.06.09 Arbeitserledigungskosten-Check - Heckenberger - NEU.xlsx]FREIGABE'!#REF!,TODAY()&gt;'\Users\Win7Pro64\Downloads\[2020.06.09 Arbeitserledigungskosten-Check - Heckenberger - NEU.xlsx]FREIGABE'!#REF!)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C42:C43</xm:sqref>
        </x14:conditionalFormatting>
        <x14:conditionalFormatting xmlns:xm="http://schemas.microsoft.com/office/excel/2006/main">
          <x14:cfRule type="expression" priority="12" id="{2BEA88C6-9C8A-4DB2-BCDE-53109E3C7922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L24:L27</xm:sqref>
        </x14:conditionalFormatting>
        <x14:conditionalFormatting xmlns:xm="http://schemas.microsoft.com/office/excel/2006/main">
          <x14:cfRule type="expression" priority="11" id="{A2A45E4B-0490-4E38-9132-A318D7336EC1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D24:K27</xm:sqref>
        </x14:conditionalFormatting>
        <x14:conditionalFormatting xmlns:xm="http://schemas.microsoft.com/office/excel/2006/main">
          <x14:cfRule type="expression" priority="10" id="{A20AAE16-0CE3-4C5D-888C-396F2264773D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C24:C27</xm:sqref>
        </x14:conditionalFormatting>
        <x14:conditionalFormatting xmlns:xm="http://schemas.microsoft.com/office/excel/2006/main">
          <x14:cfRule type="expression" priority="9" id="{7F31A0A3-DB82-4ED9-B3EF-1F1225A35D15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M24:M27</xm:sqref>
        </x14:conditionalFormatting>
        <x14:conditionalFormatting xmlns:xm="http://schemas.microsoft.com/office/excel/2006/main">
          <x14:cfRule type="expression" priority="7" id="{DA3A48FC-8A82-4CF1-9648-97FBE370DD73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R38:R47</xm:sqref>
        </x14:conditionalFormatting>
        <x14:conditionalFormatting xmlns:xm="http://schemas.microsoft.com/office/excel/2006/main">
          <x14:cfRule type="expression" priority="5" id="{A6B2FA57-EABB-4D96-9EA6-20CEF89D7D3A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O39:P47</xm:sqref>
        </x14:conditionalFormatting>
        <x14:conditionalFormatting xmlns:xm="http://schemas.microsoft.com/office/excel/2006/main">
          <x14:cfRule type="expression" priority="1" id="{EEC380CA-3775-407F-9FFD-D53C4B9A98B7}">
            <xm:f>OR(TODAY()&lt;FREIGABE!$Q$5,TODAY()&gt;FREIGABE!$R$5)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N38:Q38 Q39:Q47 N39:N47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'1. Trecker'!$B$5:$B$14</xm:f>
          </x14:formula1>
          <xm:sqref>U6:U35 U38:U47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273"/>
  <sheetViews>
    <sheetView showGridLines="0" workbookViewId="0">
      <pane xSplit="2" ySplit="6" topLeftCell="C58" activePane="bottomRight" state="frozen"/>
      <selection pane="topRight" activeCell="C1" sqref="C1"/>
      <selection pane="bottomLeft" activeCell="A6" sqref="A6"/>
      <selection pane="bottomRight" activeCell="O14" sqref="O14"/>
    </sheetView>
  </sheetViews>
  <sheetFormatPr baseColWidth="10" defaultRowHeight="14.25" x14ac:dyDescent="0.2"/>
  <cols>
    <col min="1" max="1" width="2.625" style="87" customWidth="1"/>
    <col min="2" max="2" width="27.25" style="87" customWidth="1"/>
    <col min="3" max="13" width="11" style="87"/>
    <col min="14" max="14" width="2.625" style="87" customWidth="1"/>
    <col min="15" max="16" width="12.625" style="87" customWidth="1"/>
    <col min="17" max="16384" width="11" style="87"/>
  </cols>
  <sheetData>
    <row r="1" spans="1:103" s="54" customFormat="1" ht="15" customHeight="1" x14ac:dyDescent="0.2">
      <c r="A1" s="52"/>
      <c r="B1" s="53"/>
      <c r="I1" s="55"/>
      <c r="Q1" s="56"/>
      <c r="R1" s="56"/>
    </row>
    <row r="2" spans="1:103" s="60" customFormat="1" ht="57" customHeight="1" x14ac:dyDescent="0.25">
      <c r="A2" s="52"/>
      <c r="B2" s="57" t="s">
        <v>146</v>
      </c>
      <c r="C2" s="58"/>
      <c r="D2" s="58"/>
      <c r="E2" s="58"/>
      <c r="F2" s="59"/>
      <c r="G2" s="58"/>
      <c r="H2" s="59"/>
      <c r="I2" s="59"/>
      <c r="J2" s="59"/>
      <c r="K2" s="58"/>
      <c r="L2" s="58"/>
      <c r="M2" s="58"/>
      <c r="N2" s="54"/>
      <c r="O2" s="54"/>
      <c r="P2" s="54"/>
      <c r="Q2" s="56"/>
      <c r="R2" s="56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</row>
    <row r="3" spans="1:103" s="54" customFormat="1" ht="15" customHeight="1" x14ac:dyDescent="0.2">
      <c r="A3" s="52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Q3" s="56"/>
      <c r="R3" s="56"/>
    </row>
    <row r="4" spans="1:103" s="54" customFormat="1" ht="15" hidden="1" customHeight="1" x14ac:dyDescent="0.2">
      <c r="A4" s="52"/>
      <c r="B4" s="275"/>
      <c r="C4" s="276">
        <v>1</v>
      </c>
      <c r="D4" s="276"/>
      <c r="E4" s="276">
        <v>2</v>
      </c>
      <c r="F4" s="276">
        <v>3</v>
      </c>
      <c r="G4" s="276">
        <v>4</v>
      </c>
      <c r="H4" s="276">
        <v>5</v>
      </c>
      <c r="I4" s="276">
        <v>6</v>
      </c>
      <c r="J4" s="276">
        <v>7</v>
      </c>
      <c r="K4" s="276">
        <v>8</v>
      </c>
      <c r="L4" s="276">
        <v>9</v>
      </c>
      <c r="M4" s="276"/>
      <c r="Q4" s="56"/>
      <c r="R4" s="56"/>
    </row>
    <row r="5" spans="1:103" s="54" customFormat="1" ht="15" customHeight="1" x14ac:dyDescent="0.2">
      <c r="A5" s="52"/>
      <c r="B5" s="62">
        <f>SUM(C5:L5)</f>
        <v>45</v>
      </c>
      <c r="C5" s="63">
        <f>'3. Einsatz'!C5</f>
        <v>30</v>
      </c>
      <c r="D5" s="63">
        <f>'3. Einsatz'!D5</f>
        <v>0</v>
      </c>
      <c r="E5" s="63">
        <f>'3. Einsatz'!E5</f>
        <v>15</v>
      </c>
      <c r="F5" s="63">
        <f>'3. Einsatz'!F5</f>
        <v>0</v>
      </c>
      <c r="G5" s="63">
        <f>'3. Einsatz'!G5</f>
        <v>0</v>
      </c>
      <c r="H5" s="63">
        <f>'3. Einsatz'!H5</f>
        <v>0</v>
      </c>
      <c r="I5" s="63">
        <f>'3. Einsatz'!I5</f>
        <v>0</v>
      </c>
      <c r="J5" s="63">
        <f>'3. Einsatz'!J5</f>
        <v>0</v>
      </c>
      <c r="K5" s="63">
        <f>'3. Einsatz'!K5</f>
        <v>0</v>
      </c>
      <c r="L5" s="63">
        <f>'3. Einsatz'!L5</f>
        <v>0</v>
      </c>
      <c r="M5" s="63">
        <f>SUM(C5:L5)</f>
        <v>45</v>
      </c>
      <c r="Q5" s="56"/>
      <c r="R5" s="56"/>
    </row>
    <row r="6" spans="1:103" s="54" customFormat="1" ht="30" customHeight="1" x14ac:dyDescent="0.2">
      <c r="A6" s="52"/>
      <c r="B6" s="64" t="s">
        <v>77</v>
      </c>
      <c r="C6" s="65" t="str">
        <f>'3. Einsatz'!C4</f>
        <v>Grünland
intensiv</v>
      </c>
      <c r="D6" s="65" t="str">
        <f>'3. Einsatz'!D4</f>
        <v>…</v>
      </c>
      <c r="E6" s="65" t="str">
        <f>'3. Einsatz'!E4</f>
        <v>Silomais</v>
      </c>
      <c r="F6" s="65" t="str">
        <f>'3. Einsatz'!F4</f>
        <v>…</v>
      </c>
      <c r="G6" s="65" t="str">
        <f>'3. Einsatz'!G4</f>
        <v>…</v>
      </c>
      <c r="H6" s="65" t="str">
        <f>'3. Einsatz'!H4</f>
        <v>…</v>
      </c>
      <c r="I6" s="65" t="str">
        <f>'3. Einsatz'!I4</f>
        <v>…</v>
      </c>
      <c r="J6" s="65" t="str">
        <f>'3. Einsatz'!J4</f>
        <v>…</v>
      </c>
      <c r="K6" s="65" t="str">
        <f>'3. Einsatz'!K4</f>
        <v>…</v>
      </c>
      <c r="L6" s="66" t="str">
        <f>'3. Einsatz'!L4</f>
        <v>…</v>
      </c>
      <c r="M6" s="67" t="s">
        <v>36</v>
      </c>
      <c r="O6" s="65" t="s">
        <v>78</v>
      </c>
      <c r="Q6" s="56"/>
      <c r="R6" s="56"/>
    </row>
    <row r="7" spans="1:103" s="60" customFormat="1" ht="30" customHeight="1" x14ac:dyDescent="0.2">
      <c r="A7" s="471">
        <f>A6+1</f>
        <v>1</v>
      </c>
      <c r="B7" s="32" t="s">
        <v>103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68">
        <f>SUMPRODUCT(C7:L7,C8:L8)</f>
        <v>0</v>
      </c>
      <c r="N7" s="68"/>
      <c r="O7" s="65" t="s">
        <v>74</v>
      </c>
      <c r="P7" s="68"/>
      <c r="Q7" s="56"/>
      <c r="R7" s="56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</row>
    <row r="8" spans="1:103" s="60" customFormat="1" ht="30" customHeight="1" x14ac:dyDescent="0.2">
      <c r="A8" s="471"/>
      <c r="B8" s="69" t="s">
        <v>73</v>
      </c>
      <c r="C8" s="208">
        <f t="shared" ref="C8:L26" si="0">C$5*$O8</f>
        <v>30</v>
      </c>
      <c r="D8" s="208">
        <f t="shared" si="0"/>
        <v>0</v>
      </c>
      <c r="E8" s="208">
        <f t="shared" si="0"/>
        <v>15</v>
      </c>
      <c r="F8" s="208">
        <f t="shared" si="0"/>
        <v>0</v>
      </c>
      <c r="G8" s="208">
        <f t="shared" si="0"/>
        <v>0</v>
      </c>
      <c r="H8" s="208">
        <f t="shared" si="0"/>
        <v>0</v>
      </c>
      <c r="I8" s="208">
        <f t="shared" si="0"/>
        <v>0</v>
      </c>
      <c r="J8" s="208">
        <f t="shared" si="0"/>
        <v>0</v>
      </c>
      <c r="K8" s="208">
        <f t="shared" si="0"/>
        <v>0</v>
      </c>
      <c r="L8" s="208">
        <f t="shared" si="0"/>
        <v>0</v>
      </c>
      <c r="M8" s="468"/>
      <c r="N8" s="68"/>
      <c r="O8" s="88">
        <v>1</v>
      </c>
      <c r="P8" s="68"/>
      <c r="Q8" s="56"/>
      <c r="R8" s="56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</row>
    <row r="9" spans="1:103" s="60" customFormat="1" ht="30" customHeight="1" x14ac:dyDescent="0.2">
      <c r="A9" s="472">
        <f t="shared" ref="A9" si="1">A7+1</f>
        <v>2</v>
      </c>
      <c r="B9" s="46" t="s">
        <v>155</v>
      </c>
      <c r="C9" s="45"/>
      <c r="D9" s="45"/>
      <c r="E9" s="45">
        <v>210</v>
      </c>
      <c r="F9" s="45"/>
      <c r="G9" s="45"/>
      <c r="H9" s="45"/>
      <c r="I9" s="45"/>
      <c r="J9" s="45"/>
      <c r="K9" s="45"/>
      <c r="L9" s="45"/>
      <c r="M9" s="470">
        <f>SUMPRODUCT(C9:L9,C10:L10)</f>
        <v>3150</v>
      </c>
      <c r="N9" s="68"/>
      <c r="O9" s="70" t="str">
        <f>O$7</f>
        <v>Schnitte | Arbeitsgänge</v>
      </c>
      <c r="P9" s="68"/>
      <c r="Q9" s="56"/>
      <c r="R9" s="56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</row>
    <row r="10" spans="1:103" s="60" customFormat="1" ht="30" customHeight="1" x14ac:dyDescent="0.2">
      <c r="A10" s="472"/>
      <c r="B10" s="71" t="str">
        <f>B8</f>
        <v>Anzahl Hektar pro Jahr &gt;&gt;&gt;</v>
      </c>
      <c r="C10" s="208">
        <f t="shared" si="0"/>
        <v>30</v>
      </c>
      <c r="D10" s="208">
        <f t="shared" si="0"/>
        <v>0</v>
      </c>
      <c r="E10" s="208">
        <f t="shared" si="0"/>
        <v>15</v>
      </c>
      <c r="F10" s="208">
        <f t="shared" si="0"/>
        <v>0</v>
      </c>
      <c r="G10" s="208">
        <f t="shared" si="0"/>
        <v>0</v>
      </c>
      <c r="H10" s="208">
        <f t="shared" si="0"/>
        <v>0</v>
      </c>
      <c r="I10" s="208">
        <f t="shared" si="0"/>
        <v>0</v>
      </c>
      <c r="J10" s="208">
        <f t="shared" si="0"/>
        <v>0</v>
      </c>
      <c r="K10" s="208">
        <f t="shared" si="0"/>
        <v>0</v>
      </c>
      <c r="L10" s="208">
        <f t="shared" si="0"/>
        <v>0</v>
      </c>
      <c r="M10" s="469"/>
      <c r="N10" s="54"/>
      <c r="O10" s="88">
        <v>1</v>
      </c>
      <c r="P10" s="54"/>
      <c r="Q10" s="56"/>
      <c r="R10" s="56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</row>
    <row r="11" spans="1:103" s="60" customFormat="1" ht="30" customHeight="1" x14ac:dyDescent="0.2">
      <c r="A11" s="471">
        <f t="shared" ref="A11" si="2">A9+1</f>
        <v>3</v>
      </c>
      <c r="B11" s="32" t="s">
        <v>206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68">
        <f>SUMPRODUCT(C11:L11,C12:L12)</f>
        <v>0</v>
      </c>
      <c r="N11" s="68"/>
      <c r="O11" s="65" t="str">
        <f>O$7</f>
        <v>Schnitte | Arbeitsgänge</v>
      </c>
      <c r="P11" s="68"/>
      <c r="Q11" s="56"/>
      <c r="R11" s="56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</row>
    <row r="12" spans="1:103" s="60" customFormat="1" ht="30" customHeight="1" x14ac:dyDescent="0.2">
      <c r="A12" s="471"/>
      <c r="B12" s="69" t="str">
        <f>B10</f>
        <v>Anzahl Hektar pro Jahr &gt;&gt;&gt;</v>
      </c>
      <c r="C12" s="208">
        <f t="shared" si="0"/>
        <v>30</v>
      </c>
      <c r="D12" s="208">
        <f t="shared" si="0"/>
        <v>0</v>
      </c>
      <c r="E12" s="208">
        <f t="shared" si="0"/>
        <v>15</v>
      </c>
      <c r="F12" s="208">
        <f t="shared" si="0"/>
        <v>0</v>
      </c>
      <c r="G12" s="208">
        <f t="shared" si="0"/>
        <v>0</v>
      </c>
      <c r="H12" s="208">
        <f t="shared" si="0"/>
        <v>0</v>
      </c>
      <c r="I12" s="208">
        <f t="shared" si="0"/>
        <v>0</v>
      </c>
      <c r="J12" s="208">
        <f t="shared" si="0"/>
        <v>0</v>
      </c>
      <c r="K12" s="208">
        <f t="shared" si="0"/>
        <v>0</v>
      </c>
      <c r="L12" s="208">
        <f t="shared" si="0"/>
        <v>0</v>
      </c>
      <c r="M12" s="468"/>
      <c r="N12" s="68"/>
      <c r="O12" s="88">
        <v>1</v>
      </c>
      <c r="P12" s="68"/>
      <c r="Q12" s="56"/>
      <c r="R12" s="56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</row>
    <row r="13" spans="1:103" s="60" customFormat="1" ht="30" customHeight="1" x14ac:dyDescent="0.2">
      <c r="A13" s="472">
        <f t="shared" ref="A13:A25" si="3">A11+1</f>
        <v>4</v>
      </c>
      <c r="B13" s="46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70">
        <f>SUMPRODUCT(C13:L13,C14:L14)</f>
        <v>0</v>
      </c>
      <c r="N13" s="68"/>
      <c r="O13" s="70" t="str">
        <f>O$7</f>
        <v>Schnitte | Arbeitsgänge</v>
      </c>
      <c r="P13" s="68"/>
      <c r="Q13" s="56"/>
      <c r="R13" s="56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</row>
    <row r="14" spans="1:103" s="60" customFormat="1" ht="30" customHeight="1" x14ac:dyDescent="0.2">
      <c r="A14" s="472"/>
      <c r="B14" s="71" t="str">
        <f>B12</f>
        <v>Anzahl Hektar pro Jahr &gt;&gt;&gt;</v>
      </c>
      <c r="C14" s="208">
        <f t="shared" si="0"/>
        <v>30</v>
      </c>
      <c r="D14" s="208">
        <f t="shared" si="0"/>
        <v>0</v>
      </c>
      <c r="E14" s="208">
        <f t="shared" si="0"/>
        <v>15</v>
      </c>
      <c r="F14" s="208">
        <f t="shared" si="0"/>
        <v>0</v>
      </c>
      <c r="G14" s="208">
        <f t="shared" si="0"/>
        <v>0</v>
      </c>
      <c r="H14" s="208">
        <f t="shared" si="0"/>
        <v>0</v>
      </c>
      <c r="I14" s="208">
        <f t="shared" si="0"/>
        <v>0</v>
      </c>
      <c r="J14" s="208">
        <f t="shared" si="0"/>
        <v>0</v>
      </c>
      <c r="K14" s="208">
        <f t="shared" si="0"/>
        <v>0</v>
      </c>
      <c r="L14" s="208">
        <f t="shared" si="0"/>
        <v>0</v>
      </c>
      <c r="M14" s="469"/>
      <c r="N14" s="54"/>
      <c r="O14" s="88">
        <v>1</v>
      </c>
      <c r="P14" s="54"/>
      <c r="Q14" s="56"/>
      <c r="R14" s="56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</row>
    <row r="15" spans="1:103" s="60" customFormat="1" ht="30" customHeight="1" x14ac:dyDescent="0.2">
      <c r="A15" s="471">
        <f t="shared" ref="A15" si="4">A13+1</f>
        <v>5</v>
      </c>
      <c r="B15" s="32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68">
        <f>SUMPRODUCT(C15:L15,C16:L16)</f>
        <v>0</v>
      </c>
      <c r="N15" s="68"/>
      <c r="O15" s="65" t="str">
        <f>O$7</f>
        <v>Schnitte | Arbeitsgänge</v>
      </c>
      <c r="P15" s="68"/>
      <c r="Q15" s="56"/>
      <c r="R15" s="56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</row>
    <row r="16" spans="1:103" s="60" customFormat="1" ht="30" customHeight="1" x14ac:dyDescent="0.2">
      <c r="A16" s="471"/>
      <c r="B16" s="69" t="str">
        <f>B14</f>
        <v>Anzahl Hektar pro Jahr &gt;&gt;&gt;</v>
      </c>
      <c r="C16" s="208">
        <f t="shared" si="0"/>
        <v>30</v>
      </c>
      <c r="D16" s="208">
        <f t="shared" si="0"/>
        <v>0</v>
      </c>
      <c r="E16" s="208">
        <f t="shared" si="0"/>
        <v>15</v>
      </c>
      <c r="F16" s="208">
        <f t="shared" si="0"/>
        <v>0</v>
      </c>
      <c r="G16" s="208">
        <f t="shared" si="0"/>
        <v>0</v>
      </c>
      <c r="H16" s="208">
        <f t="shared" si="0"/>
        <v>0</v>
      </c>
      <c r="I16" s="208">
        <f t="shared" si="0"/>
        <v>0</v>
      </c>
      <c r="J16" s="208">
        <f t="shared" si="0"/>
        <v>0</v>
      </c>
      <c r="K16" s="208">
        <f t="shared" si="0"/>
        <v>0</v>
      </c>
      <c r="L16" s="208">
        <f t="shared" si="0"/>
        <v>0</v>
      </c>
      <c r="M16" s="468"/>
      <c r="N16" s="68"/>
      <c r="O16" s="88">
        <v>1</v>
      </c>
      <c r="P16" s="68"/>
      <c r="Q16" s="56"/>
      <c r="R16" s="56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</row>
    <row r="17" spans="1:103" s="60" customFormat="1" ht="30" customHeight="1" x14ac:dyDescent="0.2">
      <c r="A17" s="472">
        <f t="shared" si="3"/>
        <v>6</v>
      </c>
      <c r="B17" s="3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70">
        <f>SUMPRODUCT(C17:L17,C18:L18)</f>
        <v>0</v>
      </c>
      <c r="N17" s="68"/>
      <c r="O17" s="70" t="str">
        <f>O$7</f>
        <v>Schnitte | Arbeitsgänge</v>
      </c>
      <c r="P17" s="68"/>
      <c r="Q17" s="56"/>
      <c r="R17" s="56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</row>
    <row r="18" spans="1:103" s="60" customFormat="1" ht="30" customHeight="1" x14ac:dyDescent="0.2">
      <c r="A18" s="472"/>
      <c r="B18" s="71" t="str">
        <f>B16</f>
        <v>Anzahl Hektar pro Jahr &gt;&gt;&gt;</v>
      </c>
      <c r="C18" s="208">
        <f t="shared" si="0"/>
        <v>30</v>
      </c>
      <c r="D18" s="208">
        <f t="shared" si="0"/>
        <v>0</v>
      </c>
      <c r="E18" s="208">
        <f t="shared" si="0"/>
        <v>15</v>
      </c>
      <c r="F18" s="208">
        <f t="shared" si="0"/>
        <v>0</v>
      </c>
      <c r="G18" s="208">
        <f t="shared" si="0"/>
        <v>0</v>
      </c>
      <c r="H18" s="208">
        <f t="shared" si="0"/>
        <v>0</v>
      </c>
      <c r="I18" s="208">
        <f t="shared" si="0"/>
        <v>0</v>
      </c>
      <c r="J18" s="208">
        <f t="shared" si="0"/>
        <v>0</v>
      </c>
      <c r="K18" s="208">
        <f t="shared" si="0"/>
        <v>0</v>
      </c>
      <c r="L18" s="208">
        <f t="shared" si="0"/>
        <v>0</v>
      </c>
      <c r="M18" s="469"/>
      <c r="N18" s="54"/>
      <c r="O18" s="88">
        <v>1</v>
      </c>
      <c r="P18" s="54"/>
      <c r="Q18" s="56"/>
      <c r="R18" s="56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</row>
    <row r="19" spans="1:103" s="60" customFormat="1" ht="30" customHeight="1" x14ac:dyDescent="0.2">
      <c r="A19" s="471">
        <f t="shared" ref="A19" si="5">A17+1</f>
        <v>7</v>
      </c>
      <c r="B19" s="207"/>
      <c r="C19" s="45"/>
      <c r="D19" s="45"/>
      <c r="E19" s="45"/>
      <c r="F19" s="45"/>
      <c r="G19" s="45"/>
      <c r="H19" s="45"/>
      <c r="I19" s="45"/>
      <c r="J19" s="45"/>
      <c r="K19" s="44"/>
      <c r="L19" s="44"/>
      <c r="M19" s="468">
        <f>SUMPRODUCT(C19:L19,C20:L20)</f>
        <v>0</v>
      </c>
      <c r="N19" s="68"/>
      <c r="O19" s="65" t="str">
        <f>O$7</f>
        <v>Schnitte | Arbeitsgänge</v>
      </c>
      <c r="P19" s="68"/>
      <c r="Q19" s="56"/>
      <c r="R19" s="56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</row>
    <row r="20" spans="1:103" s="60" customFormat="1" ht="30" customHeight="1" x14ac:dyDescent="0.2">
      <c r="A20" s="471"/>
      <c r="B20" s="69" t="str">
        <f>B18</f>
        <v>Anzahl Hektar pro Jahr &gt;&gt;&gt;</v>
      </c>
      <c r="C20" s="208">
        <f t="shared" si="0"/>
        <v>30</v>
      </c>
      <c r="D20" s="208">
        <f t="shared" si="0"/>
        <v>0</v>
      </c>
      <c r="E20" s="208">
        <f t="shared" si="0"/>
        <v>15</v>
      </c>
      <c r="F20" s="208">
        <f t="shared" si="0"/>
        <v>0</v>
      </c>
      <c r="G20" s="208">
        <f t="shared" si="0"/>
        <v>0</v>
      </c>
      <c r="H20" s="208">
        <f t="shared" si="0"/>
        <v>0</v>
      </c>
      <c r="I20" s="208">
        <f t="shared" si="0"/>
        <v>0</v>
      </c>
      <c r="J20" s="208">
        <f t="shared" si="0"/>
        <v>0</v>
      </c>
      <c r="K20" s="208">
        <f t="shared" si="0"/>
        <v>0</v>
      </c>
      <c r="L20" s="208">
        <f t="shared" si="0"/>
        <v>0</v>
      </c>
      <c r="M20" s="468"/>
      <c r="N20" s="68"/>
      <c r="O20" s="88">
        <v>1</v>
      </c>
      <c r="P20" s="68"/>
      <c r="Q20" s="56"/>
      <c r="R20" s="56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</row>
    <row r="21" spans="1:103" s="60" customFormat="1" ht="30" customHeight="1" x14ac:dyDescent="0.2">
      <c r="A21" s="472">
        <f t="shared" si="3"/>
        <v>8</v>
      </c>
      <c r="B21" s="207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70">
        <f>SUMPRODUCT(C21:L21,C22:L22)</f>
        <v>0</v>
      </c>
      <c r="N21" s="68"/>
      <c r="O21" s="70" t="str">
        <f>O$7</f>
        <v>Schnitte | Arbeitsgänge</v>
      </c>
      <c r="P21" s="68"/>
      <c r="Q21" s="56"/>
      <c r="R21" s="56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</row>
    <row r="22" spans="1:103" s="60" customFormat="1" ht="30" customHeight="1" x14ac:dyDescent="0.2">
      <c r="A22" s="472"/>
      <c r="B22" s="71" t="str">
        <f>B20</f>
        <v>Anzahl Hektar pro Jahr &gt;&gt;&gt;</v>
      </c>
      <c r="C22" s="208">
        <f t="shared" si="0"/>
        <v>30</v>
      </c>
      <c r="D22" s="208">
        <v>6</v>
      </c>
      <c r="E22" s="208">
        <f t="shared" si="0"/>
        <v>15</v>
      </c>
      <c r="F22" s="208">
        <f t="shared" si="0"/>
        <v>0</v>
      </c>
      <c r="G22" s="208">
        <f t="shared" si="0"/>
        <v>0</v>
      </c>
      <c r="H22" s="208">
        <f t="shared" si="0"/>
        <v>0</v>
      </c>
      <c r="I22" s="208">
        <f t="shared" si="0"/>
        <v>0</v>
      </c>
      <c r="J22" s="208">
        <f t="shared" si="0"/>
        <v>0</v>
      </c>
      <c r="K22" s="208">
        <f t="shared" si="0"/>
        <v>0</v>
      </c>
      <c r="L22" s="208">
        <f t="shared" si="0"/>
        <v>0</v>
      </c>
      <c r="M22" s="469"/>
      <c r="N22" s="54"/>
      <c r="O22" s="88">
        <v>1</v>
      </c>
      <c r="P22" s="54"/>
      <c r="Q22" s="56"/>
      <c r="R22" s="56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</row>
    <row r="23" spans="1:103" s="60" customFormat="1" ht="30" customHeight="1" x14ac:dyDescent="0.2">
      <c r="A23" s="471">
        <f t="shared" si="3"/>
        <v>9</v>
      </c>
      <c r="B23" s="32"/>
      <c r="C23" s="44"/>
      <c r="D23" s="44"/>
      <c r="E23" s="44"/>
      <c r="F23" s="45"/>
      <c r="G23" s="44"/>
      <c r="H23" s="44"/>
      <c r="I23" s="44"/>
      <c r="J23" s="44"/>
      <c r="K23" s="44"/>
      <c r="L23" s="44"/>
      <c r="M23" s="468">
        <f>SUMPRODUCT(C23:L23,C24:L24)</f>
        <v>0</v>
      </c>
      <c r="N23" s="68"/>
      <c r="O23" s="65" t="str">
        <f>O$7</f>
        <v>Schnitte | Arbeitsgänge</v>
      </c>
      <c r="P23" s="68"/>
      <c r="Q23" s="56"/>
      <c r="R23" s="56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</row>
    <row r="24" spans="1:103" s="60" customFormat="1" ht="30" customHeight="1" x14ac:dyDescent="0.2">
      <c r="A24" s="471"/>
      <c r="B24" s="69" t="str">
        <f>B22</f>
        <v>Anzahl Hektar pro Jahr &gt;&gt;&gt;</v>
      </c>
      <c r="C24" s="208">
        <f t="shared" si="0"/>
        <v>30</v>
      </c>
      <c r="D24" s="208">
        <v>6</v>
      </c>
      <c r="E24" s="208">
        <f t="shared" si="0"/>
        <v>15</v>
      </c>
      <c r="F24" s="208">
        <f t="shared" si="0"/>
        <v>0</v>
      </c>
      <c r="G24" s="208">
        <f t="shared" si="0"/>
        <v>0</v>
      </c>
      <c r="H24" s="208">
        <f t="shared" si="0"/>
        <v>0</v>
      </c>
      <c r="I24" s="208">
        <f t="shared" si="0"/>
        <v>0</v>
      </c>
      <c r="J24" s="208">
        <f t="shared" si="0"/>
        <v>0</v>
      </c>
      <c r="K24" s="208">
        <f t="shared" si="0"/>
        <v>0</v>
      </c>
      <c r="L24" s="208">
        <f t="shared" si="0"/>
        <v>0</v>
      </c>
      <c r="M24" s="468"/>
      <c r="N24" s="68"/>
      <c r="O24" s="88">
        <v>1</v>
      </c>
      <c r="P24" s="68"/>
      <c r="Q24" s="56"/>
      <c r="R24" s="56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</row>
    <row r="25" spans="1:103" s="60" customFormat="1" ht="30" customHeight="1" x14ac:dyDescent="0.2">
      <c r="A25" s="472">
        <f t="shared" si="3"/>
        <v>10</v>
      </c>
      <c r="B25" s="46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70">
        <f>SUMPRODUCT(C25:L25,C26:L26)</f>
        <v>0</v>
      </c>
      <c r="N25" s="68"/>
      <c r="O25" s="70" t="str">
        <f>O$7</f>
        <v>Schnitte | Arbeitsgänge</v>
      </c>
      <c r="P25" s="68"/>
      <c r="Q25" s="56"/>
      <c r="R25" s="56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</row>
    <row r="26" spans="1:103" s="60" customFormat="1" ht="30" customHeight="1" x14ac:dyDescent="0.2">
      <c r="A26" s="472"/>
      <c r="B26" s="71" t="str">
        <f>B22</f>
        <v>Anzahl Hektar pro Jahr &gt;&gt;&gt;</v>
      </c>
      <c r="C26" s="208">
        <f t="shared" si="0"/>
        <v>30</v>
      </c>
      <c r="D26" s="208">
        <v>6</v>
      </c>
      <c r="E26" s="208">
        <f t="shared" si="0"/>
        <v>15</v>
      </c>
      <c r="F26" s="208">
        <f t="shared" si="0"/>
        <v>0</v>
      </c>
      <c r="G26" s="208">
        <f t="shared" si="0"/>
        <v>0</v>
      </c>
      <c r="H26" s="208">
        <f t="shared" si="0"/>
        <v>0</v>
      </c>
      <c r="I26" s="208">
        <f t="shared" si="0"/>
        <v>0</v>
      </c>
      <c r="J26" s="208">
        <f t="shared" si="0"/>
        <v>0</v>
      </c>
      <c r="K26" s="208">
        <f t="shared" si="0"/>
        <v>0</v>
      </c>
      <c r="L26" s="208">
        <f t="shared" si="0"/>
        <v>0</v>
      </c>
      <c r="M26" s="469"/>
      <c r="N26" s="54"/>
      <c r="O26" s="88">
        <v>1</v>
      </c>
      <c r="P26" s="54"/>
      <c r="Q26" s="56"/>
      <c r="R26" s="56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</row>
    <row r="27" spans="1:103" s="60" customFormat="1" ht="30" customHeight="1" x14ac:dyDescent="0.2">
      <c r="A27" s="72"/>
      <c r="B27" s="65" t="s">
        <v>62</v>
      </c>
      <c r="C27" s="41">
        <f>C7*C8+C9*C10+C11*C12+C13*C14+C15*C16+C17*C18+C19*C20+C21*C22+C23*C24+C25*C26</f>
        <v>0</v>
      </c>
      <c r="D27" s="332">
        <f>D7*D8+D9*D10+D11*D12+D13*D14+D15*D16+D17*D18+D19*D20+D21*D22+D23*D24+D25*D26</f>
        <v>0</v>
      </c>
      <c r="E27" s="41">
        <f t="shared" ref="E27:L27" si="6">E7*E8+E9*E10+E11*E12+E13*E14+E15*E16+E17*E18+E19*E20+E21*E22+E23*E24+E25*E26</f>
        <v>3150</v>
      </c>
      <c r="F27" s="41">
        <f t="shared" si="6"/>
        <v>0</v>
      </c>
      <c r="G27" s="41">
        <f t="shared" si="6"/>
        <v>0</v>
      </c>
      <c r="H27" s="41">
        <f t="shared" si="6"/>
        <v>0</v>
      </c>
      <c r="I27" s="41">
        <f t="shared" si="6"/>
        <v>0</v>
      </c>
      <c r="J27" s="41">
        <f t="shared" si="6"/>
        <v>0</v>
      </c>
      <c r="K27" s="41">
        <f t="shared" si="6"/>
        <v>0</v>
      </c>
      <c r="L27" s="41">
        <f t="shared" si="6"/>
        <v>0</v>
      </c>
      <c r="M27" s="41">
        <f>SUM(M7:M26)</f>
        <v>3150</v>
      </c>
      <c r="N27" s="54"/>
      <c r="O27" s="54"/>
      <c r="P27" s="54"/>
      <c r="Q27" s="56"/>
      <c r="R27" s="56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</row>
    <row r="28" spans="1:103" s="60" customFormat="1" ht="30" customHeight="1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54"/>
      <c r="P28" s="72"/>
      <c r="Q28" s="56"/>
      <c r="R28" s="56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</row>
    <row r="29" spans="1:103" s="60" customFormat="1" ht="30" customHeight="1" x14ac:dyDescent="0.2">
      <c r="A29" s="72"/>
      <c r="B29" s="73" t="s">
        <v>76</v>
      </c>
      <c r="C29" s="65" t="str">
        <f>C$6</f>
        <v>Grünland
intensiv</v>
      </c>
      <c r="D29" s="65" t="str">
        <f>D$6</f>
        <v>…</v>
      </c>
      <c r="E29" s="65" t="str">
        <f t="shared" ref="E29:M29" si="7">E$6</f>
        <v>Silomais</v>
      </c>
      <c r="F29" s="65" t="str">
        <f t="shared" si="7"/>
        <v>…</v>
      </c>
      <c r="G29" s="65" t="str">
        <f t="shared" si="7"/>
        <v>…</v>
      </c>
      <c r="H29" s="65" t="str">
        <f t="shared" si="7"/>
        <v>…</v>
      </c>
      <c r="I29" s="65" t="str">
        <f t="shared" si="7"/>
        <v>…</v>
      </c>
      <c r="J29" s="65" t="str">
        <f t="shared" si="7"/>
        <v>…</v>
      </c>
      <c r="K29" s="65" t="str">
        <f t="shared" si="7"/>
        <v>…</v>
      </c>
      <c r="L29" s="66" t="str">
        <f t="shared" si="7"/>
        <v>…</v>
      </c>
      <c r="M29" s="67" t="str">
        <f t="shared" si="7"/>
        <v>Summe</v>
      </c>
      <c r="N29" s="54"/>
      <c r="O29" s="65" t="s">
        <v>257</v>
      </c>
      <c r="P29" s="72"/>
      <c r="Q29" s="56"/>
      <c r="R29" s="56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</row>
    <row r="30" spans="1:103" s="60" customFormat="1" ht="30" customHeight="1" x14ac:dyDescent="0.2">
      <c r="A30" s="471">
        <f>A28+1</f>
        <v>1</v>
      </c>
      <c r="B30" s="46" t="s">
        <v>102</v>
      </c>
      <c r="C30" s="42">
        <v>190</v>
      </c>
      <c r="D30" s="42"/>
      <c r="E30" s="42"/>
      <c r="F30" s="42"/>
      <c r="G30" s="42"/>
      <c r="H30" s="42"/>
      <c r="I30" s="42"/>
      <c r="J30" s="42"/>
      <c r="K30" s="42"/>
      <c r="L30" s="42"/>
      <c r="M30" s="468">
        <f>SUMPRODUCT(C30:L30,C31:L31)</f>
        <v>3800</v>
      </c>
      <c r="N30" s="54"/>
      <c r="O30" s="382">
        <v>240</v>
      </c>
      <c r="P30" s="72"/>
      <c r="Q30" s="56"/>
      <c r="R30" s="56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</row>
    <row r="31" spans="1:103" s="60" customFormat="1" ht="30" customHeight="1" x14ac:dyDescent="0.2">
      <c r="A31" s="471"/>
      <c r="B31" s="74" t="s">
        <v>105</v>
      </c>
      <c r="C31" s="47">
        <v>20</v>
      </c>
      <c r="D31" s="47"/>
      <c r="E31" s="47"/>
      <c r="F31" s="47"/>
      <c r="G31" s="47"/>
      <c r="H31" s="47"/>
      <c r="I31" s="47"/>
      <c r="J31" s="47"/>
      <c r="K31" s="47"/>
      <c r="L31" s="47"/>
      <c r="M31" s="468"/>
      <c r="N31" s="54"/>
      <c r="O31" s="383">
        <f>IFERROR(M30/O30,"-")</f>
        <v>15.833333333333334</v>
      </c>
      <c r="P31" s="72"/>
      <c r="Q31" s="56"/>
      <c r="R31" s="56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</row>
    <row r="32" spans="1:103" s="60" customFormat="1" ht="30" customHeight="1" x14ac:dyDescent="0.2">
      <c r="A32" s="472">
        <f t="shared" ref="A32" si="8">A30+1</f>
        <v>2</v>
      </c>
      <c r="B32" s="46" t="s">
        <v>104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69">
        <f>SUMPRODUCT(C32:L32,C33:L33)</f>
        <v>0</v>
      </c>
      <c r="N32" s="54"/>
      <c r="O32" s="382"/>
      <c r="P32" s="72"/>
      <c r="Q32" s="56"/>
      <c r="R32" s="56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</row>
    <row r="33" spans="1:103" s="60" customFormat="1" ht="30" customHeight="1" x14ac:dyDescent="0.2">
      <c r="A33" s="472"/>
      <c r="B33" s="71" t="str">
        <f>B31</f>
        <v>Anzahl Stunden pro Jahr &gt;&gt;&gt;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69"/>
      <c r="N33" s="54"/>
      <c r="O33" s="383" t="str">
        <f>IFERROR(M32/O32,"-")</f>
        <v>-</v>
      </c>
      <c r="P33" s="54"/>
      <c r="Q33" s="56"/>
      <c r="R33" s="56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</row>
    <row r="34" spans="1:103" s="60" customFormat="1" ht="30" customHeight="1" x14ac:dyDescent="0.2">
      <c r="A34" s="471">
        <f t="shared" ref="A34" si="9">A32+1</f>
        <v>3</v>
      </c>
      <c r="B34" s="46" t="s">
        <v>156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68">
        <f>SUMPRODUCT(C34:L34,C35:L35)</f>
        <v>0</v>
      </c>
      <c r="N34" s="54"/>
      <c r="O34" s="382"/>
      <c r="P34" s="54"/>
      <c r="Q34" s="56"/>
      <c r="R34" s="56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</row>
    <row r="35" spans="1:103" s="60" customFormat="1" ht="30" customHeight="1" x14ac:dyDescent="0.2">
      <c r="A35" s="471"/>
      <c r="B35" s="74" t="str">
        <f>B33</f>
        <v>Anzahl Stunden pro Jahr &gt;&gt;&gt;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68"/>
      <c r="N35" s="54"/>
      <c r="O35" s="383" t="str">
        <f>IFERROR(M34/O34,"-")</f>
        <v>-</v>
      </c>
      <c r="P35" s="54"/>
      <c r="Q35" s="56"/>
      <c r="R35" s="56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</row>
    <row r="36" spans="1:103" s="60" customFormat="1" ht="30" customHeight="1" x14ac:dyDescent="0.2">
      <c r="A36" s="472">
        <f t="shared" ref="A36:A40" si="10">A34+1</f>
        <v>4</v>
      </c>
      <c r="B36" s="46" t="s">
        <v>75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69">
        <f>SUMPRODUCT(C36:L36,C37:L37)</f>
        <v>0</v>
      </c>
      <c r="N36" s="54"/>
      <c r="O36" s="382"/>
      <c r="P36" s="54"/>
      <c r="Q36" s="56"/>
      <c r="R36" s="56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</row>
    <row r="37" spans="1:103" s="60" customFormat="1" ht="30" customHeight="1" x14ac:dyDescent="0.2">
      <c r="A37" s="472"/>
      <c r="B37" s="71" t="str">
        <f>B35</f>
        <v>Anzahl Stunden pro Jahr &gt;&gt;&gt;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69"/>
      <c r="N37" s="54"/>
      <c r="O37" s="383" t="str">
        <f>IFERROR(M36/O36,"-")</f>
        <v>-</v>
      </c>
      <c r="P37" s="54"/>
      <c r="Q37" s="56"/>
      <c r="R37" s="56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</row>
    <row r="38" spans="1:103" s="60" customFormat="1" ht="30" customHeight="1" x14ac:dyDescent="0.2">
      <c r="A38" s="471">
        <f t="shared" ref="A38" si="11">A36+1</f>
        <v>5</v>
      </c>
      <c r="B38" s="46" t="s">
        <v>75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68">
        <f>SUMPRODUCT(C38:L38,C39:L39)</f>
        <v>0</v>
      </c>
      <c r="N38" s="54"/>
      <c r="O38" s="382"/>
      <c r="P38" s="54"/>
      <c r="Q38" s="56"/>
      <c r="R38" s="56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</row>
    <row r="39" spans="1:103" s="60" customFormat="1" ht="30" customHeight="1" x14ac:dyDescent="0.2">
      <c r="A39" s="471"/>
      <c r="B39" s="74" t="str">
        <f>B37</f>
        <v>Anzahl Stunden pro Jahr &gt;&gt;&gt;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68"/>
      <c r="N39" s="54"/>
      <c r="O39" s="383" t="str">
        <f>IFERROR(M38/O38,"-")</f>
        <v>-</v>
      </c>
      <c r="P39" s="54"/>
      <c r="Q39" s="56"/>
      <c r="R39" s="56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</row>
    <row r="40" spans="1:103" s="60" customFormat="1" ht="30" customHeight="1" x14ac:dyDescent="0.2">
      <c r="A40" s="472">
        <f t="shared" si="10"/>
        <v>6</v>
      </c>
      <c r="B40" s="46" t="s">
        <v>75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69">
        <f>SUMPRODUCT(C40:L40,C41:L41)</f>
        <v>0</v>
      </c>
      <c r="N40" s="54"/>
      <c r="O40" s="382"/>
      <c r="P40" s="54"/>
      <c r="Q40" s="56"/>
      <c r="R40" s="56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</row>
    <row r="41" spans="1:103" s="60" customFormat="1" ht="30" customHeight="1" x14ac:dyDescent="0.2">
      <c r="A41" s="472"/>
      <c r="B41" s="71" t="str">
        <f>B39</f>
        <v>Anzahl Stunden pro Jahr &gt;&gt;&gt;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69"/>
      <c r="N41" s="54"/>
      <c r="O41" s="383" t="str">
        <f>IFERROR(M40/O40,"-")</f>
        <v>-</v>
      </c>
      <c r="P41" s="54"/>
      <c r="Q41" s="56"/>
      <c r="R41" s="56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</row>
    <row r="42" spans="1:103" s="60" customFormat="1" ht="30" customHeight="1" x14ac:dyDescent="0.2">
      <c r="A42" s="471">
        <f t="shared" ref="A42" si="12">A40+1</f>
        <v>7</v>
      </c>
      <c r="B42" s="46" t="s">
        <v>75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68">
        <f>SUMPRODUCT(C42:L42,C43:L43)</f>
        <v>0</v>
      </c>
      <c r="N42" s="54"/>
      <c r="O42" s="382"/>
      <c r="P42" s="54"/>
      <c r="Q42" s="56"/>
      <c r="R42" s="56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</row>
    <row r="43" spans="1:103" s="60" customFormat="1" ht="30" customHeight="1" x14ac:dyDescent="0.2">
      <c r="A43" s="471"/>
      <c r="B43" s="74" t="str">
        <f>B41</f>
        <v>Anzahl Stunden pro Jahr &gt;&gt;&gt;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68"/>
      <c r="N43" s="54"/>
      <c r="O43" s="383" t="str">
        <f>IFERROR(M42/O42,"-")</f>
        <v>-</v>
      </c>
      <c r="P43" s="54"/>
      <c r="Q43" s="56"/>
      <c r="R43" s="56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</row>
    <row r="44" spans="1:103" s="60" customFormat="1" ht="30" customHeight="1" x14ac:dyDescent="0.2">
      <c r="A44" s="72"/>
      <c r="B44" s="65" t="s">
        <v>62</v>
      </c>
      <c r="C44" s="41">
        <f>C30*C31+C32*C33+C34*C35+C36*C37+C38*C39+C40*C41+C42*C43</f>
        <v>3800</v>
      </c>
      <c r="D44" s="327">
        <f>D30*D31+D32*D33+D34*D35+D36*D37+D38*D39+D40*D41+D42*D43</f>
        <v>0</v>
      </c>
      <c r="E44" s="41">
        <f t="shared" ref="E44:L44" si="13">E30*E31+E32*E33+E34*E35+E36*E37+E38*E39+E40*E41+E42*E43</f>
        <v>0</v>
      </c>
      <c r="F44" s="41">
        <f t="shared" si="13"/>
        <v>0</v>
      </c>
      <c r="G44" s="41">
        <f t="shared" si="13"/>
        <v>0</v>
      </c>
      <c r="H44" s="41">
        <f t="shared" si="13"/>
        <v>0</v>
      </c>
      <c r="I44" s="41">
        <f t="shared" si="13"/>
        <v>0</v>
      </c>
      <c r="J44" s="41">
        <f t="shared" si="13"/>
        <v>0</v>
      </c>
      <c r="K44" s="41">
        <f t="shared" si="13"/>
        <v>0</v>
      </c>
      <c r="L44" s="41">
        <f t="shared" si="13"/>
        <v>0</v>
      </c>
      <c r="M44" s="41">
        <f>SUM(M30:M43)</f>
        <v>3800</v>
      </c>
      <c r="N44" s="54"/>
      <c r="O44" s="54"/>
      <c r="P44" s="54"/>
      <c r="Q44" s="56"/>
      <c r="R44" s="56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</row>
    <row r="45" spans="1:103" s="60" customFormat="1" ht="30" customHeight="1" x14ac:dyDescent="0.2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54"/>
      <c r="O45" s="54"/>
      <c r="P45" s="54"/>
      <c r="Q45" s="56"/>
      <c r="R45" s="56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</row>
    <row r="46" spans="1:103" s="60" customFormat="1" ht="30" customHeight="1" x14ac:dyDescent="0.2">
      <c r="A46" s="72"/>
      <c r="B46" s="216" t="s">
        <v>106</v>
      </c>
      <c r="C46" s="65" t="str">
        <f>C$6</f>
        <v>Grünland
intensiv</v>
      </c>
      <c r="D46" s="65" t="str">
        <f>D$6</f>
        <v>…</v>
      </c>
      <c r="E46" s="65" t="str">
        <f t="shared" ref="E46:M46" si="14">E$6</f>
        <v>Silomais</v>
      </c>
      <c r="F46" s="65" t="str">
        <f t="shared" si="14"/>
        <v>…</v>
      </c>
      <c r="G46" s="65" t="str">
        <f t="shared" si="14"/>
        <v>…</v>
      </c>
      <c r="H46" s="65" t="str">
        <f t="shared" si="14"/>
        <v>…</v>
      </c>
      <c r="I46" s="65" t="str">
        <f t="shared" si="14"/>
        <v>…</v>
      </c>
      <c r="J46" s="65" t="str">
        <f t="shared" si="14"/>
        <v>…</v>
      </c>
      <c r="K46" s="65" t="str">
        <f t="shared" si="14"/>
        <v>…</v>
      </c>
      <c r="L46" s="66" t="str">
        <f t="shared" si="14"/>
        <v>…</v>
      </c>
      <c r="M46" s="67" t="str">
        <f t="shared" si="14"/>
        <v>Summe</v>
      </c>
      <c r="N46" s="54"/>
      <c r="O46" s="65" t="s">
        <v>257</v>
      </c>
      <c r="P46" s="65" t="s">
        <v>265</v>
      </c>
      <c r="Q46" s="56"/>
      <c r="R46" s="56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</row>
    <row r="47" spans="1:103" s="60" customFormat="1" ht="30" customHeight="1" x14ac:dyDescent="0.2">
      <c r="A47" s="471">
        <f>A45+1</f>
        <v>1</v>
      </c>
      <c r="B47" s="46" t="s">
        <v>157</v>
      </c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468">
        <f>SUMPRODUCT(C47:L47,C48:L48)</f>
        <v>0</v>
      </c>
      <c r="N47" s="54"/>
      <c r="O47" s="382"/>
      <c r="P47" s="396"/>
      <c r="Q47" s="56"/>
      <c r="R47" s="56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</row>
    <row r="48" spans="1:103" s="60" customFormat="1" ht="30" customHeight="1" x14ac:dyDescent="0.2">
      <c r="A48" s="471"/>
      <c r="B48" s="74" t="s">
        <v>107</v>
      </c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468"/>
      <c r="N48" s="54"/>
      <c r="O48" s="383" t="str">
        <f>IFERROR($M47/O47,"-")</f>
        <v>-</v>
      </c>
      <c r="P48" s="395" t="str">
        <f>IFERROR($M47/P47,"-")</f>
        <v>-</v>
      </c>
      <c r="Q48" s="56"/>
      <c r="R48" s="56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</row>
    <row r="49" spans="1:103" s="60" customFormat="1" ht="30" customHeight="1" x14ac:dyDescent="0.2">
      <c r="A49" s="472">
        <f t="shared" ref="A49" si="15">A47+1</f>
        <v>2</v>
      </c>
      <c r="B49" s="46" t="s">
        <v>158</v>
      </c>
      <c r="C49" s="217"/>
      <c r="D49" s="217"/>
      <c r="E49" s="217">
        <v>4.2</v>
      </c>
      <c r="F49" s="217"/>
      <c r="G49" s="217"/>
      <c r="H49" s="217"/>
      <c r="I49" s="217"/>
      <c r="J49" s="217"/>
      <c r="K49" s="217"/>
      <c r="L49" s="217"/>
      <c r="M49" s="469">
        <f>SUMPRODUCT(C49:L49,C50:L50)</f>
        <v>2352</v>
      </c>
      <c r="N49" s="54"/>
      <c r="O49" s="382"/>
      <c r="P49" s="396"/>
      <c r="Q49" s="56"/>
      <c r="R49" s="56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</row>
    <row r="50" spans="1:103" s="60" customFormat="1" ht="30" customHeight="1" x14ac:dyDescent="0.2">
      <c r="A50" s="472"/>
      <c r="B50" s="71" t="str">
        <f>B48</f>
        <v>Anzahl Stück
(m³ | Ballen | …) &gt;&gt;&gt;</v>
      </c>
      <c r="C50" s="218"/>
      <c r="D50" s="218"/>
      <c r="E50" s="218">
        <v>560</v>
      </c>
      <c r="F50" s="218"/>
      <c r="G50" s="218"/>
      <c r="H50" s="218"/>
      <c r="I50" s="218"/>
      <c r="J50" s="218"/>
      <c r="K50" s="218"/>
      <c r="L50" s="218"/>
      <c r="M50" s="469"/>
      <c r="N50" s="54"/>
      <c r="O50" s="383" t="str">
        <f>IFERROR(M49/O49,"-")</f>
        <v>-</v>
      </c>
      <c r="P50" s="395" t="str">
        <f t="shared" ref="P50" si="16">IFERROR($M49/P49,"-")</f>
        <v>-</v>
      </c>
      <c r="Q50" s="56"/>
      <c r="R50" s="56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</row>
    <row r="51" spans="1:103" s="60" customFormat="1" ht="30" customHeight="1" x14ac:dyDescent="0.2">
      <c r="A51" s="471">
        <f t="shared" ref="A51" si="17">A49+1</f>
        <v>3</v>
      </c>
      <c r="B51" s="46" t="s">
        <v>108</v>
      </c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468">
        <f>SUMPRODUCT(C51:L51,C52:L52)</f>
        <v>0</v>
      </c>
      <c r="N51" s="54"/>
      <c r="O51" s="382"/>
      <c r="P51" s="396"/>
      <c r="Q51" s="56"/>
      <c r="R51" s="56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</row>
    <row r="52" spans="1:103" s="60" customFormat="1" ht="30" customHeight="1" x14ac:dyDescent="0.2">
      <c r="A52" s="471"/>
      <c r="B52" s="74" t="str">
        <f>B50</f>
        <v>Anzahl Stück
(m³ | Ballen | …) &gt;&gt;&gt;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468"/>
      <c r="N52" s="54"/>
      <c r="O52" s="383" t="str">
        <f>IFERROR(M51/O51,"-")</f>
        <v>-</v>
      </c>
      <c r="P52" s="395" t="str">
        <f t="shared" ref="P52" si="18">IFERROR($M51/P51,"-")</f>
        <v>-</v>
      </c>
      <c r="Q52" s="56"/>
      <c r="R52" s="56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</row>
    <row r="53" spans="1:103" s="60" customFormat="1" ht="30" customHeight="1" x14ac:dyDescent="0.2">
      <c r="A53" s="472">
        <f t="shared" ref="A53" si="19">A51+1</f>
        <v>4</v>
      </c>
      <c r="B53" s="46" t="s">
        <v>109</v>
      </c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469">
        <f>SUMPRODUCT(C53:L53,C54:L54)</f>
        <v>0</v>
      </c>
      <c r="N53" s="54"/>
      <c r="O53" s="382"/>
      <c r="P53" s="396"/>
      <c r="Q53" s="56"/>
      <c r="R53" s="56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</row>
    <row r="54" spans="1:103" s="60" customFormat="1" ht="30" customHeight="1" x14ac:dyDescent="0.2">
      <c r="A54" s="472"/>
      <c r="B54" s="71" t="str">
        <f>B52</f>
        <v>Anzahl Stück
(m³ | Ballen | …) &gt;&gt;&gt;</v>
      </c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469"/>
      <c r="N54" s="54"/>
      <c r="O54" s="383" t="str">
        <f>IFERROR(M53/O53,"-")</f>
        <v>-</v>
      </c>
      <c r="P54" s="395" t="str">
        <f t="shared" ref="P54" si="20">IFERROR($M53/P53,"-")</f>
        <v>-</v>
      </c>
      <c r="Q54" s="56"/>
      <c r="R54" s="56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</row>
    <row r="55" spans="1:103" s="60" customFormat="1" ht="30" customHeight="1" x14ac:dyDescent="0.2">
      <c r="A55" s="72"/>
      <c r="B55" s="65" t="s">
        <v>62</v>
      </c>
      <c r="C55" s="41">
        <f>C47*C48+C49*C50+C51*C52+C53*C54</f>
        <v>0</v>
      </c>
      <c r="D55" s="333">
        <f t="shared" ref="D55:L55" si="21">D47*D48+D49*D50+D51*D52+D53*D54</f>
        <v>0</v>
      </c>
      <c r="E55" s="333">
        <f t="shared" si="21"/>
        <v>2352</v>
      </c>
      <c r="F55" s="333">
        <f t="shared" si="21"/>
        <v>0</v>
      </c>
      <c r="G55" s="333">
        <f t="shared" si="21"/>
        <v>0</v>
      </c>
      <c r="H55" s="333">
        <f t="shared" si="21"/>
        <v>0</v>
      </c>
      <c r="I55" s="333">
        <f t="shared" si="21"/>
        <v>0</v>
      </c>
      <c r="J55" s="333">
        <f t="shared" si="21"/>
        <v>0</v>
      </c>
      <c r="K55" s="333">
        <f t="shared" si="21"/>
        <v>0</v>
      </c>
      <c r="L55" s="333">
        <f t="shared" si="21"/>
        <v>0</v>
      </c>
      <c r="M55" s="41">
        <f>SUM(M47:M54)</f>
        <v>2352</v>
      </c>
      <c r="N55" s="54"/>
      <c r="O55" s="54"/>
      <c r="P55" s="54"/>
      <c r="Q55" s="56"/>
      <c r="R55" s="56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</row>
    <row r="56" spans="1:103" s="60" customFormat="1" ht="30" customHeight="1" x14ac:dyDescent="0.2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54"/>
      <c r="O56" s="54"/>
      <c r="P56" s="54"/>
      <c r="Q56" s="56"/>
      <c r="R56" s="56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</row>
    <row r="57" spans="1:103" s="60" customFormat="1" ht="30" customHeight="1" x14ac:dyDescent="0.2">
      <c r="A57" s="72"/>
      <c r="B57" s="75" t="s">
        <v>80</v>
      </c>
      <c r="C57" s="76">
        <f>C27+C44+C55</f>
        <v>3800</v>
      </c>
      <c r="D57" s="328">
        <f>D27+D44+D55</f>
        <v>0</v>
      </c>
      <c r="E57" s="76">
        <f t="shared" ref="E57:L57" si="22">E27+E44+E55</f>
        <v>5502</v>
      </c>
      <c r="F57" s="76">
        <f t="shared" si="22"/>
        <v>0</v>
      </c>
      <c r="G57" s="76">
        <f t="shared" si="22"/>
        <v>0</v>
      </c>
      <c r="H57" s="76">
        <f t="shared" si="22"/>
        <v>0</v>
      </c>
      <c r="I57" s="76">
        <f t="shared" si="22"/>
        <v>0</v>
      </c>
      <c r="J57" s="76">
        <f t="shared" si="22"/>
        <v>0</v>
      </c>
      <c r="K57" s="76">
        <f t="shared" si="22"/>
        <v>0</v>
      </c>
      <c r="L57" s="76">
        <f t="shared" si="22"/>
        <v>0</v>
      </c>
      <c r="M57" s="76">
        <f>SUM(C57:L57)</f>
        <v>9302</v>
      </c>
      <c r="N57" s="54"/>
      <c r="O57" s="54"/>
      <c r="P57" s="54"/>
      <c r="Q57" s="56"/>
      <c r="R57" s="56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</row>
    <row r="58" spans="1:103" s="60" customFormat="1" ht="30" customHeight="1" x14ac:dyDescent="0.2">
      <c r="A58" s="72"/>
      <c r="B58" s="75" t="s">
        <v>83</v>
      </c>
      <c r="C58" s="76">
        <f>IFERROR(C57/C5,"-")</f>
        <v>126.66666666666667</v>
      </c>
      <c r="D58" s="328" t="str">
        <f>IFERROR(D57/D5,"-")</f>
        <v>-</v>
      </c>
      <c r="E58" s="76">
        <f t="shared" ref="E58:L58" si="23">IFERROR(E57/E5,"-")</f>
        <v>366.8</v>
      </c>
      <c r="F58" s="76" t="str">
        <f t="shared" si="23"/>
        <v>-</v>
      </c>
      <c r="G58" s="76" t="str">
        <f t="shared" si="23"/>
        <v>-</v>
      </c>
      <c r="H58" s="76" t="str">
        <f t="shared" si="23"/>
        <v>-</v>
      </c>
      <c r="I58" s="76" t="str">
        <f t="shared" si="23"/>
        <v>-</v>
      </c>
      <c r="J58" s="76" t="str">
        <f t="shared" si="23"/>
        <v>-</v>
      </c>
      <c r="K58" s="76" t="str">
        <f t="shared" si="23"/>
        <v>-</v>
      </c>
      <c r="L58" s="76" t="str">
        <f t="shared" si="23"/>
        <v>-</v>
      </c>
      <c r="M58" s="76">
        <f>IFERROR(M57/$M$5,"-")</f>
        <v>206.71111111111111</v>
      </c>
      <c r="N58" s="54"/>
      <c r="O58" s="54"/>
      <c r="P58" s="54"/>
      <c r="Q58" s="56"/>
      <c r="R58" s="56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</row>
    <row r="59" spans="1:103" s="60" customFormat="1" ht="30" customHeight="1" x14ac:dyDescent="0.2">
      <c r="A59" s="72"/>
      <c r="B59" s="77" t="s">
        <v>39</v>
      </c>
      <c r="C59" s="78">
        <f>'3. Einsatz'!C48</f>
        <v>4677.9398280278074</v>
      </c>
      <c r="D59" s="78">
        <f>'3. Einsatz'!D48</f>
        <v>0</v>
      </c>
      <c r="E59" s="78">
        <f>'3. Einsatz'!E48</f>
        <v>0</v>
      </c>
      <c r="F59" s="78">
        <f>'3. Einsatz'!F48</f>
        <v>0</v>
      </c>
      <c r="G59" s="78">
        <f>'3. Einsatz'!G48</f>
        <v>0</v>
      </c>
      <c r="H59" s="78">
        <f>'3. Einsatz'!H48</f>
        <v>0</v>
      </c>
      <c r="I59" s="78">
        <f>'3. Einsatz'!I48</f>
        <v>0</v>
      </c>
      <c r="J59" s="78">
        <f>'3. Einsatz'!J48</f>
        <v>0</v>
      </c>
      <c r="K59" s="78">
        <f>'3. Einsatz'!K48</f>
        <v>0</v>
      </c>
      <c r="L59" s="78">
        <f>'3. Einsatz'!L48</f>
        <v>0</v>
      </c>
      <c r="M59" s="78">
        <f>'3. Einsatz'!S48</f>
        <v>4677.9398280278074</v>
      </c>
      <c r="N59" s="54"/>
      <c r="O59" s="54"/>
      <c r="P59" s="54"/>
      <c r="Q59" s="56"/>
      <c r="R59" s="56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</row>
    <row r="60" spans="1:103" s="60" customFormat="1" ht="30" customHeight="1" x14ac:dyDescent="0.2">
      <c r="A60" s="72"/>
      <c r="B60" s="79" t="s">
        <v>84</v>
      </c>
      <c r="C60" s="78">
        <f>'3. Einsatz'!C49</f>
        <v>155.93132760092692</v>
      </c>
      <c r="D60" s="78" t="str">
        <f>'3. Einsatz'!D49</f>
        <v>-</v>
      </c>
      <c r="E60" s="78">
        <f>'3. Einsatz'!E49</f>
        <v>0</v>
      </c>
      <c r="F60" s="78" t="str">
        <f>'3. Einsatz'!F49</f>
        <v>-</v>
      </c>
      <c r="G60" s="78" t="str">
        <f>'3. Einsatz'!G49</f>
        <v>-</v>
      </c>
      <c r="H60" s="78" t="str">
        <f>'3. Einsatz'!H49</f>
        <v>-</v>
      </c>
      <c r="I60" s="78" t="str">
        <f>'3. Einsatz'!I49</f>
        <v>-</v>
      </c>
      <c r="J60" s="78" t="str">
        <f>'3. Einsatz'!J49</f>
        <v>-</v>
      </c>
      <c r="K60" s="78" t="str">
        <f>'3. Einsatz'!K49</f>
        <v>-</v>
      </c>
      <c r="L60" s="78" t="str">
        <f>'3. Einsatz'!L49</f>
        <v>-</v>
      </c>
      <c r="M60" s="78">
        <f>'3. Einsatz'!S49</f>
        <v>103.95421840061795</v>
      </c>
      <c r="N60" s="54"/>
      <c r="O60" s="54"/>
      <c r="P60" s="54"/>
      <c r="Q60" s="56"/>
      <c r="R60" s="56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</row>
    <row r="61" spans="1:103" s="60" customFormat="1" ht="30" customHeight="1" x14ac:dyDescent="0.2">
      <c r="A61" s="72"/>
      <c r="B61" s="80" t="s">
        <v>81</v>
      </c>
      <c r="C61" s="81">
        <f t="shared" ref="C61:M61" si="24">C57+C59</f>
        <v>8477.9398280278074</v>
      </c>
      <c r="D61" s="329">
        <f t="shared" ref="D61" si="25">D57+D59</f>
        <v>0</v>
      </c>
      <c r="E61" s="81">
        <f t="shared" si="24"/>
        <v>5502</v>
      </c>
      <c r="F61" s="81">
        <f t="shared" si="24"/>
        <v>0</v>
      </c>
      <c r="G61" s="81">
        <f t="shared" si="24"/>
        <v>0</v>
      </c>
      <c r="H61" s="81">
        <f t="shared" si="24"/>
        <v>0</v>
      </c>
      <c r="I61" s="81">
        <f t="shared" si="24"/>
        <v>0</v>
      </c>
      <c r="J61" s="81">
        <f t="shared" si="24"/>
        <v>0</v>
      </c>
      <c r="K61" s="81">
        <f t="shared" si="24"/>
        <v>0</v>
      </c>
      <c r="L61" s="81">
        <f t="shared" si="24"/>
        <v>0</v>
      </c>
      <c r="M61" s="473">
        <f t="shared" si="24"/>
        <v>13979.939828027807</v>
      </c>
      <c r="N61" s="54"/>
      <c r="O61" s="54"/>
      <c r="P61" s="54"/>
      <c r="Q61" s="56"/>
      <c r="R61" s="56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</row>
    <row r="62" spans="1:103" s="60" customFormat="1" ht="30" customHeight="1" x14ac:dyDescent="0.2">
      <c r="A62" s="72"/>
      <c r="B62" s="80" t="s">
        <v>82</v>
      </c>
      <c r="C62" s="81">
        <f t="shared" ref="C62:L62" si="26">IFERROR(C61/C5,"-")</f>
        <v>282.59799426759361</v>
      </c>
      <c r="D62" s="329" t="str">
        <f t="shared" ref="D62" si="27">IFERROR(D61/D5,"-")</f>
        <v>-</v>
      </c>
      <c r="E62" s="81">
        <f t="shared" si="26"/>
        <v>366.8</v>
      </c>
      <c r="F62" s="81" t="str">
        <f t="shared" si="26"/>
        <v>-</v>
      </c>
      <c r="G62" s="81" t="str">
        <f t="shared" si="26"/>
        <v>-</v>
      </c>
      <c r="H62" s="81" t="str">
        <f t="shared" si="26"/>
        <v>-</v>
      </c>
      <c r="I62" s="81" t="str">
        <f t="shared" si="26"/>
        <v>-</v>
      </c>
      <c r="J62" s="81" t="str">
        <f t="shared" si="26"/>
        <v>-</v>
      </c>
      <c r="K62" s="81" t="str">
        <f t="shared" si="26"/>
        <v>-</v>
      </c>
      <c r="L62" s="81" t="str">
        <f t="shared" si="26"/>
        <v>-</v>
      </c>
      <c r="M62" s="473"/>
      <c r="N62" s="54"/>
      <c r="O62" s="54"/>
      <c r="P62" s="54"/>
      <c r="Q62" s="56"/>
      <c r="R62" s="56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</row>
    <row r="63" spans="1:103" s="82" customFormat="1" x14ac:dyDescent="0.2"/>
    <row r="64" spans="1:103" s="82" customFormat="1" ht="30" customHeight="1" x14ac:dyDescent="0.2">
      <c r="B64" s="75" t="s">
        <v>98</v>
      </c>
      <c r="C64" s="75" t="str">
        <f t="shared" ref="C64:M64" si="28">C6</f>
        <v>Grünland
intensiv</v>
      </c>
      <c r="D64" s="75" t="str">
        <f t="shared" si="28"/>
        <v>…</v>
      </c>
      <c r="E64" s="75" t="str">
        <f t="shared" si="28"/>
        <v>Silomais</v>
      </c>
      <c r="F64" s="75" t="str">
        <f t="shared" si="28"/>
        <v>…</v>
      </c>
      <c r="G64" s="75" t="str">
        <f t="shared" si="28"/>
        <v>…</v>
      </c>
      <c r="H64" s="75" t="str">
        <f t="shared" si="28"/>
        <v>…</v>
      </c>
      <c r="I64" s="75" t="str">
        <f t="shared" si="28"/>
        <v>…</v>
      </c>
      <c r="J64" s="75" t="str">
        <f t="shared" si="28"/>
        <v>…</v>
      </c>
      <c r="K64" s="75" t="str">
        <f t="shared" si="28"/>
        <v>…</v>
      </c>
      <c r="L64" s="75" t="str">
        <f t="shared" si="28"/>
        <v>…</v>
      </c>
      <c r="M64" s="83" t="str">
        <f t="shared" si="28"/>
        <v>Summe</v>
      </c>
    </row>
    <row r="65" spans="1:16" s="82" customFormat="1" ht="30" customHeight="1" x14ac:dyDescent="0.2">
      <c r="A65" s="84">
        <v>1</v>
      </c>
      <c r="B65" s="75" t="s">
        <v>99</v>
      </c>
      <c r="C65" s="85">
        <f>'3. Einsatz'!C64</f>
        <v>32.375</v>
      </c>
      <c r="D65" s="85" t="str">
        <f>'3. Einsatz'!D64</f>
        <v>-</v>
      </c>
      <c r="E65" s="85">
        <f>'3. Einsatz'!E64</f>
        <v>0</v>
      </c>
      <c r="F65" s="85" t="str">
        <f>'3. Einsatz'!F64</f>
        <v>-</v>
      </c>
      <c r="G65" s="85" t="str">
        <f>'3. Einsatz'!G64</f>
        <v>-</v>
      </c>
      <c r="H65" s="85" t="str">
        <f>'3. Einsatz'!H64</f>
        <v>-</v>
      </c>
      <c r="I65" s="85" t="str">
        <f>'3. Einsatz'!I64</f>
        <v>-</v>
      </c>
      <c r="J65" s="85" t="str">
        <f>'3. Einsatz'!J64</f>
        <v>-</v>
      </c>
      <c r="K65" s="85" t="str">
        <f>'3. Einsatz'!K64</f>
        <v>-</v>
      </c>
      <c r="L65" s="85" t="str">
        <f>'3. Einsatz'!L64</f>
        <v>-</v>
      </c>
      <c r="M65" s="321">
        <f>SUMPRODUCT(C65:L65,$C$5:$L$5)</f>
        <v>971.25</v>
      </c>
    </row>
    <row r="66" spans="1:16" s="82" customFormat="1" ht="30" customHeight="1" x14ac:dyDescent="0.2">
      <c r="A66" s="84">
        <v>2</v>
      </c>
      <c r="B66" s="75" t="s">
        <v>100</v>
      </c>
      <c r="C66" s="85">
        <f t="shared" ref="C66:L66" si="29">C58</f>
        <v>126.66666666666667</v>
      </c>
      <c r="D66" s="85" t="str">
        <f>D58</f>
        <v>-</v>
      </c>
      <c r="E66" s="85">
        <f t="shared" si="29"/>
        <v>366.8</v>
      </c>
      <c r="F66" s="85" t="str">
        <f t="shared" si="29"/>
        <v>-</v>
      </c>
      <c r="G66" s="85" t="str">
        <f t="shared" si="29"/>
        <v>-</v>
      </c>
      <c r="H66" s="85" t="str">
        <f t="shared" si="29"/>
        <v>-</v>
      </c>
      <c r="I66" s="85" t="str">
        <f t="shared" si="29"/>
        <v>-</v>
      </c>
      <c r="J66" s="85" t="str">
        <f t="shared" si="29"/>
        <v>-</v>
      </c>
      <c r="K66" s="85" t="str">
        <f t="shared" si="29"/>
        <v>-</v>
      </c>
      <c r="L66" s="85" t="str">
        <f t="shared" si="29"/>
        <v>-</v>
      </c>
      <c r="M66" s="86">
        <f>SUMPRODUCT(C66:L66,$C$5:$L$5)</f>
        <v>9302</v>
      </c>
    </row>
    <row r="67" spans="1:16" s="82" customFormat="1" ht="30" customHeight="1" x14ac:dyDescent="0.2">
      <c r="A67" s="84">
        <v>3</v>
      </c>
      <c r="B67" s="75" t="s">
        <v>101</v>
      </c>
      <c r="C67" s="85">
        <f>'3. Einsatz'!C66</f>
        <v>28.687010611050127</v>
      </c>
      <c r="D67" s="85" t="str">
        <f>'3. Einsatz'!D66</f>
        <v>-</v>
      </c>
      <c r="E67" s="85">
        <f>'3. Einsatz'!E66</f>
        <v>0</v>
      </c>
      <c r="F67" s="85" t="str">
        <f>'3. Einsatz'!F66</f>
        <v>-</v>
      </c>
      <c r="G67" s="85" t="str">
        <f>'3. Einsatz'!G66</f>
        <v>-</v>
      </c>
      <c r="H67" s="85" t="str">
        <f>'3. Einsatz'!H66</f>
        <v>-</v>
      </c>
      <c r="I67" s="85" t="str">
        <f>'3. Einsatz'!I66</f>
        <v>-</v>
      </c>
      <c r="J67" s="85" t="str">
        <f>'3. Einsatz'!J66</f>
        <v>-</v>
      </c>
      <c r="K67" s="85" t="str">
        <f>'3. Einsatz'!K66</f>
        <v>-</v>
      </c>
      <c r="L67" s="85" t="str">
        <f>'3. Einsatz'!L66</f>
        <v>-</v>
      </c>
      <c r="M67" s="86">
        <f t="shared" ref="M67:M70" si="30">SUMPRODUCT(C67:L67,$C$5:$L$5)</f>
        <v>860.61031833150378</v>
      </c>
    </row>
    <row r="68" spans="1:16" s="82" customFormat="1" ht="30" customHeight="1" x14ac:dyDescent="0.2">
      <c r="A68" s="84">
        <v>4</v>
      </c>
      <c r="B68" s="75" t="s">
        <v>88</v>
      </c>
      <c r="C68" s="85">
        <f>'3. Einsatz'!C67</f>
        <v>21.09</v>
      </c>
      <c r="D68" s="85" t="str">
        <f>'3. Einsatz'!D67</f>
        <v>-</v>
      </c>
      <c r="E68" s="85">
        <f>'3. Einsatz'!E67</f>
        <v>0</v>
      </c>
      <c r="F68" s="85" t="str">
        <f>'3. Einsatz'!F67</f>
        <v>-</v>
      </c>
      <c r="G68" s="85" t="str">
        <f>'3. Einsatz'!G67</f>
        <v>-</v>
      </c>
      <c r="H68" s="85" t="str">
        <f>'3. Einsatz'!H67</f>
        <v>-</v>
      </c>
      <c r="I68" s="85" t="str">
        <f>'3. Einsatz'!I67</f>
        <v>-</v>
      </c>
      <c r="J68" s="85" t="str">
        <f>'3. Einsatz'!J67</f>
        <v>-</v>
      </c>
      <c r="K68" s="85" t="str">
        <f>'3. Einsatz'!K67</f>
        <v>-</v>
      </c>
      <c r="L68" s="85" t="str">
        <f>'3. Einsatz'!L67</f>
        <v>-</v>
      </c>
      <c r="M68" s="86">
        <f t="shared" si="30"/>
        <v>632.70000000000005</v>
      </c>
    </row>
    <row r="69" spans="1:16" s="82" customFormat="1" ht="30" customHeight="1" x14ac:dyDescent="0.2">
      <c r="A69" s="84">
        <v>5</v>
      </c>
      <c r="B69" s="75" t="s">
        <v>89</v>
      </c>
      <c r="C69" s="85">
        <f>'3. Einsatz'!C68</f>
        <v>66.365507988779115</v>
      </c>
      <c r="D69" s="85" t="str">
        <f>'3. Einsatz'!D68</f>
        <v>-</v>
      </c>
      <c r="E69" s="85">
        <f>'3. Einsatz'!E68</f>
        <v>0</v>
      </c>
      <c r="F69" s="85" t="str">
        <f>'3. Einsatz'!F68</f>
        <v>-</v>
      </c>
      <c r="G69" s="85" t="str">
        <f>'3. Einsatz'!G68</f>
        <v>-</v>
      </c>
      <c r="H69" s="85" t="str">
        <f>'3. Einsatz'!H68</f>
        <v>-</v>
      </c>
      <c r="I69" s="85" t="str">
        <f>'3. Einsatz'!I68</f>
        <v>-</v>
      </c>
      <c r="J69" s="85" t="str">
        <f>'3. Einsatz'!J68</f>
        <v>-</v>
      </c>
      <c r="K69" s="85" t="str">
        <f>'3. Einsatz'!K68</f>
        <v>-</v>
      </c>
      <c r="L69" s="85" t="str">
        <f>'3. Einsatz'!L68</f>
        <v>-</v>
      </c>
      <c r="M69" s="321">
        <f t="shared" si="30"/>
        <v>1990.9652396633735</v>
      </c>
    </row>
    <row r="70" spans="1:16" s="82" customFormat="1" ht="30" customHeight="1" x14ac:dyDescent="0.2">
      <c r="A70" s="84">
        <v>6</v>
      </c>
      <c r="B70" s="75" t="s">
        <v>90</v>
      </c>
      <c r="C70" s="85">
        <f>'3. Einsatz'!C69</f>
        <v>7.4138090010976949</v>
      </c>
      <c r="D70" s="85" t="str">
        <f>'3. Einsatz'!D69</f>
        <v>-</v>
      </c>
      <c r="E70" s="85">
        <f>'3. Einsatz'!E69</f>
        <v>0</v>
      </c>
      <c r="F70" s="85" t="str">
        <f>'3. Einsatz'!F69</f>
        <v>-</v>
      </c>
      <c r="G70" s="85" t="str">
        <f>'3. Einsatz'!G69</f>
        <v>-</v>
      </c>
      <c r="H70" s="85" t="str">
        <f>'3. Einsatz'!H69</f>
        <v>-</v>
      </c>
      <c r="I70" s="85" t="str">
        <f>'3. Einsatz'!I69</f>
        <v>-</v>
      </c>
      <c r="J70" s="85" t="str">
        <f>'3. Einsatz'!J69</f>
        <v>-</v>
      </c>
      <c r="K70" s="85" t="str">
        <f>'3. Einsatz'!K69</f>
        <v>-</v>
      </c>
      <c r="L70" s="85" t="str">
        <f>'3. Einsatz'!L69</f>
        <v>-</v>
      </c>
      <c r="M70" s="321">
        <f t="shared" si="30"/>
        <v>222.41427003293086</v>
      </c>
      <c r="O70" s="298" t="s">
        <v>147</v>
      </c>
      <c r="P70" s="298" t="s">
        <v>148</v>
      </c>
    </row>
    <row r="71" spans="1:16" s="82" customFormat="1" ht="30" customHeight="1" x14ac:dyDescent="0.2">
      <c r="B71" s="75" t="str">
        <f>B64</f>
        <v>Arbeitserledigungskosten je ha</v>
      </c>
      <c r="C71" s="86">
        <f>SUM(C65:C70)</f>
        <v>282.59799426759366</v>
      </c>
      <c r="D71" s="86">
        <f>SUM(D65:D70)</f>
        <v>0</v>
      </c>
      <c r="E71" s="86">
        <f t="shared" ref="E71:L71" si="31">SUM(E65:E70)</f>
        <v>366.8</v>
      </c>
      <c r="F71" s="86">
        <f t="shared" si="31"/>
        <v>0</v>
      </c>
      <c r="G71" s="86">
        <f t="shared" si="31"/>
        <v>0</v>
      </c>
      <c r="H71" s="86">
        <f t="shared" si="31"/>
        <v>0</v>
      </c>
      <c r="I71" s="86">
        <f t="shared" si="31"/>
        <v>0</v>
      </c>
      <c r="J71" s="86">
        <f t="shared" si="31"/>
        <v>0</v>
      </c>
      <c r="K71" s="86">
        <f t="shared" si="31"/>
        <v>0</v>
      </c>
      <c r="L71" s="86">
        <f t="shared" si="31"/>
        <v>0</v>
      </c>
      <c r="M71" s="86">
        <f>SUM(M65:M70)</f>
        <v>13979.939828027809</v>
      </c>
      <c r="O71" s="301">
        <v>951</v>
      </c>
      <c r="P71" s="301">
        <v>940</v>
      </c>
    </row>
    <row r="72" spans="1:16" s="82" customFormat="1" ht="30" customHeight="1" x14ac:dyDescent="0.2">
      <c r="C72" s="400"/>
      <c r="D72" s="400"/>
      <c r="E72" s="400"/>
      <c r="M72" s="399"/>
    </row>
    <row r="73" spans="1:16" s="82" customFormat="1" ht="30" hidden="1" customHeight="1" x14ac:dyDescent="0.2">
      <c r="A73" s="279"/>
      <c r="B73" s="280" t="s">
        <v>142</v>
      </c>
    </row>
    <row r="74" spans="1:16" s="82" customFormat="1" ht="30" hidden="1" customHeight="1" x14ac:dyDescent="0.2">
      <c r="A74" s="280">
        <v>1</v>
      </c>
      <c r="B74" s="278" t="str">
        <f>INDEX($C$6:$L$6,1,MATCH(A74,$C$4:$L$4,0))</f>
        <v>Grünland
intensiv</v>
      </c>
    </row>
    <row r="75" spans="1:16" s="82" customFormat="1" ht="30" hidden="1" customHeight="1" x14ac:dyDescent="0.2">
      <c r="A75" s="280">
        <v>2</v>
      </c>
      <c r="B75" s="277" t="str">
        <f t="shared" ref="B75:B82" si="32">INDEX($C$6:$L$6,1,MATCH(A75,$C$4:$L$4,0))</f>
        <v>Silomais</v>
      </c>
    </row>
    <row r="76" spans="1:16" s="82" customFormat="1" ht="30" hidden="1" customHeight="1" x14ac:dyDescent="0.2">
      <c r="A76" s="280">
        <v>3</v>
      </c>
      <c r="B76" s="277" t="str">
        <f t="shared" si="32"/>
        <v>…</v>
      </c>
    </row>
    <row r="77" spans="1:16" s="82" customFormat="1" ht="30" hidden="1" customHeight="1" x14ac:dyDescent="0.2">
      <c r="A77" s="280">
        <v>4</v>
      </c>
      <c r="B77" s="277" t="str">
        <f t="shared" si="32"/>
        <v>…</v>
      </c>
    </row>
    <row r="78" spans="1:16" s="82" customFormat="1" ht="30" hidden="1" customHeight="1" x14ac:dyDescent="0.2">
      <c r="A78" s="280">
        <v>5</v>
      </c>
      <c r="B78" s="277" t="str">
        <f t="shared" si="32"/>
        <v>…</v>
      </c>
    </row>
    <row r="79" spans="1:16" s="82" customFormat="1" ht="30" hidden="1" customHeight="1" x14ac:dyDescent="0.2">
      <c r="A79" s="280">
        <v>6</v>
      </c>
      <c r="B79" s="277" t="str">
        <f t="shared" si="32"/>
        <v>…</v>
      </c>
    </row>
    <row r="80" spans="1:16" s="82" customFormat="1" ht="30" hidden="1" customHeight="1" x14ac:dyDescent="0.2">
      <c r="A80" s="280">
        <v>7</v>
      </c>
      <c r="B80" s="277" t="str">
        <f t="shared" si="32"/>
        <v>…</v>
      </c>
    </row>
    <row r="81" spans="1:2" s="82" customFormat="1" ht="30" hidden="1" customHeight="1" x14ac:dyDescent="0.2">
      <c r="A81" s="280">
        <v>8</v>
      </c>
      <c r="B81" s="277" t="str">
        <f t="shared" si="32"/>
        <v>…</v>
      </c>
    </row>
    <row r="82" spans="1:2" s="82" customFormat="1" ht="30" hidden="1" customHeight="1" x14ac:dyDescent="0.2">
      <c r="A82" s="280">
        <v>9</v>
      </c>
      <c r="B82" s="277" t="str">
        <f t="shared" si="32"/>
        <v>…</v>
      </c>
    </row>
    <row r="83" spans="1:2" s="82" customFormat="1" ht="30" customHeight="1" x14ac:dyDescent="0.2"/>
    <row r="84" spans="1:2" s="82" customFormat="1" ht="30" customHeight="1" x14ac:dyDescent="0.2"/>
    <row r="85" spans="1:2" s="82" customFormat="1" ht="30" customHeight="1" x14ac:dyDescent="0.2"/>
    <row r="86" spans="1:2" s="82" customFormat="1" ht="30" customHeight="1" x14ac:dyDescent="0.2"/>
    <row r="87" spans="1:2" s="82" customFormat="1" x14ac:dyDescent="0.2"/>
    <row r="88" spans="1:2" s="82" customFormat="1" x14ac:dyDescent="0.2"/>
    <row r="89" spans="1:2" s="82" customFormat="1" x14ac:dyDescent="0.2"/>
    <row r="90" spans="1:2" s="82" customFormat="1" x14ac:dyDescent="0.2"/>
    <row r="91" spans="1:2" s="82" customFormat="1" x14ac:dyDescent="0.2"/>
    <row r="92" spans="1:2" s="82" customFormat="1" x14ac:dyDescent="0.2"/>
    <row r="93" spans="1:2" s="82" customFormat="1" x14ac:dyDescent="0.2"/>
    <row r="94" spans="1:2" s="82" customFormat="1" x14ac:dyDescent="0.2"/>
    <row r="95" spans="1:2" s="82" customFormat="1" x14ac:dyDescent="0.2"/>
    <row r="96" spans="1:2" s="82" customFormat="1" x14ac:dyDescent="0.2"/>
    <row r="97" s="82" customFormat="1" x14ac:dyDescent="0.2"/>
    <row r="98" s="82" customFormat="1" x14ac:dyDescent="0.2"/>
    <row r="99" s="82" customFormat="1" x14ac:dyDescent="0.2"/>
    <row r="100" s="82" customFormat="1" x14ac:dyDescent="0.2"/>
    <row r="101" s="82" customFormat="1" x14ac:dyDescent="0.2"/>
    <row r="102" s="82" customFormat="1" x14ac:dyDescent="0.2"/>
    <row r="103" s="82" customFormat="1" x14ac:dyDescent="0.2"/>
    <row r="104" s="82" customFormat="1" x14ac:dyDescent="0.2"/>
    <row r="105" s="82" customFormat="1" x14ac:dyDescent="0.2"/>
    <row r="106" s="82" customFormat="1" x14ac:dyDescent="0.2"/>
    <row r="107" s="82" customFormat="1" x14ac:dyDescent="0.2"/>
    <row r="108" s="82" customFormat="1" x14ac:dyDescent="0.2"/>
    <row r="109" s="82" customFormat="1" x14ac:dyDescent="0.2"/>
    <row r="110" s="82" customFormat="1" x14ac:dyDescent="0.2"/>
    <row r="111" s="82" customFormat="1" x14ac:dyDescent="0.2"/>
    <row r="112" s="82" customFormat="1" x14ac:dyDescent="0.2"/>
    <row r="113" s="82" customFormat="1" x14ac:dyDescent="0.2"/>
    <row r="114" s="82" customFormat="1" x14ac:dyDescent="0.2"/>
    <row r="115" s="82" customFormat="1" x14ac:dyDescent="0.2"/>
    <row r="116" s="82" customFormat="1" x14ac:dyDescent="0.2"/>
    <row r="117" s="82" customFormat="1" x14ac:dyDescent="0.2"/>
    <row r="118" s="82" customFormat="1" x14ac:dyDescent="0.2"/>
    <row r="119" s="82" customFormat="1" x14ac:dyDescent="0.2"/>
    <row r="120" s="82" customFormat="1" x14ac:dyDescent="0.2"/>
    <row r="121" s="82" customFormat="1" x14ac:dyDescent="0.2"/>
    <row r="122" s="82" customFormat="1" x14ac:dyDescent="0.2"/>
    <row r="123" s="82" customFormat="1" x14ac:dyDescent="0.2"/>
    <row r="124" s="82" customFormat="1" x14ac:dyDescent="0.2"/>
    <row r="125" s="82" customFormat="1" x14ac:dyDescent="0.2"/>
    <row r="126" s="82" customFormat="1" x14ac:dyDescent="0.2"/>
    <row r="127" s="82" customFormat="1" x14ac:dyDescent="0.2"/>
    <row r="128" s="82" customFormat="1" x14ac:dyDescent="0.2"/>
    <row r="129" s="82" customFormat="1" x14ac:dyDescent="0.2"/>
    <row r="130" s="82" customFormat="1" x14ac:dyDescent="0.2"/>
    <row r="131" s="82" customFormat="1" x14ac:dyDescent="0.2"/>
    <row r="132" s="82" customFormat="1" x14ac:dyDescent="0.2"/>
    <row r="133" s="82" customFormat="1" x14ac:dyDescent="0.2"/>
    <row r="134" s="82" customFormat="1" x14ac:dyDescent="0.2"/>
    <row r="135" s="82" customFormat="1" x14ac:dyDescent="0.2"/>
    <row r="136" s="82" customFormat="1" x14ac:dyDescent="0.2"/>
    <row r="137" s="82" customFormat="1" x14ac:dyDescent="0.2"/>
    <row r="138" s="82" customFormat="1" x14ac:dyDescent="0.2"/>
    <row r="139" s="82" customFormat="1" x14ac:dyDescent="0.2"/>
    <row r="140" s="82" customFormat="1" x14ac:dyDescent="0.2"/>
    <row r="141" s="82" customFormat="1" x14ac:dyDescent="0.2"/>
    <row r="142" s="82" customFormat="1" x14ac:dyDescent="0.2"/>
    <row r="143" s="82" customFormat="1" x14ac:dyDescent="0.2"/>
    <row r="144" s="82" customFormat="1" x14ac:dyDescent="0.2"/>
    <row r="145" s="82" customFormat="1" x14ac:dyDescent="0.2"/>
    <row r="146" s="82" customFormat="1" x14ac:dyDescent="0.2"/>
    <row r="147" s="82" customFormat="1" x14ac:dyDescent="0.2"/>
    <row r="148" s="82" customFormat="1" x14ac:dyDescent="0.2"/>
    <row r="149" s="82" customFormat="1" x14ac:dyDescent="0.2"/>
    <row r="150" s="82" customFormat="1" x14ac:dyDescent="0.2"/>
    <row r="151" s="82" customFormat="1" x14ac:dyDescent="0.2"/>
    <row r="152" s="82" customFormat="1" x14ac:dyDescent="0.2"/>
    <row r="153" s="82" customFormat="1" x14ac:dyDescent="0.2"/>
    <row r="154" s="82" customFormat="1" x14ac:dyDescent="0.2"/>
    <row r="155" s="82" customFormat="1" x14ac:dyDescent="0.2"/>
    <row r="156" s="82" customFormat="1" x14ac:dyDescent="0.2"/>
    <row r="157" s="82" customFormat="1" x14ac:dyDescent="0.2"/>
    <row r="158" s="82" customFormat="1" x14ac:dyDescent="0.2"/>
    <row r="159" s="82" customFormat="1" x14ac:dyDescent="0.2"/>
    <row r="160" s="82" customFormat="1" x14ac:dyDescent="0.2"/>
    <row r="161" s="82" customFormat="1" x14ac:dyDescent="0.2"/>
    <row r="162" s="82" customFormat="1" x14ac:dyDescent="0.2"/>
    <row r="163" s="82" customFormat="1" x14ac:dyDescent="0.2"/>
    <row r="164" s="82" customFormat="1" x14ac:dyDescent="0.2"/>
    <row r="165" s="82" customFormat="1" x14ac:dyDescent="0.2"/>
    <row r="166" s="82" customFormat="1" x14ac:dyDescent="0.2"/>
    <row r="167" s="82" customFormat="1" x14ac:dyDescent="0.2"/>
    <row r="168" s="82" customFormat="1" x14ac:dyDescent="0.2"/>
    <row r="169" s="82" customFormat="1" x14ac:dyDescent="0.2"/>
    <row r="170" s="82" customFormat="1" x14ac:dyDescent="0.2"/>
    <row r="171" s="82" customFormat="1" x14ac:dyDescent="0.2"/>
    <row r="172" s="82" customFormat="1" x14ac:dyDescent="0.2"/>
    <row r="173" s="82" customFormat="1" x14ac:dyDescent="0.2"/>
    <row r="174" s="82" customFormat="1" x14ac:dyDescent="0.2"/>
    <row r="175" s="82" customFormat="1" x14ac:dyDescent="0.2"/>
    <row r="176" s="82" customFormat="1" x14ac:dyDescent="0.2"/>
    <row r="177" s="82" customFormat="1" x14ac:dyDescent="0.2"/>
    <row r="178" s="82" customFormat="1" x14ac:dyDescent="0.2"/>
    <row r="179" s="82" customFormat="1" x14ac:dyDescent="0.2"/>
    <row r="180" s="82" customFormat="1" x14ac:dyDescent="0.2"/>
    <row r="181" s="82" customFormat="1" x14ac:dyDescent="0.2"/>
    <row r="182" s="82" customFormat="1" x14ac:dyDescent="0.2"/>
    <row r="183" s="82" customFormat="1" x14ac:dyDescent="0.2"/>
    <row r="184" s="82" customFormat="1" x14ac:dyDescent="0.2"/>
    <row r="185" s="82" customFormat="1" x14ac:dyDescent="0.2"/>
    <row r="186" s="82" customFormat="1" x14ac:dyDescent="0.2"/>
    <row r="187" s="82" customFormat="1" x14ac:dyDescent="0.2"/>
    <row r="188" s="82" customFormat="1" x14ac:dyDescent="0.2"/>
    <row r="189" s="82" customFormat="1" x14ac:dyDescent="0.2"/>
    <row r="190" s="82" customFormat="1" x14ac:dyDescent="0.2"/>
    <row r="191" s="82" customFormat="1" x14ac:dyDescent="0.2"/>
    <row r="192" s="82" customFormat="1" x14ac:dyDescent="0.2"/>
    <row r="193" s="82" customFormat="1" x14ac:dyDescent="0.2"/>
    <row r="194" s="82" customFormat="1" x14ac:dyDescent="0.2"/>
    <row r="195" s="82" customFormat="1" x14ac:dyDescent="0.2"/>
    <row r="196" s="82" customFormat="1" x14ac:dyDescent="0.2"/>
    <row r="197" s="82" customFormat="1" x14ac:dyDescent="0.2"/>
    <row r="198" s="82" customFormat="1" x14ac:dyDescent="0.2"/>
    <row r="199" s="82" customFormat="1" x14ac:dyDescent="0.2"/>
    <row r="200" s="82" customFormat="1" x14ac:dyDescent="0.2"/>
    <row r="201" s="82" customFormat="1" x14ac:dyDescent="0.2"/>
    <row r="202" s="82" customFormat="1" x14ac:dyDescent="0.2"/>
    <row r="203" s="82" customFormat="1" x14ac:dyDescent="0.2"/>
    <row r="204" s="82" customFormat="1" x14ac:dyDescent="0.2"/>
    <row r="205" s="82" customFormat="1" x14ac:dyDescent="0.2"/>
    <row r="206" s="82" customFormat="1" x14ac:dyDescent="0.2"/>
    <row r="207" s="82" customFormat="1" x14ac:dyDescent="0.2"/>
    <row r="208" s="82" customFormat="1" x14ac:dyDescent="0.2"/>
    <row r="209" s="82" customFormat="1" x14ac:dyDescent="0.2"/>
    <row r="210" s="82" customFormat="1" x14ac:dyDescent="0.2"/>
    <row r="211" s="82" customFormat="1" x14ac:dyDescent="0.2"/>
    <row r="212" s="82" customFormat="1" x14ac:dyDescent="0.2"/>
    <row r="213" s="82" customFormat="1" x14ac:dyDescent="0.2"/>
    <row r="214" s="82" customFormat="1" x14ac:dyDescent="0.2"/>
    <row r="215" s="82" customFormat="1" x14ac:dyDescent="0.2"/>
    <row r="216" s="82" customFormat="1" x14ac:dyDescent="0.2"/>
    <row r="217" s="82" customFormat="1" x14ac:dyDescent="0.2"/>
    <row r="218" s="82" customFormat="1" x14ac:dyDescent="0.2"/>
    <row r="219" s="82" customFormat="1" x14ac:dyDescent="0.2"/>
    <row r="220" s="82" customFormat="1" x14ac:dyDescent="0.2"/>
    <row r="221" s="82" customFormat="1" x14ac:dyDescent="0.2"/>
    <row r="222" s="82" customFormat="1" x14ac:dyDescent="0.2"/>
    <row r="223" s="82" customFormat="1" x14ac:dyDescent="0.2"/>
    <row r="224" s="82" customFormat="1" x14ac:dyDescent="0.2"/>
    <row r="225" s="82" customFormat="1" x14ac:dyDescent="0.2"/>
    <row r="226" s="82" customFormat="1" x14ac:dyDescent="0.2"/>
    <row r="227" s="82" customFormat="1" x14ac:dyDescent="0.2"/>
    <row r="228" s="82" customFormat="1" x14ac:dyDescent="0.2"/>
    <row r="229" s="82" customFormat="1" x14ac:dyDescent="0.2"/>
    <row r="230" s="82" customFormat="1" x14ac:dyDescent="0.2"/>
    <row r="231" s="82" customFormat="1" x14ac:dyDescent="0.2"/>
    <row r="232" s="82" customFormat="1" x14ac:dyDescent="0.2"/>
    <row r="233" s="82" customFormat="1" x14ac:dyDescent="0.2"/>
    <row r="234" s="82" customFormat="1" x14ac:dyDescent="0.2"/>
    <row r="235" s="82" customFormat="1" x14ac:dyDescent="0.2"/>
    <row r="236" s="82" customFormat="1" x14ac:dyDescent="0.2"/>
    <row r="237" s="82" customFormat="1" x14ac:dyDescent="0.2"/>
    <row r="238" s="82" customFormat="1" x14ac:dyDescent="0.2"/>
    <row r="239" s="82" customFormat="1" x14ac:dyDescent="0.2"/>
    <row r="240" s="82" customFormat="1" x14ac:dyDescent="0.2"/>
    <row r="241" s="82" customFormat="1" x14ac:dyDescent="0.2"/>
    <row r="242" s="82" customFormat="1" x14ac:dyDescent="0.2"/>
    <row r="243" s="82" customFormat="1" x14ac:dyDescent="0.2"/>
    <row r="244" s="82" customFormat="1" x14ac:dyDescent="0.2"/>
    <row r="245" s="82" customFormat="1" x14ac:dyDescent="0.2"/>
    <row r="246" s="82" customFormat="1" x14ac:dyDescent="0.2"/>
    <row r="247" s="82" customFormat="1" x14ac:dyDescent="0.2"/>
    <row r="248" s="82" customFormat="1" x14ac:dyDescent="0.2"/>
    <row r="249" s="82" customFormat="1" x14ac:dyDescent="0.2"/>
    <row r="250" s="82" customFormat="1" x14ac:dyDescent="0.2"/>
    <row r="251" s="82" customFormat="1" x14ac:dyDescent="0.2"/>
    <row r="252" s="82" customFormat="1" x14ac:dyDescent="0.2"/>
    <row r="253" s="82" customFormat="1" x14ac:dyDescent="0.2"/>
    <row r="254" s="82" customFormat="1" x14ac:dyDescent="0.2"/>
    <row r="255" s="82" customFormat="1" x14ac:dyDescent="0.2"/>
    <row r="256" s="82" customFormat="1" x14ac:dyDescent="0.2"/>
    <row r="257" s="82" customFormat="1" x14ac:dyDescent="0.2"/>
    <row r="258" s="82" customFormat="1" x14ac:dyDescent="0.2"/>
    <row r="259" s="82" customFormat="1" x14ac:dyDescent="0.2"/>
    <row r="260" s="82" customFormat="1" x14ac:dyDescent="0.2"/>
    <row r="261" s="82" customFormat="1" x14ac:dyDescent="0.2"/>
    <row r="262" s="82" customFormat="1" x14ac:dyDescent="0.2"/>
    <row r="263" s="82" customFormat="1" x14ac:dyDescent="0.2"/>
    <row r="264" s="82" customFormat="1" x14ac:dyDescent="0.2"/>
    <row r="265" s="82" customFormat="1" x14ac:dyDescent="0.2"/>
    <row r="266" s="82" customFormat="1" x14ac:dyDescent="0.2"/>
    <row r="267" s="82" customFormat="1" x14ac:dyDescent="0.2"/>
    <row r="268" s="82" customFormat="1" x14ac:dyDescent="0.2"/>
    <row r="269" s="82" customFormat="1" x14ac:dyDescent="0.2"/>
    <row r="270" s="82" customFormat="1" x14ac:dyDescent="0.2"/>
    <row r="271" s="82" customFormat="1" x14ac:dyDescent="0.2"/>
    <row r="272" s="82" customFormat="1" x14ac:dyDescent="0.2"/>
    <row r="273" s="82" customFormat="1" x14ac:dyDescent="0.2"/>
  </sheetData>
  <sheetProtection password="CF35" sheet="1" objects="1" scenarios="1" selectLockedCells="1"/>
  <mergeCells count="43">
    <mergeCell ref="A47:A48"/>
    <mergeCell ref="M47:M48"/>
    <mergeCell ref="A53:A54"/>
    <mergeCell ref="M53:M54"/>
    <mergeCell ref="M61:M62"/>
    <mergeCell ref="A51:A52"/>
    <mergeCell ref="M51:M52"/>
    <mergeCell ref="A49:A50"/>
    <mergeCell ref="M49:M50"/>
    <mergeCell ref="A40:A41"/>
    <mergeCell ref="A42:A43"/>
    <mergeCell ref="M34:M35"/>
    <mergeCell ref="M36:M37"/>
    <mergeCell ref="M38:M39"/>
    <mergeCell ref="M40:M41"/>
    <mergeCell ref="M42:M43"/>
    <mergeCell ref="A30:A31"/>
    <mergeCell ref="A32:A33"/>
    <mergeCell ref="A34:A35"/>
    <mergeCell ref="A36:A37"/>
    <mergeCell ref="A38:A39"/>
    <mergeCell ref="A17:A18"/>
    <mergeCell ref="A19:A20"/>
    <mergeCell ref="A21:A22"/>
    <mergeCell ref="A25:A26"/>
    <mergeCell ref="A23:A24"/>
    <mergeCell ref="A7:A8"/>
    <mergeCell ref="A9:A10"/>
    <mergeCell ref="A11:A12"/>
    <mergeCell ref="A13:A14"/>
    <mergeCell ref="A15:A16"/>
    <mergeCell ref="M30:M31"/>
    <mergeCell ref="M32:M33"/>
    <mergeCell ref="M7:M8"/>
    <mergeCell ref="M9:M10"/>
    <mergeCell ref="M11:M12"/>
    <mergeCell ref="M13:M14"/>
    <mergeCell ref="M15:M16"/>
    <mergeCell ref="M17:M18"/>
    <mergeCell ref="M19:M20"/>
    <mergeCell ref="M21:M22"/>
    <mergeCell ref="M25:M26"/>
    <mergeCell ref="M23:M24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31" orientation="portrait" horizontalDpi="300" verticalDpi="300" r:id="rId1"/>
  <ignoredErrors>
    <ignoredError sqref="E8:L8 E10:L10 L9 H9:J9 E12:L14 E11 G11:L11 E16:L16 F15:L15 E18:L20 E17:F17 H17:L17 E22:L22 E21:F21 H21:L21 E24:L24 E23 G23:L23 E26:L26 E25:H25 K25:L25 C16:C26 C8:C10 C12:C1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68CFB63-A04D-41E8-A45B-89BB324774BE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N71:O71</xm:sqref>
        </x14:conditionalFormatting>
        <x14:conditionalFormatting xmlns:xm="http://schemas.microsoft.com/office/excel/2006/main">
          <x14:cfRule type="expression" priority="1" id="{F216BEAD-956D-44FB-8FF4-3C89DC708F12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O70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9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X6" sqref="X6"/>
    </sheetView>
  </sheetViews>
  <sheetFormatPr baseColWidth="10" defaultRowHeight="15" outlineLevelCol="1" x14ac:dyDescent="0.25"/>
  <cols>
    <col min="1" max="1" width="1.625" style="240" customWidth="1"/>
    <col min="2" max="2" width="20.625" style="254" customWidth="1"/>
    <col min="3" max="12" width="12.625" style="166" customWidth="1"/>
    <col min="13" max="13" width="1.625" style="240" customWidth="1"/>
    <col min="14" max="15" width="8.625" style="306" customWidth="1"/>
    <col min="16" max="16" width="6.625" style="271" customWidth="1"/>
    <col min="17" max="19" width="11.375" style="82" customWidth="1" outlineLevel="1"/>
    <col min="20" max="46" width="11" style="82" outlineLevel="1"/>
    <col min="47" max="83" width="11" style="82"/>
    <col min="84" max="16384" width="11" style="87"/>
  </cols>
  <sheetData>
    <row r="1" spans="1:83" ht="14.25" x14ac:dyDescent="0.2"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N1" s="294"/>
      <c r="O1" s="294"/>
      <c r="P1" s="240"/>
    </row>
    <row r="2" spans="1:83" ht="57" customHeight="1" x14ac:dyDescent="0.25">
      <c r="B2" s="57" t="s">
        <v>162</v>
      </c>
      <c r="N2" s="294"/>
      <c r="O2" s="294"/>
      <c r="P2" s="240"/>
      <c r="Q2" s="240"/>
      <c r="R2" s="240"/>
      <c r="S2" s="240"/>
    </row>
    <row r="3" spans="1:83" ht="15.75" x14ac:dyDescent="0.25">
      <c r="B3" s="282" t="s">
        <v>149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N3" s="294"/>
      <c r="O3" s="294"/>
      <c r="P3" s="240"/>
      <c r="Q3" s="322" t="str">
        <f>C5</f>
        <v>Grünland
intensiv</v>
      </c>
      <c r="R3" s="240"/>
      <c r="S3" s="240"/>
      <c r="T3" s="323" t="str">
        <f>D5</f>
        <v>…</v>
      </c>
      <c r="U3" s="324"/>
      <c r="V3" s="324"/>
      <c r="W3" s="322" t="str">
        <f>E5</f>
        <v>Silomais</v>
      </c>
      <c r="X3" s="240"/>
      <c r="Y3" s="240"/>
      <c r="Z3" s="323" t="str">
        <f>F5</f>
        <v>…</v>
      </c>
      <c r="AA3" s="324"/>
      <c r="AB3" s="324"/>
      <c r="AC3" s="322" t="str">
        <f>G5</f>
        <v>…</v>
      </c>
      <c r="AD3" s="240"/>
      <c r="AE3" s="240"/>
      <c r="AF3" s="323" t="str">
        <f>H5</f>
        <v>…</v>
      </c>
      <c r="AG3" s="324"/>
      <c r="AH3" s="324"/>
      <c r="AI3" s="322" t="str">
        <f>I5</f>
        <v>…</v>
      </c>
      <c r="AJ3" s="240"/>
      <c r="AK3" s="240"/>
      <c r="AL3" s="323" t="str">
        <f>J5</f>
        <v>…</v>
      </c>
      <c r="AM3" s="324"/>
      <c r="AN3" s="324"/>
      <c r="AO3" s="322" t="str">
        <f>K5</f>
        <v>…</v>
      </c>
      <c r="AP3" s="240"/>
      <c r="AQ3" s="240"/>
      <c r="AR3" s="323" t="str">
        <f>L5</f>
        <v>…</v>
      </c>
      <c r="AS3" s="324"/>
      <c r="AT3" s="324"/>
    </row>
    <row r="4" spans="1:83" s="219" customFormat="1" ht="15" customHeight="1" x14ac:dyDescent="0.2">
      <c r="B4" s="267"/>
      <c r="C4" s="95"/>
      <c r="D4" s="95"/>
      <c r="E4" s="95"/>
      <c r="F4" s="95"/>
      <c r="G4" s="95"/>
      <c r="H4" s="95"/>
      <c r="I4" s="95"/>
      <c r="J4" s="95"/>
      <c r="K4" s="95"/>
      <c r="L4" s="95"/>
      <c r="N4" s="295"/>
      <c r="O4" s="95"/>
      <c r="Q4" s="284" t="s">
        <v>212</v>
      </c>
      <c r="R4" s="240"/>
      <c r="S4" s="240"/>
      <c r="T4" s="324" t="s">
        <v>58</v>
      </c>
      <c r="U4" s="324"/>
      <c r="V4" s="324"/>
      <c r="W4" s="284" t="s">
        <v>58</v>
      </c>
      <c r="X4" s="240"/>
      <c r="Y4" s="240"/>
      <c r="Z4" s="324" t="s">
        <v>58</v>
      </c>
      <c r="AA4" s="324"/>
      <c r="AB4" s="324"/>
      <c r="AC4" s="284" t="s">
        <v>58</v>
      </c>
      <c r="AD4" s="240"/>
      <c r="AE4" s="240"/>
      <c r="AF4" s="324" t="s">
        <v>58</v>
      </c>
      <c r="AG4" s="324"/>
      <c r="AH4" s="324"/>
      <c r="AI4" s="284"/>
      <c r="AJ4" s="240"/>
      <c r="AK4" s="240"/>
      <c r="AL4" s="324"/>
      <c r="AM4" s="324"/>
      <c r="AN4" s="324"/>
      <c r="AO4" s="284"/>
      <c r="AP4" s="240"/>
      <c r="AQ4" s="240"/>
      <c r="AR4" s="324"/>
      <c r="AS4" s="324"/>
      <c r="AT4" s="324"/>
    </row>
    <row r="5" spans="1:83" s="223" customFormat="1" ht="30" customHeight="1" x14ac:dyDescent="0.2">
      <c r="A5" s="220"/>
      <c r="B5" s="174" t="s">
        <v>141</v>
      </c>
      <c r="C5" s="174" t="str">
        <f>'3. Einsatz'!C4</f>
        <v>Grünland
intensiv</v>
      </c>
      <c r="D5" s="174" t="str">
        <f>'3. Einsatz'!D4</f>
        <v>…</v>
      </c>
      <c r="E5" s="174" t="str">
        <f>'3. Einsatz'!E4</f>
        <v>Silomais</v>
      </c>
      <c r="F5" s="174" t="str">
        <f>'3. Einsatz'!F4</f>
        <v>…</v>
      </c>
      <c r="G5" s="174" t="str">
        <f>'3. Einsatz'!G4</f>
        <v>…</v>
      </c>
      <c r="H5" s="174" t="str">
        <f>'3. Einsatz'!H4</f>
        <v>…</v>
      </c>
      <c r="I5" s="174" t="str">
        <f>'3. Einsatz'!I4</f>
        <v>…</v>
      </c>
      <c r="J5" s="174" t="str">
        <f>'3. Einsatz'!J4</f>
        <v>…</v>
      </c>
      <c r="K5" s="174" t="str">
        <f>'3. Einsatz'!K4</f>
        <v>…</v>
      </c>
      <c r="L5" s="174" t="str">
        <f>'3. Einsatz'!L4</f>
        <v>…</v>
      </c>
      <c r="M5" s="220"/>
      <c r="N5" s="478" t="s">
        <v>264</v>
      </c>
      <c r="O5" s="479"/>
      <c r="P5" s="219"/>
      <c r="Q5" s="349" t="s">
        <v>133</v>
      </c>
      <c r="R5" s="349" t="s">
        <v>209</v>
      </c>
      <c r="S5" s="349" t="s">
        <v>208</v>
      </c>
      <c r="T5" s="350" t="str">
        <f>Q5</f>
        <v>Dünger</v>
      </c>
      <c r="U5" s="350" t="str">
        <f>R5</f>
        <v>Menge 
kg/ha</v>
      </c>
      <c r="V5" s="350" t="str">
        <f>S5</f>
        <v>Preis
je dt</v>
      </c>
      <c r="W5" s="349" t="str">
        <f>T5</f>
        <v>Dünger</v>
      </c>
      <c r="X5" s="349" t="str">
        <f t="shared" ref="X5:Y5" si="0">U5</f>
        <v>Menge 
kg/ha</v>
      </c>
      <c r="Y5" s="349" t="str">
        <f t="shared" si="0"/>
        <v>Preis
je dt</v>
      </c>
      <c r="Z5" s="350" t="str">
        <f>W5</f>
        <v>Dünger</v>
      </c>
      <c r="AA5" s="350" t="str">
        <f>X5</f>
        <v>Menge 
kg/ha</v>
      </c>
      <c r="AB5" s="350" t="str">
        <f>Y5</f>
        <v>Preis
je dt</v>
      </c>
      <c r="AC5" s="349" t="str">
        <f>Z5</f>
        <v>Dünger</v>
      </c>
      <c r="AD5" s="349" t="str">
        <f t="shared" ref="AD5" si="1">AA5</f>
        <v>Menge 
kg/ha</v>
      </c>
      <c r="AE5" s="349" t="str">
        <f t="shared" ref="AE5" si="2">AB5</f>
        <v>Preis
je dt</v>
      </c>
      <c r="AF5" s="350" t="str">
        <f>AC5</f>
        <v>Dünger</v>
      </c>
      <c r="AG5" s="350" t="str">
        <f>AD5</f>
        <v>Menge 
kg/ha</v>
      </c>
      <c r="AH5" s="350" t="str">
        <f>AE5</f>
        <v>Preis
je dt</v>
      </c>
      <c r="AI5" s="349" t="str">
        <f>AF5</f>
        <v>Dünger</v>
      </c>
      <c r="AJ5" s="349" t="str">
        <f t="shared" ref="AJ5" si="3">AG5</f>
        <v>Menge 
kg/ha</v>
      </c>
      <c r="AK5" s="349" t="str">
        <f t="shared" ref="AK5" si="4">AH5</f>
        <v>Preis
je dt</v>
      </c>
      <c r="AL5" s="350" t="str">
        <f>AI5</f>
        <v>Dünger</v>
      </c>
      <c r="AM5" s="350" t="str">
        <f>AJ5</f>
        <v>Menge 
kg/ha</v>
      </c>
      <c r="AN5" s="350" t="str">
        <f>AK5</f>
        <v>Preis
je dt</v>
      </c>
      <c r="AO5" s="349" t="str">
        <f>AL5</f>
        <v>Dünger</v>
      </c>
      <c r="AP5" s="349" t="str">
        <f t="shared" ref="AP5" si="5">AM5</f>
        <v>Menge 
kg/ha</v>
      </c>
      <c r="AQ5" s="349" t="str">
        <f t="shared" ref="AQ5" si="6">AN5</f>
        <v>Preis
je dt</v>
      </c>
      <c r="AR5" s="350" t="str">
        <f>AO5</f>
        <v>Dünger</v>
      </c>
      <c r="AS5" s="350" t="str">
        <f>AP5</f>
        <v>Menge 
kg/ha</v>
      </c>
      <c r="AT5" s="350" t="str">
        <f>AQ5</f>
        <v>Preis
je dt</v>
      </c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</row>
    <row r="6" spans="1:83" s="223" customFormat="1" ht="30" customHeight="1" x14ac:dyDescent="0.2">
      <c r="A6" s="220"/>
      <c r="B6" s="274" t="s">
        <v>238</v>
      </c>
      <c r="C6" s="281">
        <f t="shared" ref="C6:L6" si="7">SUM(C7:C10)</f>
        <v>483</v>
      </c>
      <c r="D6" s="281">
        <f t="shared" ref="D6" si="8">SUM(D7:D10)</f>
        <v>0</v>
      </c>
      <c r="E6" s="281">
        <f t="shared" si="7"/>
        <v>376</v>
      </c>
      <c r="F6" s="281">
        <f t="shared" si="7"/>
        <v>0</v>
      </c>
      <c r="G6" s="281">
        <f t="shared" si="7"/>
        <v>0</v>
      </c>
      <c r="H6" s="281">
        <f t="shared" si="7"/>
        <v>0</v>
      </c>
      <c r="I6" s="281">
        <f t="shared" si="7"/>
        <v>0</v>
      </c>
      <c r="J6" s="281">
        <f t="shared" si="7"/>
        <v>0</v>
      </c>
      <c r="K6" s="281">
        <f t="shared" si="7"/>
        <v>0</v>
      </c>
      <c r="L6" s="281">
        <f t="shared" si="7"/>
        <v>0</v>
      </c>
      <c r="M6" s="226"/>
      <c r="N6" s="310">
        <f>SUM(N7:N10)</f>
        <v>371</v>
      </c>
      <c r="O6" s="301">
        <f>SUM(O7:O10)</f>
        <v>491</v>
      </c>
      <c r="P6" s="219"/>
      <c r="Q6" s="285" t="s">
        <v>175</v>
      </c>
      <c r="R6" s="340">
        <f>23000/(23)</f>
        <v>1000</v>
      </c>
      <c r="S6" s="341">
        <v>24.8</v>
      </c>
      <c r="T6" s="285"/>
      <c r="U6" s="340"/>
      <c r="V6" s="341"/>
      <c r="W6" s="285" t="s">
        <v>175</v>
      </c>
      <c r="X6" s="340">
        <v>100</v>
      </c>
      <c r="Y6" s="341">
        <v>24.8</v>
      </c>
      <c r="Z6" s="285"/>
      <c r="AA6" s="340"/>
      <c r="AB6" s="341"/>
      <c r="AC6" s="285" t="s">
        <v>184</v>
      </c>
      <c r="AD6" s="340">
        <v>200</v>
      </c>
      <c r="AE6" s="341">
        <v>30.5</v>
      </c>
      <c r="AF6" s="285" t="s">
        <v>187</v>
      </c>
      <c r="AG6" s="340">
        <v>400</v>
      </c>
      <c r="AH6" s="341">
        <v>32.5</v>
      </c>
      <c r="AI6" s="285" t="s">
        <v>193</v>
      </c>
      <c r="AJ6" s="340">
        <v>400</v>
      </c>
      <c r="AK6" s="341">
        <v>32.5</v>
      </c>
      <c r="AL6" s="285"/>
      <c r="AM6" s="340"/>
      <c r="AN6" s="341"/>
      <c r="AO6" s="285" t="s">
        <v>184</v>
      </c>
      <c r="AP6" s="340">
        <v>200</v>
      </c>
      <c r="AQ6" s="341">
        <v>30.5</v>
      </c>
      <c r="AR6" s="285"/>
      <c r="AS6" s="340"/>
      <c r="AT6" s="341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</row>
    <row r="7" spans="1:83" s="223" customFormat="1" ht="30" customHeight="1" x14ac:dyDescent="0.2">
      <c r="A7" s="220"/>
      <c r="B7" s="174" t="s">
        <v>133</v>
      </c>
      <c r="C7" s="273">
        <v>321</v>
      </c>
      <c r="D7" s="273"/>
      <c r="E7" s="273">
        <v>248</v>
      </c>
      <c r="F7" s="273"/>
      <c r="G7" s="273"/>
      <c r="H7" s="273"/>
      <c r="I7" s="273"/>
      <c r="J7" s="273"/>
      <c r="K7" s="273"/>
      <c r="L7" s="273"/>
      <c r="M7" s="226"/>
      <c r="N7" s="311">
        <v>282</v>
      </c>
      <c r="O7" s="302">
        <v>174</v>
      </c>
      <c r="P7" s="219"/>
      <c r="Q7" s="285" t="s">
        <v>176</v>
      </c>
      <c r="R7" s="340">
        <f>60000/23</f>
        <v>2608.695652173913</v>
      </c>
      <c r="S7" s="341">
        <v>2.8</v>
      </c>
      <c r="T7" s="285"/>
      <c r="U7" s="340"/>
      <c r="V7" s="341"/>
      <c r="W7" s="285" t="s">
        <v>31</v>
      </c>
      <c r="X7" s="340"/>
      <c r="Y7" s="341"/>
      <c r="Z7" s="285" t="s">
        <v>31</v>
      </c>
      <c r="AA7" s="340"/>
      <c r="AB7" s="341"/>
      <c r="AC7" s="285" t="s">
        <v>185</v>
      </c>
      <c r="AD7" s="340">
        <v>300</v>
      </c>
      <c r="AE7" s="341">
        <v>25</v>
      </c>
      <c r="AF7" s="285" t="s">
        <v>188</v>
      </c>
      <c r="AG7" s="340">
        <v>240</v>
      </c>
      <c r="AH7" s="341">
        <v>22.4</v>
      </c>
      <c r="AI7" s="285" t="s">
        <v>194</v>
      </c>
      <c r="AJ7" s="340">
        <v>200</v>
      </c>
      <c r="AK7" s="341">
        <v>22.4</v>
      </c>
      <c r="AL7" s="285" t="s">
        <v>31</v>
      </c>
      <c r="AM7" s="340"/>
      <c r="AN7" s="341"/>
      <c r="AO7" s="285" t="s">
        <v>185</v>
      </c>
      <c r="AP7" s="340">
        <v>300</v>
      </c>
      <c r="AQ7" s="341">
        <v>25</v>
      </c>
      <c r="AR7" s="285" t="s">
        <v>31</v>
      </c>
      <c r="AS7" s="340"/>
      <c r="AT7" s="341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</row>
    <row r="8" spans="1:83" s="223" customFormat="1" ht="30" customHeight="1" x14ac:dyDescent="0.2">
      <c r="A8" s="220"/>
      <c r="B8" s="174" t="s">
        <v>134</v>
      </c>
      <c r="C8" s="273">
        <v>7</v>
      </c>
      <c r="D8" s="273"/>
      <c r="E8" s="273">
        <v>7</v>
      </c>
      <c r="F8" s="273"/>
      <c r="G8" s="273"/>
      <c r="H8" s="273"/>
      <c r="I8" s="273"/>
      <c r="J8" s="273"/>
      <c r="K8" s="273"/>
      <c r="L8" s="273"/>
      <c r="M8" s="226"/>
      <c r="N8" s="311">
        <v>7</v>
      </c>
      <c r="O8" s="302">
        <v>88</v>
      </c>
      <c r="P8" s="219"/>
      <c r="Q8" s="285" t="s">
        <v>31</v>
      </c>
      <c r="R8" s="340"/>
      <c r="S8" s="341"/>
      <c r="T8" s="285" t="s">
        <v>31</v>
      </c>
      <c r="U8" s="340"/>
      <c r="V8" s="341"/>
      <c r="W8" s="285" t="s">
        <v>31</v>
      </c>
      <c r="X8" s="340"/>
      <c r="Y8" s="341"/>
      <c r="Z8" s="285" t="s">
        <v>31</v>
      </c>
      <c r="AA8" s="340"/>
      <c r="AB8" s="341"/>
      <c r="AC8" s="285" t="s">
        <v>186</v>
      </c>
      <c r="AD8" s="340">
        <v>160</v>
      </c>
      <c r="AE8" s="341">
        <v>36.5</v>
      </c>
      <c r="AF8" s="285" t="s">
        <v>31</v>
      </c>
      <c r="AG8" s="340"/>
      <c r="AH8" s="341"/>
      <c r="AI8" s="285" t="s">
        <v>31</v>
      </c>
      <c r="AJ8" s="340"/>
      <c r="AK8" s="341"/>
      <c r="AL8" s="285" t="s">
        <v>31</v>
      </c>
      <c r="AM8" s="340"/>
      <c r="AN8" s="341"/>
      <c r="AO8" s="285" t="s">
        <v>186</v>
      </c>
      <c r="AP8" s="340">
        <v>160</v>
      </c>
      <c r="AQ8" s="341">
        <v>36.5</v>
      </c>
      <c r="AR8" s="285" t="s">
        <v>31</v>
      </c>
      <c r="AS8" s="340"/>
      <c r="AT8" s="341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</row>
    <row r="9" spans="1:83" s="270" customFormat="1" ht="30" customHeight="1" x14ac:dyDescent="0.2">
      <c r="A9" s="268"/>
      <c r="B9" s="174" t="s">
        <v>132</v>
      </c>
      <c r="C9" s="273">
        <v>100</v>
      </c>
      <c r="D9" s="273"/>
      <c r="E9" s="273">
        <v>66</v>
      </c>
      <c r="F9" s="273"/>
      <c r="G9" s="273"/>
      <c r="H9" s="273"/>
      <c r="I9" s="273"/>
      <c r="J9" s="273"/>
      <c r="K9" s="273"/>
      <c r="L9" s="273"/>
      <c r="M9" s="226"/>
      <c r="N9" s="311">
        <v>42</v>
      </c>
      <c r="O9" s="302">
        <v>172</v>
      </c>
      <c r="P9" s="271"/>
      <c r="Q9" s="285" t="s">
        <v>31</v>
      </c>
      <c r="R9" s="340"/>
      <c r="S9" s="341"/>
      <c r="T9" s="285" t="s">
        <v>31</v>
      </c>
      <c r="U9" s="340"/>
      <c r="V9" s="341"/>
      <c r="W9" s="285" t="s">
        <v>31</v>
      </c>
      <c r="X9" s="340"/>
      <c r="Y9" s="341"/>
      <c r="Z9" s="285" t="s">
        <v>31</v>
      </c>
      <c r="AA9" s="340"/>
      <c r="AB9" s="341"/>
      <c r="AC9" s="285" t="s">
        <v>176</v>
      </c>
      <c r="AD9" s="340">
        <v>2000</v>
      </c>
      <c r="AE9" s="341">
        <v>2.8</v>
      </c>
      <c r="AF9" s="285" t="s">
        <v>31</v>
      </c>
      <c r="AG9" s="340"/>
      <c r="AH9" s="341"/>
      <c r="AI9" s="285" t="s">
        <v>31</v>
      </c>
      <c r="AJ9" s="340"/>
      <c r="AK9" s="341"/>
      <c r="AL9" s="285" t="s">
        <v>31</v>
      </c>
      <c r="AM9" s="340"/>
      <c r="AN9" s="341"/>
      <c r="AO9" s="285" t="s">
        <v>199</v>
      </c>
      <c r="AP9" s="340">
        <v>2000</v>
      </c>
      <c r="AQ9" s="341">
        <v>2.8</v>
      </c>
      <c r="AR9" s="285" t="s">
        <v>31</v>
      </c>
      <c r="AS9" s="340"/>
      <c r="AT9" s="341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0"/>
      <c r="BG9" s="240"/>
      <c r="BH9" s="240"/>
      <c r="BI9" s="240"/>
      <c r="BJ9" s="240"/>
      <c r="BK9" s="240"/>
      <c r="BL9" s="240"/>
      <c r="BM9" s="240"/>
      <c r="BN9" s="240"/>
      <c r="BO9" s="240"/>
      <c r="BP9" s="240"/>
      <c r="BQ9" s="240"/>
      <c r="BR9" s="240"/>
      <c r="BS9" s="240"/>
      <c r="BT9" s="240"/>
      <c r="BU9" s="240"/>
      <c r="BV9" s="240"/>
      <c r="BW9" s="240"/>
      <c r="BX9" s="240"/>
      <c r="BY9" s="240"/>
      <c r="BZ9" s="240"/>
      <c r="CA9" s="240"/>
      <c r="CB9" s="240"/>
      <c r="CC9" s="240"/>
      <c r="CD9" s="240"/>
      <c r="CE9" s="240"/>
    </row>
    <row r="10" spans="1:83" s="270" customFormat="1" ht="30" customHeight="1" x14ac:dyDescent="0.2">
      <c r="A10" s="268"/>
      <c r="B10" s="174" t="s">
        <v>210</v>
      </c>
      <c r="C10" s="273">
        <v>55</v>
      </c>
      <c r="D10" s="273"/>
      <c r="E10" s="273">
        <v>55</v>
      </c>
      <c r="F10" s="273"/>
      <c r="G10" s="273"/>
      <c r="H10" s="273"/>
      <c r="I10" s="273"/>
      <c r="J10" s="273"/>
      <c r="K10" s="273"/>
      <c r="L10" s="273"/>
      <c r="M10" s="226"/>
      <c r="N10" s="311">
        <v>40</v>
      </c>
      <c r="O10" s="302">
        <v>57</v>
      </c>
      <c r="P10" s="271"/>
      <c r="Q10" s="476" t="s">
        <v>161</v>
      </c>
      <c r="R10" s="476"/>
      <c r="S10" s="342">
        <f>SUMPRODUCT(R6:R9,S6:S9)/100</f>
        <v>321.04347826086956</v>
      </c>
      <c r="T10" s="477" t="s">
        <v>161</v>
      </c>
      <c r="U10" s="477"/>
      <c r="V10" s="136">
        <f>SUMPRODUCT(U6:U9,V6:V9)/100</f>
        <v>0</v>
      </c>
      <c r="W10" s="476" t="s">
        <v>161</v>
      </c>
      <c r="X10" s="476"/>
      <c r="Y10" s="342">
        <f>SUMPRODUCT(X6:X9,Y6:Y9)/100</f>
        <v>24.8</v>
      </c>
      <c r="Z10" s="477" t="s">
        <v>161</v>
      </c>
      <c r="AA10" s="477"/>
      <c r="AB10" s="136">
        <f>SUMPRODUCT(AA6:AA9,AB6:AB9)/100</f>
        <v>0</v>
      </c>
      <c r="AC10" s="476" t="s">
        <v>161</v>
      </c>
      <c r="AD10" s="476"/>
      <c r="AE10" s="342">
        <f>SUMPRODUCT(AD6:AD9,AE6:AE9)/100</f>
        <v>250.4</v>
      </c>
      <c r="AF10" s="477" t="s">
        <v>161</v>
      </c>
      <c r="AG10" s="477"/>
      <c r="AH10" s="136">
        <f>SUMPRODUCT(AG6:AG9,AH6:AH9)/100</f>
        <v>183.76</v>
      </c>
      <c r="AI10" s="476" t="s">
        <v>161</v>
      </c>
      <c r="AJ10" s="476"/>
      <c r="AK10" s="342">
        <f>SUMPRODUCT(AJ6:AJ9,AK6:AK9)/100</f>
        <v>174.8</v>
      </c>
      <c r="AL10" s="477" t="s">
        <v>161</v>
      </c>
      <c r="AM10" s="477"/>
      <c r="AN10" s="136">
        <f>SUMPRODUCT(AM6:AM9,AN6:AN9)/100</f>
        <v>0</v>
      </c>
      <c r="AO10" s="476" t="s">
        <v>161</v>
      </c>
      <c r="AP10" s="476"/>
      <c r="AQ10" s="342">
        <f>SUMPRODUCT(AP6:AP9,AQ6:AQ9)/100</f>
        <v>250.4</v>
      </c>
      <c r="AR10" s="477" t="s">
        <v>161</v>
      </c>
      <c r="AS10" s="477"/>
      <c r="AT10" s="136">
        <f>SUMPRODUCT(AS6:AS9,AT6:AT9)/100</f>
        <v>0</v>
      </c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0"/>
      <c r="BN10" s="240"/>
      <c r="BO10" s="240"/>
      <c r="BP10" s="240"/>
      <c r="BQ10" s="240"/>
      <c r="BR10" s="240"/>
      <c r="BS10" s="240"/>
      <c r="BT10" s="240"/>
      <c r="BU10" s="240"/>
      <c r="BV10" s="240"/>
      <c r="BW10" s="240"/>
      <c r="BX10" s="240"/>
      <c r="BY10" s="240"/>
      <c r="BZ10" s="240"/>
      <c r="CA10" s="240"/>
      <c r="CB10" s="240"/>
      <c r="CC10" s="240"/>
      <c r="CD10" s="240"/>
      <c r="CE10" s="240"/>
    </row>
    <row r="11" spans="1:83" s="270" customFormat="1" ht="15" customHeight="1" x14ac:dyDescent="0.2">
      <c r="A11" s="268"/>
      <c r="B11" s="312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99"/>
      <c r="O11" s="297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40"/>
      <c r="AW11" s="240"/>
      <c r="AX11" s="240"/>
      <c r="AY11" s="240"/>
      <c r="AZ11" s="240"/>
      <c r="BA11" s="240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240"/>
      <c r="BR11" s="240"/>
      <c r="BS11" s="240"/>
      <c r="BT11" s="240"/>
      <c r="BU11" s="240"/>
      <c r="BV11" s="240"/>
      <c r="BW11" s="240"/>
      <c r="BX11" s="240"/>
      <c r="BY11" s="240"/>
      <c r="BZ11" s="240"/>
      <c r="CA11" s="240"/>
      <c r="CB11" s="240"/>
      <c r="CC11" s="240"/>
      <c r="CD11" s="240"/>
      <c r="CE11" s="240"/>
    </row>
    <row r="12" spans="1:83" s="270" customFormat="1" ht="30" customHeight="1" x14ac:dyDescent="0.2">
      <c r="A12" s="226"/>
      <c r="B12" s="174" t="s">
        <v>150</v>
      </c>
      <c r="C12" s="281">
        <f>SUM(C13:C18)</f>
        <v>355</v>
      </c>
      <c r="D12" s="281">
        <f t="shared" ref="D12" si="9">SUM(D13:D18)</f>
        <v>0</v>
      </c>
      <c r="E12" s="281">
        <f t="shared" ref="E12:L12" si="10">SUM(E13:E18)</f>
        <v>455</v>
      </c>
      <c r="F12" s="281">
        <f t="shared" si="10"/>
        <v>0</v>
      </c>
      <c r="G12" s="281">
        <f t="shared" si="10"/>
        <v>0</v>
      </c>
      <c r="H12" s="281">
        <f t="shared" si="10"/>
        <v>0</v>
      </c>
      <c r="I12" s="281">
        <f t="shared" si="10"/>
        <v>0</v>
      </c>
      <c r="J12" s="281">
        <f t="shared" si="10"/>
        <v>0</v>
      </c>
      <c r="K12" s="281">
        <f t="shared" si="10"/>
        <v>0</v>
      </c>
      <c r="L12" s="281">
        <f t="shared" si="10"/>
        <v>0</v>
      </c>
      <c r="M12" s="226"/>
      <c r="N12" s="301">
        <f>SUM(N13:N18)</f>
        <v>424</v>
      </c>
      <c r="O12" s="301">
        <f>SUM(O13:O18)</f>
        <v>460</v>
      </c>
      <c r="P12" s="271"/>
      <c r="Q12" s="326" t="s">
        <v>180</v>
      </c>
      <c r="R12" s="326" t="s">
        <v>181</v>
      </c>
      <c r="S12" s="326" t="s">
        <v>182</v>
      </c>
      <c r="T12" s="350" t="str">
        <f>Q12</f>
        <v>Pflanzen-schutz</v>
      </c>
      <c r="U12" s="350" t="str">
        <f>R12</f>
        <v>Menge
Einheit/ha</v>
      </c>
      <c r="V12" s="350" t="str">
        <f>S12</f>
        <v>Preis je
Einheit</v>
      </c>
      <c r="W12" s="349" t="str">
        <f>T12</f>
        <v>Pflanzen-schutz</v>
      </c>
      <c r="X12" s="349" t="str">
        <f t="shared" ref="X12" si="11">U12</f>
        <v>Menge
Einheit/ha</v>
      </c>
      <c r="Y12" s="349" t="str">
        <f t="shared" ref="Y12" si="12">V12</f>
        <v>Preis je
Einheit</v>
      </c>
      <c r="Z12" s="350" t="str">
        <f>W12</f>
        <v>Pflanzen-schutz</v>
      </c>
      <c r="AA12" s="350" t="str">
        <f>X12</f>
        <v>Menge
Einheit/ha</v>
      </c>
      <c r="AB12" s="350" t="str">
        <f>Y12</f>
        <v>Preis je
Einheit</v>
      </c>
      <c r="AC12" s="349" t="str">
        <f>Z12</f>
        <v>Pflanzen-schutz</v>
      </c>
      <c r="AD12" s="349" t="str">
        <f t="shared" ref="AD12" si="13">AA12</f>
        <v>Menge
Einheit/ha</v>
      </c>
      <c r="AE12" s="349" t="str">
        <f t="shared" ref="AE12" si="14">AB12</f>
        <v>Preis je
Einheit</v>
      </c>
      <c r="AF12" s="350" t="str">
        <f>AC12</f>
        <v>Pflanzen-schutz</v>
      </c>
      <c r="AG12" s="350" t="str">
        <f>AD12</f>
        <v>Menge
Einheit/ha</v>
      </c>
      <c r="AH12" s="350" t="str">
        <f>AE12</f>
        <v>Preis je
Einheit</v>
      </c>
      <c r="AI12" s="349" t="str">
        <f>AF12</f>
        <v>Pflanzen-schutz</v>
      </c>
      <c r="AJ12" s="349" t="str">
        <f t="shared" ref="AJ12" si="15">AG12</f>
        <v>Menge
Einheit/ha</v>
      </c>
      <c r="AK12" s="349" t="str">
        <f t="shared" ref="AK12" si="16">AH12</f>
        <v>Preis je
Einheit</v>
      </c>
      <c r="AL12" s="350" t="str">
        <f>AI12</f>
        <v>Pflanzen-schutz</v>
      </c>
      <c r="AM12" s="350" t="str">
        <f>AJ12</f>
        <v>Menge
Einheit/ha</v>
      </c>
      <c r="AN12" s="350" t="str">
        <f>AK12</f>
        <v>Preis je
Einheit</v>
      </c>
      <c r="AO12" s="349" t="str">
        <f>AL12</f>
        <v>Pflanzen-schutz</v>
      </c>
      <c r="AP12" s="349" t="str">
        <f t="shared" ref="AP12" si="17">AM12</f>
        <v>Menge
Einheit/ha</v>
      </c>
      <c r="AQ12" s="349" t="str">
        <f t="shared" ref="AQ12" si="18">AN12</f>
        <v>Preis je
Einheit</v>
      </c>
      <c r="AR12" s="350" t="str">
        <f>AO12</f>
        <v>Pflanzen-schutz</v>
      </c>
      <c r="AS12" s="350" t="str">
        <f>AP12</f>
        <v>Menge
Einheit/ha</v>
      </c>
      <c r="AT12" s="350" t="str">
        <f>AQ12</f>
        <v>Preis je
Einheit</v>
      </c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0"/>
      <c r="BT12" s="240"/>
      <c r="BU12" s="240"/>
      <c r="BV12" s="240"/>
      <c r="BW12" s="240"/>
      <c r="BX12" s="240"/>
      <c r="BY12" s="240"/>
      <c r="BZ12" s="240"/>
      <c r="CA12" s="240"/>
      <c r="CB12" s="240"/>
      <c r="CC12" s="240"/>
      <c r="CD12" s="240"/>
      <c r="CE12" s="240"/>
    </row>
    <row r="13" spans="1:83" s="270" customFormat="1" ht="30" customHeight="1" x14ac:dyDescent="0.2">
      <c r="A13" s="226"/>
      <c r="B13" s="174" t="s">
        <v>144</v>
      </c>
      <c r="C13" s="273">
        <v>300</v>
      </c>
      <c r="D13" s="273"/>
      <c r="E13" s="273">
        <v>400</v>
      </c>
      <c r="F13" s="273"/>
      <c r="G13" s="273"/>
      <c r="H13" s="273"/>
      <c r="I13" s="273"/>
      <c r="J13" s="273"/>
      <c r="K13" s="273"/>
      <c r="L13" s="273"/>
      <c r="M13" s="226"/>
      <c r="N13" s="302">
        <v>337</v>
      </c>
      <c r="O13" s="300">
        <v>370</v>
      </c>
      <c r="P13" s="271"/>
      <c r="Q13" s="285" t="s">
        <v>31</v>
      </c>
      <c r="R13" s="344"/>
      <c r="S13" s="341"/>
      <c r="T13" s="285" t="s">
        <v>31</v>
      </c>
      <c r="U13" s="344"/>
      <c r="V13" s="341"/>
      <c r="W13" s="285" t="s">
        <v>31</v>
      </c>
      <c r="X13" s="344"/>
      <c r="Y13" s="341"/>
      <c r="Z13" s="285"/>
      <c r="AA13" s="344"/>
      <c r="AB13" s="341"/>
      <c r="AC13" s="285" t="s">
        <v>197</v>
      </c>
      <c r="AD13" s="344">
        <v>1</v>
      </c>
      <c r="AE13" s="341">
        <v>40</v>
      </c>
      <c r="AF13" s="285" t="s">
        <v>189</v>
      </c>
      <c r="AG13" s="344">
        <v>0.6</v>
      </c>
      <c r="AH13" s="341">
        <v>50</v>
      </c>
      <c r="AI13" s="285" t="s">
        <v>195</v>
      </c>
      <c r="AJ13" s="344">
        <v>1</v>
      </c>
      <c r="AK13" s="341">
        <v>150</v>
      </c>
      <c r="AL13" s="285" t="s">
        <v>196</v>
      </c>
      <c r="AM13" s="344">
        <v>1</v>
      </c>
      <c r="AN13" s="341">
        <v>60</v>
      </c>
      <c r="AO13" s="285" t="s">
        <v>31</v>
      </c>
      <c r="AP13" s="344">
        <v>1</v>
      </c>
      <c r="AQ13" s="341">
        <v>60</v>
      </c>
      <c r="AR13" s="285" t="s">
        <v>196</v>
      </c>
      <c r="AS13" s="344">
        <v>1</v>
      </c>
      <c r="AT13" s="341">
        <v>60</v>
      </c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0"/>
      <c r="BI13" s="240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0"/>
      <c r="CA13" s="240"/>
      <c r="CB13" s="240"/>
      <c r="CC13" s="240"/>
      <c r="CD13" s="240"/>
      <c r="CE13" s="240"/>
    </row>
    <row r="14" spans="1:83" s="270" customFormat="1" ht="30" customHeight="1" x14ac:dyDescent="0.2">
      <c r="A14" s="226"/>
      <c r="B14" s="174" t="s">
        <v>138</v>
      </c>
      <c r="C14" s="273">
        <v>10</v>
      </c>
      <c r="D14" s="273"/>
      <c r="E14" s="273">
        <v>10</v>
      </c>
      <c r="F14" s="273"/>
      <c r="G14" s="273"/>
      <c r="H14" s="273"/>
      <c r="I14" s="273"/>
      <c r="J14" s="273"/>
      <c r="K14" s="273"/>
      <c r="L14" s="273"/>
      <c r="M14" s="226"/>
      <c r="N14" s="302">
        <v>23</v>
      </c>
      <c r="O14" s="300">
        <v>23</v>
      </c>
      <c r="P14" s="271"/>
      <c r="Q14" s="285" t="s">
        <v>31</v>
      </c>
      <c r="R14" s="344"/>
      <c r="S14" s="341"/>
      <c r="T14" s="285" t="s">
        <v>31</v>
      </c>
      <c r="U14" s="344"/>
      <c r="V14" s="341"/>
      <c r="W14" s="285" t="s">
        <v>31</v>
      </c>
      <c r="X14" s="344"/>
      <c r="Y14" s="341"/>
      <c r="Z14" s="285" t="s">
        <v>31</v>
      </c>
      <c r="AA14" s="344"/>
      <c r="AB14" s="341"/>
      <c r="AC14" s="285" t="s">
        <v>198</v>
      </c>
      <c r="AD14" s="344">
        <v>1</v>
      </c>
      <c r="AE14" s="341">
        <v>20</v>
      </c>
      <c r="AF14" s="285" t="s">
        <v>190</v>
      </c>
      <c r="AG14" s="344">
        <v>7.4999999999999997E-2</v>
      </c>
      <c r="AH14" s="341">
        <v>50</v>
      </c>
      <c r="AI14" s="285" t="s">
        <v>31</v>
      </c>
      <c r="AJ14" s="344"/>
      <c r="AK14" s="341"/>
      <c r="AL14" s="285" t="s">
        <v>31</v>
      </c>
      <c r="AM14" s="344"/>
      <c r="AN14" s="341"/>
      <c r="AO14" s="285" t="s">
        <v>31</v>
      </c>
      <c r="AP14" s="344"/>
      <c r="AQ14" s="341"/>
      <c r="AR14" s="285" t="s">
        <v>31</v>
      </c>
      <c r="AS14" s="344"/>
      <c r="AT14" s="341"/>
      <c r="AU14" s="240"/>
      <c r="AV14" s="240"/>
      <c r="AW14" s="240"/>
      <c r="AX14" s="240"/>
      <c r="AY14" s="240"/>
      <c r="AZ14" s="240"/>
      <c r="BA14" s="240"/>
      <c r="BB14" s="240"/>
      <c r="BC14" s="240"/>
      <c r="BD14" s="240"/>
      <c r="BE14" s="240"/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  <c r="BP14" s="240"/>
      <c r="BQ14" s="240"/>
      <c r="BR14" s="240"/>
      <c r="BS14" s="240"/>
      <c r="BT14" s="240"/>
      <c r="BU14" s="240"/>
      <c r="BV14" s="240"/>
      <c r="BW14" s="240"/>
      <c r="BX14" s="240"/>
      <c r="BY14" s="240"/>
      <c r="BZ14" s="240"/>
      <c r="CA14" s="240"/>
      <c r="CB14" s="240"/>
      <c r="CC14" s="240"/>
      <c r="CD14" s="240"/>
      <c r="CE14" s="240"/>
    </row>
    <row r="15" spans="1:83" s="270" customFormat="1" ht="30" customHeight="1" x14ac:dyDescent="0.2">
      <c r="A15" s="226"/>
      <c r="B15" s="174" t="s">
        <v>139</v>
      </c>
      <c r="C15" s="273">
        <v>10</v>
      </c>
      <c r="D15" s="273"/>
      <c r="E15" s="273">
        <v>10</v>
      </c>
      <c r="F15" s="273"/>
      <c r="G15" s="273"/>
      <c r="H15" s="273"/>
      <c r="I15" s="273"/>
      <c r="J15" s="273"/>
      <c r="K15" s="273"/>
      <c r="L15" s="273"/>
      <c r="M15" s="226"/>
      <c r="N15" s="302">
        <v>15</v>
      </c>
      <c r="O15" s="300">
        <v>17</v>
      </c>
      <c r="P15" s="271"/>
      <c r="Q15" s="285" t="s">
        <v>31</v>
      </c>
      <c r="R15" s="344"/>
      <c r="S15" s="341"/>
      <c r="T15" s="285" t="s">
        <v>31</v>
      </c>
      <c r="U15" s="344"/>
      <c r="V15" s="341"/>
      <c r="W15" s="285" t="s">
        <v>31</v>
      </c>
      <c r="X15" s="344"/>
      <c r="Y15" s="341"/>
      <c r="Z15" s="285" t="s">
        <v>31</v>
      </c>
      <c r="AA15" s="344"/>
      <c r="AB15" s="341"/>
      <c r="AC15" s="285" t="s">
        <v>31</v>
      </c>
      <c r="AD15" s="344"/>
      <c r="AE15" s="341"/>
      <c r="AF15" s="285" t="s">
        <v>191</v>
      </c>
      <c r="AG15" s="344">
        <v>0.5</v>
      </c>
      <c r="AH15" s="341">
        <v>50</v>
      </c>
      <c r="AI15" s="285" t="s">
        <v>31</v>
      </c>
      <c r="AJ15" s="344"/>
      <c r="AK15" s="341"/>
      <c r="AL15" s="285" t="s">
        <v>31</v>
      </c>
      <c r="AM15" s="344"/>
      <c r="AN15" s="341"/>
      <c r="AO15" s="285" t="s">
        <v>31</v>
      </c>
      <c r="AP15" s="344"/>
      <c r="AQ15" s="341"/>
      <c r="AR15" s="285" t="s">
        <v>31</v>
      </c>
      <c r="AS15" s="344"/>
      <c r="AT15" s="341"/>
      <c r="AU15" s="240"/>
      <c r="AV15" s="240"/>
      <c r="AW15" s="240"/>
      <c r="AX15" s="240"/>
      <c r="AY15" s="240"/>
      <c r="AZ15" s="240"/>
      <c r="BA15" s="240"/>
      <c r="BB15" s="240"/>
      <c r="BC15" s="240"/>
      <c r="BD15" s="240"/>
      <c r="BE15" s="240"/>
      <c r="BF15" s="240"/>
      <c r="BG15" s="240"/>
      <c r="BH15" s="240"/>
      <c r="BI15" s="240"/>
      <c r="BJ15" s="240"/>
      <c r="BK15" s="240"/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40"/>
      <c r="BX15" s="240"/>
      <c r="BY15" s="240"/>
      <c r="BZ15" s="240"/>
      <c r="CA15" s="240"/>
      <c r="CB15" s="240"/>
      <c r="CC15" s="240"/>
      <c r="CD15" s="240"/>
      <c r="CE15" s="240"/>
    </row>
    <row r="16" spans="1:83" s="270" customFormat="1" ht="30" customHeight="1" x14ac:dyDescent="0.2">
      <c r="A16" s="226"/>
      <c r="B16" s="174" t="s">
        <v>140</v>
      </c>
      <c r="C16" s="273">
        <v>8</v>
      </c>
      <c r="D16" s="273"/>
      <c r="E16" s="273">
        <v>8</v>
      </c>
      <c r="F16" s="273"/>
      <c r="G16" s="273"/>
      <c r="H16" s="273"/>
      <c r="I16" s="273"/>
      <c r="J16" s="273"/>
      <c r="K16" s="273"/>
      <c r="L16" s="273"/>
      <c r="M16" s="226"/>
      <c r="N16" s="302">
        <v>8</v>
      </c>
      <c r="O16" s="300">
        <v>9</v>
      </c>
      <c r="P16" s="271"/>
      <c r="Q16" s="285" t="s">
        <v>31</v>
      </c>
      <c r="R16" s="344"/>
      <c r="S16" s="341"/>
      <c r="T16" s="285" t="s">
        <v>31</v>
      </c>
      <c r="U16" s="344"/>
      <c r="V16" s="341"/>
      <c r="W16" s="285" t="s">
        <v>31</v>
      </c>
      <c r="X16" s="344"/>
      <c r="Y16" s="341"/>
      <c r="Z16" s="285" t="s">
        <v>31</v>
      </c>
      <c r="AA16" s="344"/>
      <c r="AB16" s="341"/>
      <c r="AC16" s="285" t="s">
        <v>31</v>
      </c>
      <c r="AD16" s="344"/>
      <c r="AE16" s="341"/>
      <c r="AF16" s="285" t="s">
        <v>31</v>
      </c>
      <c r="AG16" s="344"/>
      <c r="AH16" s="341"/>
      <c r="AI16" s="285" t="s">
        <v>31</v>
      </c>
      <c r="AJ16" s="344"/>
      <c r="AK16" s="341"/>
      <c r="AL16" s="285" t="s">
        <v>31</v>
      </c>
      <c r="AM16" s="344"/>
      <c r="AN16" s="341"/>
      <c r="AO16" s="285" t="s">
        <v>31</v>
      </c>
      <c r="AP16" s="344"/>
      <c r="AQ16" s="341"/>
      <c r="AR16" s="285" t="s">
        <v>31</v>
      </c>
      <c r="AS16" s="344"/>
      <c r="AT16" s="341"/>
      <c r="AU16" s="240"/>
      <c r="AV16" s="240"/>
      <c r="AW16" s="240"/>
      <c r="AX16" s="240"/>
      <c r="AY16" s="240"/>
      <c r="AZ16" s="240"/>
      <c r="BA16" s="240"/>
      <c r="BB16" s="240"/>
      <c r="BC16" s="240"/>
      <c r="BD16" s="240"/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0"/>
      <c r="BW16" s="240"/>
      <c r="BX16" s="240"/>
      <c r="BY16" s="240"/>
      <c r="BZ16" s="240"/>
      <c r="CA16" s="240"/>
      <c r="CB16" s="240"/>
      <c r="CC16" s="240"/>
      <c r="CD16" s="240"/>
      <c r="CE16" s="240"/>
    </row>
    <row r="17" spans="1:83" s="270" customFormat="1" ht="30" customHeight="1" x14ac:dyDescent="0.2">
      <c r="A17" s="226"/>
      <c r="B17" s="174" t="s">
        <v>159</v>
      </c>
      <c r="C17" s="273">
        <v>15</v>
      </c>
      <c r="D17" s="273"/>
      <c r="E17" s="273">
        <v>15</v>
      </c>
      <c r="F17" s="273"/>
      <c r="G17" s="273"/>
      <c r="H17" s="273"/>
      <c r="I17" s="273"/>
      <c r="J17" s="273"/>
      <c r="K17" s="273"/>
      <c r="L17" s="273"/>
      <c r="M17" s="240"/>
      <c r="N17" s="302">
        <v>29</v>
      </c>
      <c r="O17" s="300">
        <v>29</v>
      </c>
      <c r="P17" s="271"/>
      <c r="Q17" s="285" t="s">
        <v>31</v>
      </c>
      <c r="R17" s="344"/>
      <c r="S17" s="341"/>
      <c r="T17" s="285" t="s">
        <v>31</v>
      </c>
      <c r="U17" s="344"/>
      <c r="V17" s="341"/>
      <c r="W17" s="285" t="s">
        <v>31</v>
      </c>
      <c r="X17" s="344"/>
      <c r="Y17" s="341"/>
      <c r="Z17" s="285" t="s">
        <v>31</v>
      </c>
      <c r="AA17" s="344"/>
      <c r="AB17" s="341"/>
      <c r="AC17" s="285" t="s">
        <v>31</v>
      </c>
      <c r="AD17" s="344"/>
      <c r="AE17" s="341"/>
      <c r="AF17" s="285" t="s">
        <v>192</v>
      </c>
      <c r="AG17" s="344">
        <v>1</v>
      </c>
      <c r="AH17" s="341">
        <v>50</v>
      </c>
      <c r="AI17" s="285" t="s">
        <v>31</v>
      </c>
      <c r="AJ17" s="344"/>
      <c r="AK17" s="341"/>
      <c r="AL17" s="285" t="s">
        <v>31</v>
      </c>
      <c r="AM17" s="344"/>
      <c r="AN17" s="341"/>
      <c r="AO17" s="285" t="s">
        <v>31</v>
      </c>
      <c r="AP17" s="344"/>
      <c r="AQ17" s="341"/>
      <c r="AR17" s="285" t="s">
        <v>31</v>
      </c>
      <c r="AS17" s="344"/>
      <c r="AT17" s="341"/>
      <c r="AU17" s="240"/>
      <c r="AV17" s="240"/>
      <c r="AW17" s="240"/>
      <c r="AX17" s="240"/>
      <c r="AY17" s="240"/>
      <c r="AZ17" s="240"/>
      <c r="BA17" s="240"/>
      <c r="BB17" s="240"/>
      <c r="BC17" s="240"/>
      <c r="BD17" s="240"/>
      <c r="BE17" s="240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  <c r="BP17" s="240"/>
      <c r="BQ17" s="240"/>
      <c r="BR17" s="240"/>
      <c r="BS17" s="240"/>
      <c r="BT17" s="240"/>
      <c r="BU17" s="240"/>
      <c r="BV17" s="240"/>
      <c r="BW17" s="240"/>
      <c r="BX17" s="240"/>
      <c r="BY17" s="240"/>
      <c r="BZ17" s="240"/>
      <c r="CA17" s="240"/>
      <c r="CB17" s="240"/>
      <c r="CC17" s="240"/>
      <c r="CD17" s="240"/>
      <c r="CE17" s="240"/>
    </row>
    <row r="18" spans="1:83" s="270" customFormat="1" ht="30" customHeight="1" x14ac:dyDescent="0.2">
      <c r="A18" s="226"/>
      <c r="B18" s="174" t="s">
        <v>160</v>
      </c>
      <c r="C18" s="273">
        <v>12</v>
      </c>
      <c r="D18" s="273"/>
      <c r="E18" s="273">
        <v>12</v>
      </c>
      <c r="F18" s="273"/>
      <c r="G18" s="273"/>
      <c r="H18" s="273"/>
      <c r="I18" s="273"/>
      <c r="J18" s="273"/>
      <c r="K18" s="273"/>
      <c r="L18" s="273"/>
      <c r="M18" s="240"/>
      <c r="N18" s="302">
        <v>12</v>
      </c>
      <c r="O18" s="300">
        <v>12</v>
      </c>
      <c r="P18" s="271"/>
      <c r="Q18" s="476" t="s">
        <v>161</v>
      </c>
      <c r="R18" s="476"/>
      <c r="S18" s="342">
        <f>SUMPRODUCT(R13:R17,S13:S17)</f>
        <v>0</v>
      </c>
      <c r="T18" s="477" t="s">
        <v>161</v>
      </c>
      <c r="U18" s="477"/>
      <c r="V18" s="136">
        <f>SUMPRODUCT(U13:U17,V13:V17)</f>
        <v>0</v>
      </c>
      <c r="W18" s="476" t="s">
        <v>161</v>
      </c>
      <c r="X18" s="476"/>
      <c r="Y18" s="342">
        <f>SUMPRODUCT(X13:X17,Y13:Y17)</f>
        <v>0</v>
      </c>
      <c r="Z18" s="477" t="s">
        <v>161</v>
      </c>
      <c r="AA18" s="477"/>
      <c r="AB18" s="136">
        <f>SUMPRODUCT(AA13:AA17,AB13:AB17)</f>
        <v>0</v>
      </c>
      <c r="AC18" s="476" t="s">
        <v>161</v>
      </c>
      <c r="AD18" s="476"/>
      <c r="AE18" s="342">
        <f>SUMPRODUCT(AD13:AD17,AE13:AE17)</f>
        <v>60</v>
      </c>
      <c r="AF18" s="477" t="s">
        <v>161</v>
      </c>
      <c r="AG18" s="477"/>
      <c r="AH18" s="136">
        <f>SUMPRODUCT(AG13:AG17,AH13:AH17)</f>
        <v>108.75</v>
      </c>
      <c r="AI18" s="476" t="s">
        <v>161</v>
      </c>
      <c r="AJ18" s="476"/>
      <c r="AK18" s="342">
        <f>SUMPRODUCT(AJ13:AJ17,AK13:AK17)</f>
        <v>150</v>
      </c>
      <c r="AL18" s="477" t="s">
        <v>161</v>
      </c>
      <c r="AM18" s="477"/>
      <c r="AN18" s="136">
        <f>SUMPRODUCT(AM13:AM17,AN13:AN17)</f>
        <v>60</v>
      </c>
      <c r="AO18" s="476" t="s">
        <v>161</v>
      </c>
      <c r="AP18" s="476"/>
      <c r="AQ18" s="342">
        <f>SUMPRODUCT(AP13:AP17,AQ13:AQ17)</f>
        <v>60</v>
      </c>
      <c r="AR18" s="477" t="s">
        <v>161</v>
      </c>
      <c r="AS18" s="477"/>
      <c r="AT18" s="136">
        <f>SUMPRODUCT(AS13:AS17,AT13:AT17)</f>
        <v>60</v>
      </c>
      <c r="AU18" s="240"/>
      <c r="AV18" s="240"/>
      <c r="AW18" s="240"/>
      <c r="AX18" s="240"/>
      <c r="AY18" s="240"/>
      <c r="AZ18" s="240"/>
      <c r="BA18" s="240"/>
      <c r="BB18" s="240"/>
      <c r="BC18" s="240"/>
      <c r="BD18" s="240"/>
      <c r="BE18" s="240"/>
      <c r="BF18" s="240"/>
      <c r="BG18" s="240"/>
      <c r="BH18" s="240"/>
      <c r="BI18" s="240"/>
      <c r="BJ18" s="240"/>
      <c r="BK18" s="240"/>
      <c r="BL18" s="240"/>
      <c r="BM18" s="240"/>
      <c r="BN18" s="240"/>
      <c r="BO18" s="240"/>
      <c r="BP18" s="240"/>
      <c r="BQ18" s="240"/>
      <c r="BR18" s="240"/>
      <c r="BS18" s="240"/>
      <c r="BT18" s="240"/>
      <c r="BU18" s="240"/>
      <c r="BV18" s="240"/>
      <c r="BW18" s="240"/>
      <c r="BX18" s="240"/>
      <c r="BY18" s="240"/>
      <c r="BZ18" s="240"/>
      <c r="CA18" s="240"/>
      <c r="CB18" s="240"/>
      <c r="CC18" s="240"/>
      <c r="CD18" s="240"/>
      <c r="CE18" s="240"/>
    </row>
    <row r="19" spans="1:83" s="270" customFormat="1" ht="15" customHeight="1" x14ac:dyDescent="0.2">
      <c r="A19" s="226"/>
      <c r="B19" s="226"/>
      <c r="C19" s="292"/>
      <c r="D19" s="289"/>
      <c r="E19" s="289"/>
      <c r="F19" s="289"/>
      <c r="G19" s="289"/>
      <c r="H19" s="289"/>
      <c r="I19" s="289"/>
      <c r="J19" s="289"/>
      <c r="K19" s="289"/>
      <c r="L19" s="289"/>
      <c r="M19" s="226"/>
      <c r="N19" s="309"/>
      <c r="O19" s="297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40"/>
      <c r="AV19" s="240"/>
      <c r="AW19" s="240"/>
      <c r="AX19" s="240"/>
      <c r="AY19" s="240"/>
      <c r="AZ19" s="240"/>
      <c r="BA19" s="240"/>
      <c r="BB19" s="240"/>
      <c r="BC19" s="240"/>
      <c r="BD19" s="240"/>
      <c r="BE19" s="240"/>
      <c r="BF19" s="240"/>
      <c r="BG19" s="240"/>
      <c r="BH19" s="240"/>
      <c r="BI19" s="240"/>
      <c r="BJ19" s="240"/>
      <c r="BK19" s="240"/>
      <c r="BL19" s="240"/>
      <c r="BM19" s="240"/>
      <c r="BN19" s="240"/>
      <c r="BO19" s="240"/>
      <c r="BP19" s="240"/>
      <c r="BQ19" s="240"/>
      <c r="BR19" s="240"/>
      <c r="BS19" s="240"/>
      <c r="BT19" s="240"/>
      <c r="BU19" s="240"/>
      <c r="BV19" s="240"/>
      <c r="BW19" s="240"/>
      <c r="BX19" s="240"/>
      <c r="BY19" s="240"/>
      <c r="BZ19" s="240"/>
      <c r="CA19" s="240"/>
      <c r="CB19" s="240"/>
      <c r="CC19" s="240"/>
      <c r="CD19" s="240"/>
      <c r="CE19" s="240"/>
    </row>
    <row r="20" spans="1:83" s="270" customFormat="1" ht="30" customHeight="1" x14ac:dyDescent="0.2">
      <c r="A20" s="226"/>
      <c r="B20" s="291" t="s">
        <v>145</v>
      </c>
      <c r="C20" s="281">
        <f>SUM(C21:C27)</f>
        <v>297.59799426759366</v>
      </c>
      <c r="D20" s="281">
        <f t="shared" ref="D20" si="19">SUM(D21:D27)</f>
        <v>0</v>
      </c>
      <c r="E20" s="281">
        <f t="shared" ref="E20:K20" si="20">SUM(E21:E27)</f>
        <v>381.8</v>
      </c>
      <c r="F20" s="281">
        <f t="shared" si="20"/>
        <v>0</v>
      </c>
      <c r="G20" s="281">
        <f t="shared" si="20"/>
        <v>0</v>
      </c>
      <c r="H20" s="281">
        <f t="shared" si="20"/>
        <v>0</v>
      </c>
      <c r="I20" s="281">
        <f t="shared" si="20"/>
        <v>0</v>
      </c>
      <c r="J20" s="281">
        <f t="shared" si="20"/>
        <v>0</v>
      </c>
      <c r="K20" s="281">
        <f t="shared" si="20"/>
        <v>0</v>
      </c>
      <c r="L20" s="281">
        <f>SUM(L21:L27)</f>
        <v>0</v>
      </c>
      <c r="M20" s="226"/>
      <c r="N20" s="301">
        <f>SUM(N21:N27)</f>
        <v>951</v>
      </c>
      <c r="O20" s="301">
        <f>SUM(O21:O27)</f>
        <v>940</v>
      </c>
      <c r="P20" s="283"/>
      <c r="Q20" s="349" t="s">
        <v>132</v>
      </c>
      <c r="R20" s="349" t="s">
        <v>209</v>
      </c>
      <c r="S20" s="349" t="s">
        <v>213</v>
      </c>
      <c r="T20" s="350" t="str">
        <f>Q20</f>
        <v>Saatgut</v>
      </c>
      <c r="U20" s="350" t="str">
        <f>R20</f>
        <v>Menge 
kg/ha</v>
      </c>
      <c r="V20" s="350" t="str">
        <f>S20</f>
        <v>Preis
je kg</v>
      </c>
      <c r="W20" s="349" t="str">
        <f>T20</f>
        <v>Saatgut</v>
      </c>
      <c r="X20" s="349" t="str">
        <f t="shared" ref="X20" si="21">U20</f>
        <v>Menge 
kg/ha</v>
      </c>
      <c r="Y20" s="349" t="str">
        <f t="shared" ref="Y20" si="22">V20</f>
        <v>Preis
je kg</v>
      </c>
      <c r="Z20" s="350" t="str">
        <f>W20</f>
        <v>Saatgut</v>
      </c>
      <c r="AA20" s="350" t="str">
        <f>X20</f>
        <v>Menge 
kg/ha</v>
      </c>
      <c r="AB20" s="350" t="str">
        <f>Y20</f>
        <v>Preis
je kg</v>
      </c>
      <c r="AC20" s="349" t="str">
        <f>Z20</f>
        <v>Saatgut</v>
      </c>
      <c r="AD20" s="349" t="str">
        <f t="shared" ref="AD20" si="23">AA20</f>
        <v>Menge 
kg/ha</v>
      </c>
      <c r="AE20" s="349" t="str">
        <f t="shared" ref="AE20" si="24">AB20</f>
        <v>Preis
je kg</v>
      </c>
      <c r="AF20" s="350" t="str">
        <f>AC20</f>
        <v>Saatgut</v>
      </c>
      <c r="AG20" s="350" t="str">
        <f>AD20</f>
        <v>Menge 
kg/ha</v>
      </c>
      <c r="AH20" s="350" t="str">
        <f>AE20</f>
        <v>Preis
je kg</v>
      </c>
      <c r="AI20" s="349" t="str">
        <f>AF20</f>
        <v>Saatgut</v>
      </c>
      <c r="AJ20" s="349" t="str">
        <f t="shared" ref="AJ20" si="25">AG20</f>
        <v>Menge 
kg/ha</v>
      </c>
      <c r="AK20" s="349" t="str">
        <f t="shared" ref="AK20" si="26">AH20</f>
        <v>Preis
je kg</v>
      </c>
      <c r="AL20" s="350" t="str">
        <f>AI20</f>
        <v>Saatgut</v>
      </c>
      <c r="AM20" s="350" t="str">
        <f>AJ20</f>
        <v>Menge 
kg/ha</v>
      </c>
      <c r="AN20" s="350" t="str">
        <f>AK20</f>
        <v>Preis
je kg</v>
      </c>
      <c r="AO20" s="349" t="str">
        <f>AL20</f>
        <v>Saatgut</v>
      </c>
      <c r="AP20" s="349" t="str">
        <f t="shared" ref="AP20" si="27">AM20</f>
        <v>Menge 
kg/ha</v>
      </c>
      <c r="AQ20" s="349" t="str">
        <f t="shared" ref="AQ20" si="28">AN20</f>
        <v>Preis
je kg</v>
      </c>
      <c r="AR20" s="350" t="str">
        <f>AO20</f>
        <v>Saatgut</v>
      </c>
      <c r="AS20" s="350" t="str">
        <f>AP20</f>
        <v>Menge 
kg/ha</v>
      </c>
      <c r="AT20" s="350" t="str">
        <f>AQ20</f>
        <v>Preis
je kg</v>
      </c>
      <c r="AU20" s="240"/>
      <c r="AV20" s="240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0"/>
      <c r="BH20" s="240"/>
      <c r="BI20" s="240"/>
      <c r="BJ20" s="240"/>
      <c r="BK20" s="240"/>
      <c r="BL20" s="240"/>
      <c r="BM20" s="240"/>
      <c r="BN20" s="240"/>
      <c r="BO20" s="240"/>
      <c r="BP20" s="240"/>
      <c r="BQ20" s="240"/>
      <c r="BR20" s="240"/>
      <c r="BS20" s="240"/>
      <c r="BT20" s="240"/>
      <c r="BU20" s="240"/>
      <c r="BV20" s="240"/>
      <c r="BW20" s="240"/>
      <c r="BX20" s="240"/>
      <c r="BY20" s="240"/>
      <c r="BZ20" s="240"/>
      <c r="CA20" s="240"/>
      <c r="CB20" s="240"/>
      <c r="CC20" s="240"/>
      <c r="CD20" s="240"/>
      <c r="CE20" s="240"/>
    </row>
    <row r="21" spans="1:83" s="270" customFormat="1" ht="30" customHeight="1" x14ac:dyDescent="0.2">
      <c r="A21" s="226"/>
      <c r="B21" s="291" t="s">
        <v>165</v>
      </c>
      <c r="C21" s="290">
        <f>'4. LU|MR mit Übersicht'!C65</f>
        <v>32.375</v>
      </c>
      <c r="D21" s="290" t="str">
        <f>'4. LU|MR mit Übersicht'!D65</f>
        <v>-</v>
      </c>
      <c r="E21" s="290">
        <f>'4. LU|MR mit Übersicht'!E65</f>
        <v>0</v>
      </c>
      <c r="F21" s="290" t="str">
        <f>'4. LU|MR mit Übersicht'!F65</f>
        <v>-</v>
      </c>
      <c r="G21" s="290" t="str">
        <f>'4. LU|MR mit Übersicht'!G65</f>
        <v>-</v>
      </c>
      <c r="H21" s="290" t="str">
        <f>'4. LU|MR mit Übersicht'!H65</f>
        <v>-</v>
      </c>
      <c r="I21" s="290" t="str">
        <f>'4. LU|MR mit Übersicht'!I65</f>
        <v>-</v>
      </c>
      <c r="J21" s="290" t="str">
        <f>'4. LU|MR mit Übersicht'!J65</f>
        <v>-</v>
      </c>
      <c r="K21" s="290" t="str">
        <f>'4. LU|MR mit Übersicht'!K65</f>
        <v>-</v>
      </c>
      <c r="L21" s="290" t="str">
        <f>'4. LU|MR mit Übersicht'!L65</f>
        <v>-</v>
      </c>
      <c r="M21" s="226"/>
      <c r="N21" s="302">
        <f>36+104</f>
        <v>140</v>
      </c>
      <c r="O21" s="300">
        <f>28+68</f>
        <v>96</v>
      </c>
      <c r="P21" s="283"/>
      <c r="Q21" s="285" t="s">
        <v>183</v>
      </c>
      <c r="R21" s="343">
        <v>25</v>
      </c>
      <c r="S21" s="341">
        <v>4</v>
      </c>
      <c r="T21" s="285"/>
      <c r="U21" s="343"/>
      <c r="V21" s="341"/>
      <c r="W21" s="285"/>
      <c r="X21" s="343"/>
      <c r="Y21" s="341"/>
      <c r="Z21" s="285"/>
      <c r="AA21" s="343"/>
      <c r="AB21" s="341"/>
      <c r="AC21" s="285"/>
      <c r="AD21" s="343"/>
      <c r="AE21" s="341"/>
      <c r="AF21" s="285"/>
      <c r="AG21" s="343"/>
      <c r="AH21" s="341"/>
      <c r="AI21" s="285"/>
      <c r="AJ21" s="343"/>
      <c r="AK21" s="341"/>
      <c r="AL21" s="285"/>
      <c r="AM21" s="343"/>
      <c r="AN21" s="341"/>
      <c r="AO21" s="285"/>
      <c r="AP21" s="343"/>
      <c r="AQ21" s="341"/>
      <c r="AR21" s="285"/>
      <c r="AS21" s="343"/>
      <c r="AT21" s="341"/>
      <c r="AU21" s="240"/>
      <c r="AV21" s="240"/>
      <c r="AW21" s="240"/>
      <c r="AX21" s="240"/>
      <c r="AY21" s="240"/>
      <c r="AZ21" s="240"/>
      <c r="BA21" s="240"/>
      <c r="BB21" s="240"/>
      <c r="BC21" s="240"/>
      <c r="BD21" s="240"/>
      <c r="BE21" s="240"/>
      <c r="BF21" s="240"/>
      <c r="BG21" s="240"/>
      <c r="BH21" s="240"/>
      <c r="BI21" s="240"/>
      <c r="BJ21" s="240"/>
      <c r="BK21" s="240"/>
      <c r="BL21" s="240"/>
      <c r="BM21" s="240"/>
      <c r="BN21" s="240"/>
      <c r="BO21" s="240"/>
      <c r="BP21" s="240"/>
      <c r="BQ21" s="240"/>
      <c r="BR21" s="240"/>
      <c r="BS21" s="240"/>
      <c r="BT21" s="240"/>
      <c r="BU21" s="240"/>
      <c r="BV21" s="240"/>
      <c r="BW21" s="240"/>
      <c r="BX21" s="240"/>
      <c r="BY21" s="240"/>
      <c r="BZ21" s="240"/>
      <c r="CA21" s="240"/>
      <c r="CB21" s="240"/>
      <c r="CC21" s="240"/>
      <c r="CD21" s="240"/>
      <c r="CE21" s="240"/>
    </row>
    <row r="22" spans="1:83" s="270" customFormat="1" ht="30" customHeight="1" x14ac:dyDescent="0.2">
      <c r="A22" s="226"/>
      <c r="B22" s="291" t="s">
        <v>86</v>
      </c>
      <c r="C22" s="290">
        <f>'4. LU|MR mit Übersicht'!C66</f>
        <v>126.66666666666667</v>
      </c>
      <c r="D22" s="290" t="str">
        <f>'4. LU|MR mit Übersicht'!D66</f>
        <v>-</v>
      </c>
      <c r="E22" s="290">
        <f>'4. LU|MR mit Übersicht'!E66</f>
        <v>366.8</v>
      </c>
      <c r="F22" s="290" t="str">
        <f>'4. LU|MR mit Übersicht'!F66</f>
        <v>-</v>
      </c>
      <c r="G22" s="290" t="str">
        <f>'4. LU|MR mit Übersicht'!G66</f>
        <v>-</v>
      </c>
      <c r="H22" s="290" t="str">
        <f>'4. LU|MR mit Übersicht'!H66</f>
        <v>-</v>
      </c>
      <c r="I22" s="290" t="str">
        <f>'4. LU|MR mit Übersicht'!I66</f>
        <v>-</v>
      </c>
      <c r="J22" s="290" t="str">
        <f>'4. LU|MR mit Übersicht'!J66</f>
        <v>-</v>
      </c>
      <c r="K22" s="290" t="str">
        <f>'4. LU|MR mit Übersicht'!K66</f>
        <v>-</v>
      </c>
      <c r="L22" s="290" t="str">
        <f>'4. LU|MR mit Übersicht'!L66</f>
        <v>-</v>
      </c>
      <c r="M22" s="226"/>
      <c r="N22" s="302">
        <v>382</v>
      </c>
      <c r="O22" s="300">
        <v>422</v>
      </c>
      <c r="P22" s="283"/>
      <c r="Q22" s="476" t="s">
        <v>161</v>
      </c>
      <c r="R22" s="476"/>
      <c r="S22" s="342">
        <f>R21*S21</f>
        <v>100</v>
      </c>
      <c r="T22" s="477" t="s">
        <v>161</v>
      </c>
      <c r="U22" s="477"/>
      <c r="V22" s="136">
        <f>U21*V21</f>
        <v>0</v>
      </c>
      <c r="W22" s="476" t="s">
        <v>161</v>
      </c>
      <c r="X22" s="476"/>
      <c r="Y22" s="342">
        <f t="shared" ref="Y22" si="29">X21*Y21</f>
        <v>0</v>
      </c>
      <c r="Z22" s="477" t="s">
        <v>161</v>
      </c>
      <c r="AA22" s="477"/>
      <c r="AB22" s="136">
        <f t="shared" ref="AB22" si="30">AA21*AB21</f>
        <v>0</v>
      </c>
      <c r="AC22" s="476" t="s">
        <v>161</v>
      </c>
      <c r="AD22" s="476"/>
      <c r="AE22" s="342">
        <f t="shared" ref="AE22" si="31">AD21*AE21</f>
        <v>0</v>
      </c>
      <c r="AF22" s="477" t="s">
        <v>161</v>
      </c>
      <c r="AG22" s="477"/>
      <c r="AH22" s="136">
        <f t="shared" ref="AH22" si="32">AG21*AH21</f>
        <v>0</v>
      </c>
      <c r="AI22" s="476" t="s">
        <v>161</v>
      </c>
      <c r="AJ22" s="476"/>
      <c r="AK22" s="342">
        <f t="shared" ref="AK22" si="33">AJ21*AK21</f>
        <v>0</v>
      </c>
      <c r="AL22" s="477" t="s">
        <v>161</v>
      </c>
      <c r="AM22" s="477"/>
      <c r="AN22" s="136">
        <f t="shared" ref="AN22" si="34">AM21*AN21</f>
        <v>0</v>
      </c>
      <c r="AO22" s="476" t="s">
        <v>161</v>
      </c>
      <c r="AP22" s="476"/>
      <c r="AQ22" s="342">
        <f t="shared" ref="AQ22" si="35">AP21*AQ21</f>
        <v>0</v>
      </c>
      <c r="AR22" s="477" t="s">
        <v>161</v>
      </c>
      <c r="AS22" s="477"/>
      <c r="AT22" s="136">
        <f t="shared" ref="AT22" si="36">AS21*AT21</f>
        <v>0</v>
      </c>
      <c r="AU22" s="240"/>
      <c r="AV22" s="240"/>
      <c r="AW22" s="240"/>
      <c r="AX22" s="240"/>
      <c r="AY22" s="240"/>
      <c r="AZ22" s="240"/>
      <c r="BA22" s="240"/>
      <c r="BB22" s="240"/>
      <c r="BC22" s="240"/>
      <c r="BD22" s="240"/>
      <c r="BE22" s="240"/>
      <c r="BF22" s="240"/>
      <c r="BG22" s="240"/>
      <c r="BH22" s="240"/>
      <c r="BI22" s="240"/>
      <c r="BJ22" s="240"/>
      <c r="BK22" s="240"/>
      <c r="BL22" s="240"/>
      <c r="BM22" s="240"/>
      <c r="BN22" s="240"/>
      <c r="BO22" s="240"/>
      <c r="BP22" s="240"/>
      <c r="BQ22" s="240"/>
      <c r="BR22" s="240"/>
      <c r="BS22" s="240"/>
      <c r="BT22" s="240"/>
      <c r="BU22" s="240"/>
      <c r="BV22" s="240"/>
      <c r="BW22" s="240"/>
      <c r="BX22" s="240"/>
      <c r="BY22" s="240"/>
      <c r="BZ22" s="240"/>
      <c r="CA22" s="240"/>
      <c r="CB22" s="240"/>
      <c r="CC22" s="240"/>
      <c r="CD22" s="240"/>
      <c r="CE22" s="240"/>
    </row>
    <row r="23" spans="1:83" s="270" customFormat="1" ht="30" customHeight="1" x14ac:dyDescent="0.2">
      <c r="A23" s="226"/>
      <c r="B23" s="291" t="s">
        <v>143</v>
      </c>
      <c r="C23" s="290">
        <f>'4. LU|MR mit Übersicht'!C67</f>
        <v>28.687010611050127</v>
      </c>
      <c r="D23" s="290" t="str">
        <f>'4. LU|MR mit Übersicht'!D67</f>
        <v>-</v>
      </c>
      <c r="E23" s="290">
        <f>'4. LU|MR mit Übersicht'!E67</f>
        <v>0</v>
      </c>
      <c r="F23" s="290" t="str">
        <f>'4. LU|MR mit Übersicht'!F67</f>
        <v>-</v>
      </c>
      <c r="G23" s="290" t="str">
        <f>'4. LU|MR mit Übersicht'!G67</f>
        <v>-</v>
      </c>
      <c r="H23" s="290" t="str">
        <f>'4. LU|MR mit Übersicht'!H67</f>
        <v>-</v>
      </c>
      <c r="I23" s="290" t="str">
        <f>'4. LU|MR mit Übersicht'!I67</f>
        <v>-</v>
      </c>
      <c r="J23" s="290" t="str">
        <f>'4. LU|MR mit Übersicht'!J67</f>
        <v>-</v>
      </c>
      <c r="K23" s="290" t="str">
        <f>'4. LU|MR mit Übersicht'!K67</f>
        <v>-</v>
      </c>
      <c r="L23" s="290" t="str">
        <f>'4. LU|MR mit Übersicht'!L67</f>
        <v>-</v>
      </c>
      <c r="M23" s="226"/>
      <c r="N23" s="302">
        <v>122</v>
      </c>
      <c r="O23" s="300">
        <v>126</v>
      </c>
      <c r="P23" s="283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240"/>
      <c r="AV23" s="240"/>
      <c r="AW23" s="240"/>
      <c r="AX23" s="240"/>
      <c r="AY23" s="240"/>
      <c r="AZ23" s="240"/>
      <c r="BA23" s="240"/>
      <c r="BB23" s="240"/>
      <c r="BC23" s="240"/>
      <c r="BD23" s="240"/>
      <c r="BE23" s="240"/>
      <c r="BF23" s="240"/>
      <c r="BG23" s="240"/>
      <c r="BH23" s="240"/>
      <c r="BI23" s="240"/>
      <c r="BJ23" s="240"/>
      <c r="BK23" s="240"/>
      <c r="BL23" s="240"/>
      <c r="BM23" s="240"/>
      <c r="BN23" s="240"/>
      <c r="BO23" s="240"/>
      <c r="BP23" s="240"/>
      <c r="BQ23" s="240"/>
      <c r="BR23" s="240"/>
      <c r="BS23" s="240"/>
      <c r="BT23" s="240"/>
      <c r="BU23" s="240"/>
      <c r="BV23" s="240"/>
      <c r="BW23" s="240"/>
      <c r="BX23" s="240"/>
      <c r="BY23" s="240"/>
      <c r="BZ23" s="240"/>
      <c r="CA23" s="240"/>
      <c r="CB23" s="240"/>
      <c r="CC23" s="240"/>
      <c r="CD23" s="240"/>
      <c r="CE23" s="240"/>
    </row>
    <row r="24" spans="1:83" s="270" customFormat="1" ht="30" customHeight="1" x14ac:dyDescent="0.2">
      <c r="A24" s="226"/>
      <c r="B24" s="291" t="s">
        <v>136</v>
      </c>
      <c r="C24" s="290">
        <f>'4. LU|MR mit Übersicht'!C68</f>
        <v>21.09</v>
      </c>
      <c r="D24" s="290" t="str">
        <f>'4. LU|MR mit Übersicht'!D68</f>
        <v>-</v>
      </c>
      <c r="E24" s="290">
        <f>'4. LU|MR mit Übersicht'!E68</f>
        <v>0</v>
      </c>
      <c r="F24" s="290" t="str">
        <f>'4. LU|MR mit Übersicht'!F68</f>
        <v>-</v>
      </c>
      <c r="G24" s="290" t="str">
        <f>'4. LU|MR mit Übersicht'!G68</f>
        <v>-</v>
      </c>
      <c r="H24" s="290" t="str">
        <f>'4. LU|MR mit Übersicht'!H68</f>
        <v>-</v>
      </c>
      <c r="I24" s="290" t="str">
        <f>'4. LU|MR mit Übersicht'!I68</f>
        <v>-</v>
      </c>
      <c r="J24" s="290" t="str">
        <f>'4. LU|MR mit Übersicht'!J68</f>
        <v>-</v>
      </c>
      <c r="K24" s="290" t="str">
        <f>'4. LU|MR mit Übersicht'!K68</f>
        <v>-</v>
      </c>
      <c r="L24" s="290" t="str">
        <f>'4. LU|MR mit Übersicht'!L68</f>
        <v>-</v>
      </c>
      <c r="M24" s="226"/>
      <c r="N24" s="302">
        <v>142</v>
      </c>
      <c r="O24" s="300">
        <v>142</v>
      </c>
      <c r="P24" s="283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240"/>
      <c r="AV24" s="240"/>
      <c r="AW24" s="240"/>
      <c r="AX24" s="240"/>
      <c r="AY24" s="240"/>
      <c r="AZ24" s="240"/>
      <c r="BA24" s="240"/>
      <c r="BB24" s="240"/>
      <c r="BC24" s="240"/>
      <c r="BD24" s="240"/>
      <c r="BE24" s="240"/>
      <c r="BF24" s="240"/>
      <c r="BG24" s="240"/>
      <c r="BH24" s="240"/>
      <c r="BI24" s="240"/>
      <c r="BJ24" s="240"/>
      <c r="BK24" s="240"/>
      <c r="BL24" s="240"/>
      <c r="BM24" s="240"/>
      <c r="BN24" s="240"/>
      <c r="BO24" s="240"/>
      <c r="BP24" s="240"/>
      <c r="BQ24" s="240"/>
      <c r="BR24" s="240"/>
      <c r="BS24" s="240"/>
      <c r="BT24" s="240"/>
      <c r="BU24" s="240"/>
      <c r="BV24" s="240"/>
      <c r="BW24" s="240"/>
      <c r="BX24" s="240"/>
      <c r="BY24" s="240"/>
      <c r="BZ24" s="240"/>
      <c r="CA24" s="240"/>
      <c r="CB24" s="240"/>
      <c r="CC24" s="240"/>
      <c r="CD24" s="240"/>
      <c r="CE24" s="240"/>
    </row>
    <row r="25" spans="1:83" s="270" customFormat="1" ht="30" customHeight="1" x14ac:dyDescent="0.2">
      <c r="A25" s="226"/>
      <c r="B25" s="291" t="s">
        <v>164</v>
      </c>
      <c r="C25" s="290">
        <f>'4. LU|MR mit Übersicht'!C69</f>
        <v>66.365507988779115</v>
      </c>
      <c r="D25" s="290" t="str">
        <f>'4. LU|MR mit Übersicht'!D69</f>
        <v>-</v>
      </c>
      <c r="E25" s="290">
        <f>'4. LU|MR mit Übersicht'!E69</f>
        <v>0</v>
      </c>
      <c r="F25" s="290" t="str">
        <f>'4. LU|MR mit Übersicht'!F69</f>
        <v>-</v>
      </c>
      <c r="G25" s="290" t="str">
        <f>'4. LU|MR mit Übersicht'!G69</f>
        <v>-</v>
      </c>
      <c r="H25" s="290" t="str">
        <f>'4. LU|MR mit Übersicht'!H69</f>
        <v>-</v>
      </c>
      <c r="I25" s="290" t="str">
        <f>'4. LU|MR mit Übersicht'!I69</f>
        <v>-</v>
      </c>
      <c r="J25" s="290" t="str">
        <f>'4. LU|MR mit Übersicht'!J69</f>
        <v>-</v>
      </c>
      <c r="K25" s="290" t="str">
        <f>'4. LU|MR mit Übersicht'!K69</f>
        <v>-</v>
      </c>
      <c r="L25" s="290" t="str">
        <f>'4. LU|MR mit Übersicht'!L69</f>
        <v>-</v>
      </c>
      <c r="M25" s="226"/>
      <c r="N25" s="302">
        <v>114</v>
      </c>
      <c r="O25" s="300">
        <v>97</v>
      </c>
      <c r="P25" s="283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240"/>
      <c r="AV25" s="240"/>
      <c r="AW25" s="240"/>
      <c r="AX25" s="240"/>
      <c r="AY25" s="240"/>
      <c r="AZ25" s="240"/>
      <c r="BA25" s="240"/>
      <c r="BB25" s="240"/>
      <c r="BC25" s="240"/>
      <c r="BD25" s="240"/>
      <c r="BE25" s="240"/>
      <c r="BF25" s="240"/>
      <c r="BG25" s="240"/>
      <c r="BH25" s="240"/>
      <c r="BI25" s="240"/>
      <c r="BJ25" s="240"/>
      <c r="BK25" s="240"/>
      <c r="BL25" s="240"/>
      <c r="BM25" s="240"/>
      <c r="BN25" s="240"/>
      <c r="BO25" s="240"/>
      <c r="BP25" s="240"/>
      <c r="BQ25" s="240"/>
      <c r="BR25" s="240"/>
      <c r="BS25" s="240"/>
      <c r="BT25" s="240"/>
      <c r="BU25" s="240"/>
      <c r="BV25" s="240"/>
      <c r="BW25" s="240"/>
      <c r="BX25" s="240"/>
      <c r="BY25" s="240"/>
      <c r="BZ25" s="240"/>
      <c r="CA25" s="240"/>
      <c r="CB25" s="240"/>
      <c r="CC25" s="240"/>
      <c r="CD25" s="240"/>
      <c r="CE25" s="240"/>
    </row>
    <row r="26" spans="1:83" s="270" customFormat="1" ht="30" customHeight="1" x14ac:dyDescent="0.2">
      <c r="A26" s="226"/>
      <c r="B26" s="291" t="s">
        <v>137</v>
      </c>
      <c r="C26" s="290">
        <f>'4. LU|MR mit Übersicht'!C70</f>
        <v>7.4138090010976949</v>
      </c>
      <c r="D26" s="290" t="str">
        <f>'4. LU|MR mit Übersicht'!D70</f>
        <v>-</v>
      </c>
      <c r="E26" s="290">
        <f>'4. LU|MR mit Übersicht'!E70</f>
        <v>0</v>
      </c>
      <c r="F26" s="290" t="str">
        <f>'4. LU|MR mit Übersicht'!F70</f>
        <v>-</v>
      </c>
      <c r="G26" s="290" t="str">
        <f>'4. LU|MR mit Übersicht'!G70</f>
        <v>-</v>
      </c>
      <c r="H26" s="290" t="str">
        <f>'4. LU|MR mit Übersicht'!H70</f>
        <v>-</v>
      </c>
      <c r="I26" s="290" t="str">
        <f>'4. LU|MR mit Übersicht'!I70</f>
        <v>-</v>
      </c>
      <c r="J26" s="290" t="str">
        <f>'4. LU|MR mit Übersicht'!J70</f>
        <v>-</v>
      </c>
      <c r="K26" s="290" t="str">
        <f>'4. LU|MR mit Übersicht'!K70</f>
        <v>-</v>
      </c>
      <c r="L26" s="290" t="str">
        <f>'4. LU|MR mit Übersicht'!L70</f>
        <v>-</v>
      </c>
      <c r="M26" s="226"/>
      <c r="N26" s="302">
        <v>36</v>
      </c>
      <c r="O26" s="300">
        <v>32</v>
      </c>
      <c r="P26" s="283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240"/>
      <c r="AV26" s="240"/>
      <c r="AW26" s="240"/>
      <c r="AX26" s="240"/>
      <c r="AY26" s="240"/>
      <c r="AZ26" s="240"/>
      <c r="BA26" s="240"/>
      <c r="BB26" s="240"/>
      <c r="BC26" s="240"/>
      <c r="BD26" s="240"/>
      <c r="BE26" s="240"/>
      <c r="BF26" s="240"/>
      <c r="BG26" s="240"/>
      <c r="BH26" s="240"/>
      <c r="BI26" s="240"/>
      <c r="BJ26" s="240"/>
      <c r="BK26" s="240"/>
      <c r="BL26" s="240"/>
      <c r="BM26" s="240"/>
      <c r="BN26" s="240"/>
      <c r="BO26" s="240"/>
      <c r="BP26" s="240"/>
      <c r="BQ26" s="240"/>
      <c r="BR26" s="240"/>
      <c r="BS26" s="240"/>
      <c r="BT26" s="240"/>
      <c r="BU26" s="240"/>
      <c r="BV26" s="240"/>
      <c r="BW26" s="240"/>
      <c r="BX26" s="240"/>
      <c r="BY26" s="240"/>
      <c r="BZ26" s="240"/>
      <c r="CA26" s="240"/>
      <c r="CB26" s="240"/>
      <c r="CC26" s="240"/>
      <c r="CD26" s="240"/>
      <c r="CE26" s="240"/>
    </row>
    <row r="27" spans="1:83" s="270" customFormat="1" ht="30" customHeight="1" x14ac:dyDescent="0.2">
      <c r="A27" s="226"/>
      <c r="B27" s="291" t="s">
        <v>135</v>
      </c>
      <c r="C27" s="273">
        <v>15</v>
      </c>
      <c r="D27" s="273"/>
      <c r="E27" s="273">
        <v>15</v>
      </c>
      <c r="F27" s="273"/>
      <c r="G27" s="273"/>
      <c r="H27" s="273"/>
      <c r="I27" s="273"/>
      <c r="J27" s="273"/>
      <c r="K27" s="273"/>
      <c r="L27" s="273"/>
      <c r="M27" s="226"/>
      <c r="N27" s="302">
        <v>15</v>
      </c>
      <c r="O27" s="300">
        <v>25</v>
      </c>
      <c r="P27" s="283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240"/>
      <c r="AV27" s="240"/>
      <c r="AW27" s="240"/>
      <c r="AX27" s="240"/>
      <c r="AY27" s="240"/>
      <c r="AZ27" s="240"/>
      <c r="BA27" s="240"/>
      <c r="BB27" s="240"/>
      <c r="BC27" s="240"/>
      <c r="BD27" s="240"/>
      <c r="BE27" s="240"/>
      <c r="BF27" s="240"/>
      <c r="BG27" s="240"/>
      <c r="BH27" s="240"/>
      <c r="BI27" s="240"/>
      <c r="BJ27" s="240"/>
      <c r="BK27" s="240"/>
      <c r="BL27" s="240"/>
      <c r="BM27" s="240"/>
      <c r="BN27" s="240"/>
      <c r="BO27" s="240"/>
      <c r="BP27" s="240"/>
      <c r="BQ27" s="240"/>
      <c r="BR27" s="240"/>
      <c r="BS27" s="240"/>
      <c r="BT27" s="240"/>
      <c r="BU27" s="240"/>
      <c r="BV27" s="240"/>
      <c r="BW27" s="240"/>
      <c r="BX27" s="240"/>
      <c r="BY27" s="240"/>
      <c r="BZ27" s="240"/>
      <c r="CA27" s="240"/>
      <c r="CB27" s="240"/>
      <c r="CC27" s="240"/>
      <c r="CD27" s="240"/>
      <c r="CE27" s="240"/>
    </row>
    <row r="28" spans="1:83" s="270" customFormat="1" ht="15" customHeight="1" x14ac:dyDescent="0.2">
      <c r="A28" s="226"/>
      <c r="B28" s="293" t="s">
        <v>211</v>
      </c>
      <c r="C28" s="293"/>
      <c r="D28" s="288"/>
      <c r="E28" s="288"/>
      <c r="F28" s="288"/>
      <c r="G28" s="288"/>
      <c r="H28" s="288"/>
      <c r="I28" s="288"/>
      <c r="J28" s="288"/>
      <c r="K28" s="288"/>
      <c r="L28" s="288"/>
      <c r="M28" s="226"/>
      <c r="N28" s="303"/>
      <c r="O28" s="297"/>
      <c r="P28" s="283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240"/>
      <c r="AV28" s="240"/>
      <c r="AW28" s="240"/>
      <c r="AX28" s="240"/>
      <c r="AY28" s="240"/>
      <c r="AZ28" s="240"/>
      <c r="BA28" s="240"/>
      <c r="BB28" s="240"/>
      <c r="BC28" s="240"/>
      <c r="BD28" s="240"/>
      <c r="BE28" s="240"/>
      <c r="BF28" s="240"/>
      <c r="BG28" s="240"/>
      <c r="BH28" s="240"/>
      <c r="BI28" s="240"/>
      <c r="BJ28" s="240"/>
      <c r="BK28" s="240"/>
      <c r="BL28" s="240"/>
      <c r="BM28" s="240"/>
      <c r="BN28" s="240"/>
      <c r="BO28" s="240"/>
      <c r="BP28" s="240"/>
      <c r="BQ28" s="240"/>
      <c r="BR28" s="240"/>
      <c r="BS28" s="240"/>
      <c r="BT28" s="240"/>
      <c r="BU28" s="240"/>
      <c r="BV28" s="240"/>
      <c r="BW28" s="240"/>
      <c r="BX28" s="240"/>
      <c r="BY28" s="240"/>
      <c r="BZ28" s="240"/>
      <c r="CA28" s="240"/>
      <c r="CB28" s="240"/>
      <c r="CC28" s="240"/>
      <c r="CD28" s="240"/>
      <c r="CE28" s="240"/>
    </row>
    <row r="29" spans="1:83" s="270" customFormat="1" ht="30" customHeight="1" x14ac:dyDescent="0.2">
      <c r="A29" s="226"/>
      <c r="B29" s="174" t="s">
        <v>178</v>
      </c>
      <c r="C29" s="281">
        <f t="shared" ref="C29:L29" si="37">C6+C20+C12</f>
        <v>1135.5979942675935</v>
      </c>
      <c r="D29" s="281">
        <f t="shared" si="37"/>
        <v>0</v>
      </c>
      <c r="E29" s="281">
        <f t="shared" si="37"/>
        <v>1212.8</v>
      </c>
      <c r="F29" s="281">
        <f t="shared" si="37"/>
        <v>0</v>
      </c>
      <c r="G29" s="281">
        <f t="shared" si="37"/>
        <v>0</v>
      </c>
      <c r="H29" s="281">
        <f t="shared" si="37"/>
        <v>0</v>
      </c>
      <c r="I29" s="281">
        <f t="shared" si="37"/>
        <v>0</v>
      </c>
      <c r="J29" s="281">
        <f t="shared" si="37"/>
        <v>0</v>
      </c>
      <c r="K29" s="281">
        <f t="shared" si="37"/>
        <v>0</v>
      </c>
      <c r="L29" s="281">
        <f t="shared" si="37"/>
        <v>0</v>
      </c>
      <c r="M29" s="226"/>
      <c r="N29" s="305"/>
      <c r="O29" s="305"/>
      <c r="P29" s="283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5"/>
      <c r="AS29" s="345"/>
      <c r="AT29" s="345"/>
      <c r="AU29" s="240"/>
      <c r="AV29" s="240"/>
      <c r="AW29" s="240"/>
      <c r="AX29" s="240"/>
      <c r="AY29" s="240"/>
      <c r="AZ29" s="240"/>
      <c r="BA29" s="240"/>
      <c r="BB29" s="240"/>
      <c r="BC29" s="240"/>
      <c r="BD29" s="240"/>
      <c r="BE29" s="240"/>
      <c r="BF29" s="240"/>
      <c r="BG29" s="240"/>
      <c r="BH29" s="240"/>
      <c r="BI29" s="240"/>
      <c r="BJ29" s="240"/>
      <c r="BK29" s="240"/>
      <c r="BL29" s="240"/>
      <c r="BM29" s="240"/>
      <c r="BN29" s="240"/>
      <c r="BO29" s="240"/>
      <c r="BP29" s="240"/>
      <c r="BQ29" s="240"/>
      <c r="BR29" s="240"/>
      <c r="BS29" s="240"/>
      <c r="BT29" s="240"/>
      <c r="BU29" s="240"/>
      <c r="BV29" s="240"/>
      <c r="BW29" s="240"/>
      <c r="BX29" s="240"/>
      <c r="BY29" s="240"/>
      <c r="BZ29" s="240"/>
      <c r="CA29" s="240"/>
      <c r="CB29" s="240"/>
      <c r="CC29" s="240"/>
      <c r="CD29" s="240"/>
      <c r="CE29" s="240"/>
    </row>
    <row r="30" spans="1:83" s="270" customFormat="1" ht="30" customHeight="1" x14ac:dyDescent="0.2">
      <c r="A30" s="226"/>
      <c r="B30" s="346" t="s">
        <v>177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240"/>
      <c r="N30" s="296"/>
      <c r="O30" s="296"/>
      <c r="P30" s="283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S30" s="240"/>
      <c r="AT30" s="240"/>
      <c r="AU30" s="240"/>
      <c r="AV30" s="240"/>
      <c r="AW30" s="240"/>
      <c r="AX30" s="240"/>
      <c r="AY30" s="240"/>
      <c r="AZ30" s="240"/>
      <c r="BA30" s="240"/>
      <c r="BB30" s="240"/>
      <c r="BC30" s="240"/>
      <c r="BD30" s="240"/>
      <c r="BE30" s="240"/>
      <c r="BF30" s="240"/>
      <c r="BG30" s="240"/>
      <c r="BH30" s="240"/>
      <c r="BI30" s="240"/>
      <c r="BJ30" s="240"/>
      <c r="BK30" s="240"/>
      <c r="BL30" s="240"/>
      <c r="BM30" s="240"/>
      <c r="BN30" s="240"/>
      <c r="BO30" s="240"/>
      <c r="BP30" s="240"/>
      <c r="BQ30" s="240"/>
      <c r="BR30" s="240"/>
      <c r="BS30" s="240"/>
      <c r="BT30" s="240"/>
      <c r="BU30" s="240"/>
      <c r="BV30" s="240"/>
      <c r="BW30" s="240"/>
      <c r="BX30" s="240"/>
      <c r="BY30" s="240"/>
      <c r="BZ30" s="240"/>
      <c r="CA30" s="240"/>
      <c r="CB30" s="240"/>
      <c r="CC30" s="240"/>
      <c r="CD30" s="240"/>
      <c r="CE30" s="240"/>
    </row>
    <row r="31" spans="1:83" s="270" customFormat="1" ht="30" customHeight="1" x14ac:dyDescent="0.2">
      <c r="A31" s="226"/>
      <c r="B31" s="174" t="s">
        <v>179</v>
      </c>
      <c r="C31" s="325">
        <f>C29-C30</f>
        <v>1135.5979942675935</v>
      </c>
      <c r="D31" s="325">
        <f t="shared" ref="D31" si="38">D29-D30</f>
        <v>0</v>
      </c>
      <c r="E31" s="325">
        <f t="shared" ref="E31:L31" si="39">E29-E30</f>
        <v>1212.8</v>
      </c>
      <c r="F31" s="325">
        <f t="shared" si="39"/>
        <v>0</v>
      </c>
      <c r="G31" s="325">
        <f t="shared" si="39"/>
        <v>0</v>
      </c>
      <c r="H31" s="325">
        <f t="shared" si="39"/>
        <v>0</v>
      </c>
      <c r="I31" s="325">
        <f t="shared" si="39"/>
        <v>0</v>
      </c>
      <c r="J31" s="325">
        <f t="shared" si="39"/>
        <v>0</v>
      </c>
      <c r="K31" s="325">
        <f t="shared" si="39"/>
        <v>0</v>
      </c>
      <c r="L31" s="325">
        <f t="shared" si="39"/>
        <v>0</v>
      </c>
      <c r="M31" s="240"/>
      <c r="N31" s="296"/>
      <c r="O31" s="296"/>
      <c r="P31" s="283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240"/>
      <c r="BD31" s="240"/>
      <c r="BE31" s="240"/>
      <c r="BF31" s="240"/>
      <c r="BG31" s="240"/>
      <c r="BH31" s="240"/>
      <c r="BI31" s="240"/>
      <c r="BJ31" s="240"/>
      <c r="BK31" s="240"/>
      <c r="BL31" s="240"/>
      <c r="BM31" s="240"/>
      <c r="BN31" s="240"/>
      <c r="BO31" s="240"/>
      <c r="BP31" s="240"/>
      <c r="BQ31" s="240"/>
      <c r="BR31" s="240"/>
      <c r="BS31" s="240"/>
      <c r="BT31" s="240"/>
      <c r="BU31" s="240"/>
      <c r="BV31" s="240"/>
      <c r="BW31" s="240"/>
      <c r="BX31" s="240"/>
      <c r="BY31" s="240"/>
      <c r="BZ31" s="240"/>
      <c r="CA31" s="240"/>
      <c r="CB31" s="240"/>
      <c r="CC31" s="240"/>
      <c r="CD31" s="240"/>
      <c r="CE31" s="240"/>
    </row>
    <row r="32" spans="1:83" s="270" customFormat="1" ht="30" customHeight="1" x14ac:dyDescent="0.2">
      <c r="A32" s="226"/>
      <c r="B32" s="174" t="s">
        <v>163</v>
      </c>
      <c r="C32" s="335">
        <v>300</v>
      </c>
      <c r="D32" s="335"/>
      <c r="E32" s="335">
        <v>400</v>
      </c>
      <c r="F32" s="335"/>
      <c r="G32" s="335"/>
      <c r="H32" s="269"/>
      <c r="I32" s="269"/>
      <c r="J32" s="269"/>
      <c r="K32" s="269"/>
      <c r="L32" s="269"/>
      <c r="M32" s="240"/>
      <c r="N32" s="296"/>
      <c r="O32" s="296"/>
      <c r="P32" s="283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40"/>
      <c r="BC32" s="240"/>
      <c r="BD32" s="240"/>
      <c r="BE32" s="240"/>
      <c r="BF32" s="240"/>
      <c r="BG32" s="240"/>
      <c r="BH32" s="240"/>
      <c r="BI32" s="240"/>
      <c r="BJ32" s="240"/>
      <c r="BK32" s="240"/>
      <c r="BL32" s="240"/>
      <c r="BM32" s="240"/>
      <c r="BN32" s="240"/>
      <c r="BO32" s="240"/>
      <c r="BP32" s="240"/>
      <c r="BQ32" s="240"/>
      <c r="BR32" s="240"/>
      <c r="BS32" s="240"/>
      <c r="BT32" s="240"/>
      <c r="BU32" s="240"/>
      <c r="BV32" s="240"/>
      <c r="BW32" s="240"/>
      <c r="BX32" s="240"/>
      <c r="BY32" s="240"/>
      <c r="BZ32" s="240"/>
      <c r="CA32" s="240"/>
      <c r="CB32" s="240"/>
      <c r="CC32" s="240"/>
      <c r="CD32" s="240"/>
      <c r="CE32" s="240"/>
    </row>
    <row r="33" spans="1:119" s="270" customFormat="1" ht="30" customHeight="1" x14ac:dyDescent="0.2">
      <c r="A33" s="226"/>
      <c r="B33" s="307" t="s">
        <v>131</v>
      </c>
      <c r="C33" s="308">
        <f>IFERROR(C31/C32,"-")</f>
        <v>3.7853266475586453</v>
      </c>
      <c r="D33" s="308" t="str">
        <f t="shared" ref="D33" si="40">IFERROR(D31/D32,"-")</f>
        <v>-</v>
      </c>
      <c r="E33" s="308">
        <f t="shared" ref="E33:L33" si="41">IFERROR(E31/E32,"-")</f>
        <v>3.032</v>
      </c>
      <c r="F33" s="308" t="str">
        <f t="shared" si="41"/>
        <v>-</v>
      </c>
      <c r="G33" s="308" t="str">
        <f t="shared" si="41"/>
        <v>-</v>
      </c>
      <c r="H33" s="308" t="str">
        <f>IFERROR(H31/H32,"-")</f>
        <v>-</v>
      </c>
      <c r="I33" s="308" t="str">
        <f t="shared" si="41"/>
        <v>-</v>
      </c>
      <c r="J33" s="308" t="str">
        <f t="shared" si="41"/>
        <v>-</v>
      </c>
      <c r="K33" s="308" t="str">
        <f t="shared" si="41"/>
        <v>-</v>
      </c>
      <c r="L33" s="308" t="str">
        <f t="shared" si="41"/>
        <v>-</v>
      </c>
      <c r="M33" s="240"/>
      <c r="N33" s="296"/>
      <c r="O33" s="296"/>
      <c r="P33" s="283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0"/>
      <c r="BQ33" s="240"/>
      <c r="BR33" s="240"/>
      <c r="BS33" s="240"/>
      <c r="BT33" s="240"/>
      <c r="BU33" s="240"/>
      <c r="BV33" s="240"/>
      <c r="BW33" s="240"/>
      <c r="BX33" s="240"/>
      <c r="BY33" s="240"/>
      <c r="BZ33" s="240"/>
      <c r="CA33" s="240"/>
      <c r="CB33" s="240"/>
      <c r="CC33" s="240"/>
      <c r="CD33" s="240"/>
      <c r="CE33" s="240"/>
    </row>
    <row r="34" spans="1:119" s="270" customFormat="1" ht="30" customHeight="1" x14ac:dyDescent="0.2">
      <c r="A34" s="226"/>
      <c r="B34" s="260" t="s">
        <v>174</v>
      </c>
      <c r="C34" s="339">
        <v>35</v>
      </c>
      <c r="D34" s="339"/>
      <c r="E34" s="339">
        <v>35</v>
      </c>
      <c r="F34" s="339"/>
      <c r="G34" s="317"/>
      <c r="H34" s="339"/>
      <c r="I34" s="339"/>
      <c r="J34" s="339"/>
      <c r="K34" s="339"/>
      <c r="L34" s="339"/>
      <c r="M34" s="240"/>
      <c r="N34" s="296"/>
      <c r="O34" s="296"/>
      <c r="P34" s="283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240"/>
      <c r="BE34" s="240"/>
      <c r="BF34" s="240"/>
      <c r="BG34" s="240"/>
      <c r="BH34" s="240"/>
      <c r="BI34" s="240"/>
      <c r="BJ34" s="240"/>
      <c r="BK34" s="240"/>
      <c r="BL34" s="240"/>
      <c r="BM34" s="240"/>
      <c r="BN34" s="240"/>
      <c r="BO34" s="240"/>
      <c r="BP34" s="240"/>
      <c r="BQ34" s="240"/>
      <c r="BR34" s="240"/>
      <c r="BS34" s="240"/>
      <c r="BT34" s="240"/>
      <c r="BU34" s="240"/>
      <c r="BV34" s="240"/>
      <c r="BW34" s="240"/>
      <c r="BX34" s="240"/>
      <c r="BY34" s="240"/>
      <c r="BZ34" s="240"/>
      <c r="CA34" s="240"/>
      <c r="CB34" s="240"/>
      <c r="CC34" s="240"/>
      <c r="CD34" s="240"/>
      <c r="CE34" s="240"/>
    </row>
    <row r="35" spans="1:119" s="270" customFormat="1" ht="30" customHeight="1" x14ac:dyDescent="0.2">
      <c r="A35" s="226"/>
      <c r="B35" s="337" t="s">
        <v>200</v>
      </c>
      <c r="C35" s="336">
        <f>IFERROR(C33*100/C34,"-")</f>
        <v>10.8152189930247</v>
      </c>
      <c r="D35" s="336" t="str">
        <f t="shared" ref="D35" si="42">IFERROR(D33*100/D34,"-")</f>
        <v>-</v>
      </c>
      <c r="E35" s="336">
        <f t="shared" ref="E35:L35" si="43">IFERROR(E33*100/E34,"-")</f>
        <v>8.6628571428571419</v>
      </c>
      <c r="F35" s="336" t="str">
        <f t="shared" si="43"/>
        <v>-</v>
      </c>
      <c r="G35" s="336" t="str">
        <f t="shared" si="43"/>
        <v>-</v>
      </c>
      <c r="H35" s="336" t="str">
        <f t="shared" si="43"/>
        <v>-</v>
      </c>
      <c r="I35" s="336" t="str">
        <f t="shared" si="43"/>
        <v>-</v>
      </c>
      <c r="J35" s="336" t="str">
        <f t="shared" si="43"/>
        <v>-</v>
      </c>
      <c r="K35" s="336" t="str">
        <f t="shared" si="43"/>
        <v>-</v>
      </c>
      <c r="L35" s="336" t="str">
        <f t="shared" si="43"/>
        <v>-</v>
      </c>
      <c r="M35" s="240"/>
      <c r="N35" s="296"/>
      <c r="O35" s="296"/>
      <c r="P35" s="283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  <c r="AN35" s="240"/>
      <c r="AO35" s="240"/>
      <c r="AP35" s="240"/>
      <c r="AQ35" s="240"/>
      <c r="AR35" s="240"/>
      <c r="AS35" s="240"/>
      <c r="AT35" s="240"/>
      <c r="AU35" s="240"/>
      <c r="AV35" s="240"/>
      <c r="AW35" s="240"/>
      <c r="AX35" s="240"/>
      <c r="AY35" s="240"/>
      <c r="AZ35" s="240"/>
      <c r="BA35" s="240"/>
      <c r="BB35" s="240"/>
      <c r="BC35" s="240"/>
      <c r="BD35" s="240"/>
      <c r="BE35" s="240"/>
      <c r="BF35" s="240"/>
      <c r="BG35" s="240"/>
      <c r="BH35" s="240"/>
      <c r="BI35" s="240"/>
      <c r="BJ35" s="240"/>
      <c r="BK35" s="240"/>
      <c r="BL35" s="240"/>
      <c r="BM35" s="240"/>
      <c r="BN35" s="240"/>
      <c r="BO35" s="240"/>
      <c r="BP35" s="240"/>
      <c r="BQ35" s="240"/>
      <c r="BR35" s="240"/>
      <c r="BS35" s="240"/>
      <c r="BT35" s="240"/>
      <c r="BU35" s="240"/>
      <c r="BV35" s="240"/>
      <c r="BW35" s="240"/>
      <c r="BX35" s="240"/>
      <c r="BY35" s="240"/>
      <c r="BZ35" s="240"/>
      <c r="CA35" s="240"/>
      <c r="CB35" s="240"/>
      <c r="CC35" s="240"/>
      <c r="CD35" s="240"/>
      <c r="CE35" s="240"/>
    </row>
    <row r="36" spans="1:119" s="270" customFormat="1" ht="30" customHeight="1" x14ac:dyDescent="0.2">
      <c r="A36" s="240"/>
      <c r="B36" s="334" t="s">
        <v>262</v>
      </c>
      <c r="C36" s="338">
        <v>6.5</v>
      </c>
      <c r="D36" s="338"/>
      <c r="E36" s="338">
        <v>6.8</v>
      </c>
      <c r="F36" s="338"/>
      <c r="G36" s="338"/>
      <c r="H36" s="338"/>
      <c r="I36" s="338"/>
      <c r="J36" s="338"/>
      <c r="K36" s="338"/>
      <c r="L36" s="338"/>
      <c r="M36" s="240"/>
      <c r="N36" s="296"/>
      <c r="O36" s="296"/>
      <c r="P36" s="283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0"/>
      <c r="BR36" s="240"/>
      <c r="BS36" s="240"/>
      <c r="BT36" s="240"/>
      <c r="BU36" s="240"/>
      <c r="BV36" s="240"/>
      <c r="BW36" s="240"/>
      <c r="BX36" s="240"/>
      <c r="BY36" s="240"/>
      <c r="BZ36" s="240"/>
      <c r="CA36" s="240"/>
      <c r="CB36" s="240"/>
      <c r="CC36" s="240"/>
      <c r="CD36" s="240"/>
      <c r="CE36" s="240"/>
    </row>
    <row r="37" spans="1:119" s="270" customFormat="1" ht="30" customHeight="1" x14ac:dyDescent="0.2">
      <c r="A37" s="240"/>
      <c r="B37" s="80" t="s">
        <v>201</v>
      </c>
      <c r="C37" s="391">
        <f>IFERROR(C35/100*100/C36*10,"-")</f>
        <v>16.638798450807229</v>
      </c>
      <c r="D37" s="391" t="str">
        <f t="shared" ref="D37" si="44">IFERROR(D35/100*100/D36*10,"-")</f>
        <v>-</v>
      </c>
      <c r="E37" s="391">
        <f t="shared" ref="E37:L37" si="45">IFERROR(E35/100*100/E36*10,"-")</f>
        <v>12.739495798319327</v>
      </c>
      <c r="F37" s="391" t="str">
        <f t="shared" si="45"/>
        <v>-</v>
      </c>
      <c r="G37" s="391" t="str">
        <f t="shared" si="45"/>
        <v>-</v>
      </c>
      <c r="H37" s="391" t="str">
        <f t="shared" si="45"/>
        <v>-</v>
      </c>
      <c r="I37" s="391" t="str">
        <f t="shared" si="45"/>
        <v>-</v>
      </c>
      <c r="J37" s="391" t="str">
        <f t="shared" si="45"/>
        <v>-</v>
      </c>
      <c r="K37" s="391" t="str">
        <f t="shared" si="45"/>
        <v>-</v>
      </c>
      <c r="L37" s="391" t="str">
        <f t="shared" si="45"/>
        <v>-</v>
      </c>
      <c r="M37" s="392"/>
      <c r="N37" s="474" t="s">
        <v>263</v>
      </c>
      <c r="O37" s="475"/>
      <c r="P37" s="283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0"/>
      <c r="BR37" s="240"/>
      <c r="BS37" s="240"/>
      <c r="BT37" s="240"/>
      <c r="BU37" s="240"/>
      <c r="BV37" s="240"/>
      <c r="BW37" s="240"/>
      <c r="BX37" s="240"/>
      <c r="BY37" s="240"/>
      <c r="BZ37" s="240"/>
      <c r="CA37" s="240"/>
      <c r="CB37" s="240"/>
      <c r="CC37" s="240"/>
      <c r="CD37" s="240"/>
      <c r="CE37" s="240"/>
    </row>
    <row r="38" spans="1:119" s="82" customFormat="1" ht="15" customHeight="1" x14ac:dyDescent="0.2">
      <c r="N38" s="304"/>
      <c r="O38" s="304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</row>
    <row r="39" spans="1:119" s="60" customFormat="1" ht="15.75" customHeight="1" x14ac:dyDescent="0.2">
      <c r="A39" s="52"/>
      <c r="B39" s="109" t="s">
        <v>0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240"/>
      <c r="N39" s="296"/>
      <c r="O39" s="296"/>
      <c r="P39" s="271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82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</row>
    <row r="40" spans="1:119" s="110" customFormat="1" ht="15" customHeight="1" x14ac:dyDescent="0.2">
      <c r="A40" s="52"/>
      <c r="B40" s="111" t="s">
        <v>1</v>
      </c>
      <c r="C40" s="112"/>
      <c r="D40" s="112"/>
      <c r="E40" s="112"/>
      <c r="F40" s="112"/>
      <c r="G40" s="112"/>
      <c r="H40" s="112"/>
      <c r="I40" s="111"/>
      <c r="J40" s="112"/>
      <c r="K40" s="112"/>
      <c r="L40" s="112"/>
      <c r="M40" s="240"/>
      <c r="N40" s="296"/>
      <c r="O40" s="296"/>
      <c r="P40" s="271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56"/>
      <c r="AU40" s="54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</row>
    <row r="41" spans="1:119" s="82" customFormat="1" ht="15" customHeight="1" x14ac:dyDescent="0.2">
      <c r="M41" s="240"/>
      <c r="N41" s="296"/>
      <c r="O41" s="296"/>
      <c r="P41" s="271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56"/>
    </row>
    <row r="42" spans="1:119" s="82" customFormat="1" ht="14.25" x14ac:dyDescent="0.2">
      <c r="A42" s="240"/>
      <c r="P42" s="271"/>
      <c r="X42" s="386"/>
      <c r="Y42" s="386"/>
      <c r="Z42" s="386"/>
      <c r="AA42" s="386"/>
      <c r="AB42" s="386"/>
      <c r="AC42" s="386"/>
    </row>
    <row r="43" spans="1:119" s="82" customFormat="1" ht="14.25" x14ac:dyDescent="0.2">
      <c r="A43" s="240"/>
      <c r="P43" s="271"/>
      <c r="X43" s="386"/>
      <c r="Y43" s="386"/>
      <c r="Z43" s="386"/>
      <c r="AA43" s="386"/>
      <c r="AB43" s="386"/>
      <c r="AC43" s="386"/>
    </row>
    <row r="44" spans="1:119" s="82" customFormat="1" ht="14.25" x14ac:dyDescent="0.2">
      <c r="A44" s="240"/>
      <c r="P44" s="271"/>
      <c r="X44" s="386"/>
      <c r="Y44" s="386"/>
      <c r="Z44" s="386"/>
      <c r="AA44" s="386"/>
      <c r="AB44" s="386"/>
      <c r="AC44" s="386"/>
    </row>
    <row r="45" spans="1:119" s="82" customFormat="1" ht="14.25" x14ac:dyDescent="0.2">
      <c r="A45" s="240"/>
      <c r="G45" s="242"/>
      <c r="H45" s="242"/>
      <c r="I45" s="242"/>
      <c r="J45" s="242"/>
      <c r="K45" s="242"/>
      <c r="L45" s="242"/>
      <c r="M45" s="240"/>
      <c r="N45" s="296"/>
      <c r="O45" s="296"/>
      <c r="P45" s="271"/>
      <c r="X45" s="386"/>
      <c r="Y45" s="386"/>
      <c r="Z45" s="386"/>
      <c r="AA45" s="386"/>
      <c r="AB45" s="386"/>
      <c r="AC45" s="386"/>
    </row>
    <row r="46" spans="1:119" s="82" customFormat="1" ht="14.25" x14ac:dyDescent="0.2">
      <c r="A46" s="240"/>
      <c r="G46" s="242"/>
      <c r="H46" s="242"/>
      <c r="I46" s="242"/>
      <c r="J46" s="242"/>
      <c r="K46" s="242"/>
      <c r="L46" s="242"/>
      <c r="M46" s="240"/>
      <c r="N46" s="296"/>
      <c r="O46" s="296"/>
      <c r="P46" s="271"/>
      <c r="X46" s="386"/>
      <c r="Y46" s="386"/>
      <c r="Z46" s="386"/>
      <c r="AA46" s="386"/>
      <c r="AB46" s="386"/>
      <c r="AC46" s="386"/>
    </row>
    <row r="47" spans="1:119" s="82" customFormat="1" ht="14.25" x14ac:dyDescent="0.2">
      <c r="A47" s="240"/>
      <c r="G47" s="242"/>
      <c r="H47" s="242"/>
      <c r="I47" s="242"/>
      <c r="J47" s="242"/>
      <c r="K47" s="242"/>
      <c r="L47" s="242"/>
      <c r="M47" s="240"/>
      <c r="N47" s="296"/>
      <c r="O47" s="296"/>
      <c r="P47" s="271"/>
      <c r="X47" s="386"/>
      <c r="Y47" s="386"/>
      <c r="Z47" s="386"/>
      <c r="AA47" s="386"/>
      <c r="AB47" s="386"/>
      <c r="AC47" s="386"/>
    </row>
    <row r="48" spans="1:119" s="82" customFormat="1" ht="14.25" x14ac:dyDescent="0.2">
      <c r="A48" s="240"/>
      <c r="G48" s="242"/>
      <c r="H48" s="242"/>
      <c r="I48" s="242"/>
      <c r="J48" s="242"/>
      <c r="K48" s="242"/>
      <c r="L48" s="242"/>
      <c r="M48" s="240"/>
      <c r="N48" s="296"/>
      <c r="O48" s="296"/>
      <c r="P48" s="271"/>
      <c r="X48" s="386"/>
      <c r="Y48" s="386"/>
      <c r="Z48" s="386"/>
      <c r="AA48" s="386"/>
      <c r="AB48" s="386"/>
      <c r="AC48" s="386"/>
    </row>
    <row r="49" spans="1:29" s="82" customFormat="1" ht="14.25" x14ac:dyDescent="0.2">
      <c r="A49" s="240"/>
      <c r="G49" s="242"/>
      <c r="H49" s="242"/>
      <c r="I49" s="242"/>
      <c r="J49" s="242"/>
      <c r="K49" s="242"/>
      <c r="L49" s="242"/>
      <c r="M49" s="240"/>
      <c r="N49" s="296"/>
      <c r="O49" s="296"/>
      <c r="P49" s="271"/>
      <c r="X49" s="386"/>
      <c r="Y49" s="386"/>
      <c r="Z49" s="386"/>
      <c r="AA49" s="386"/>
      <c r="AB49" s="386"/>
      <c r="AC49" s="386"/>
    </row>
    <row r="50" spans="1:29" s="82" customFormat="1" ht="14.25" x14ac:dyDescent="0.2">
      <c r="A50" s="240"/>
      <c r="G50" s="242"/>
      <c r="H50" s="242"/>
      <c r="I50" s="242"/>
      <c r="J50" s="242"/>
      <c r="K50" s="242"/>
      <c r="L50" s="242"/>
      <c r="M50" s="240"/>
      <c r="N50" s="296"/>
      <c r="O50" s="296"/>
      <c r="P50" s="271"/>
      <c r="X50" s="386"/>
      <c r="Y50" s="386"/>
      <c r="Z50" s="386"/>
      <c r="AA50" s="386"/>
      <c r="AB50" s="386"/>
      <c r="AC50" s="386"/>
    </row>
    <row r="51" spans="1:29" s="82" customFormat="1" ht="14.25" x14ac:dyDescent="0.2">
      <c r="A51" s="240"/>
      <c r="G51" s="242"/>
      <c r="H51" s="242"/>
      <c r="I51" s="242"/>
      <c r="J51" s="242"/>
      <c r="K51" s="242"/>
      <c r="L51" s="242"/>
      <c r="M51" s="240"/>
      <c r="N51" s="296"/>
      <c r="O51" s="296"/>
      <c r="P51" s="271"/>
      <c r="X51" s="386"/>
      <c r="Y51" s="386"/>
      <c r="Z51" s="386"/>
      <c r="AA51" s="386"/>
      <c r="AB51" s="386"/>
      <c r="AC51" s="386"/>
    </row>
    <row r="52" spans="1:29" s="82" customFormat="1" ht="14.25" x14ac:dyDescent="0.2">
      <c r="A52" s="240"/>
      <c r="G52" s="242"/>
      <c r="H52" s="242"/>
      <c r="I52" s="242"/>
      <c r="J52" s="242"/>
      <c r="K52" s="242"/>
      <c r="L52" s="242"/>
      <c r="M52" s="240"/>
      <c r="N52" s="296"/>
      <c r="O52" s="296"/>
      <c r="P52" s="271"/>
      <c r="X52" s="386"/>
      <c r="Y52" s="386"/>
      <c r="Z52" s="386"/>
      <c r="AA52" s="386"/>
      <c r="AB52" s="386"/>
      <c r="AC52" s="386"/>
    </row>
    <row r="53" spans="1:29" s="82" customFormat="1" ht="14.25" x14ac:dyDescent="0.2">
      <c r="A53" s="240"/>
      <c r="G53" s="242"/>
      <c r="H53" s="242"/>
      <c r="I53" s="242"/>
      <c r="J53" s="242"/>
      <c r="K53" s="242"/>
      <c r="L53" s="242"/>
      <c r="M53" s="240"/>
      <c r="N53" s="296"/>
      <c r="O53" s="296"/>
      <c r="P53" s="271"/>
    </row>
    <row r="54" spans="1:29" s="82" customFormat="1" x14ac:dyDescent="0.25">
      <c r="A54" s="240"/>
      <c r="B54" s="247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0"/>
      <c r="N54" s="296"/>
      <c r="O54" s="296"/>
      <c r="P54" s="271"/>
    </row>
    <row r="55" spans="1:29" s="82" customFormat="1" x14ac:dyDescent="0.25">
      <c r="A55" s="240"/>
      <c r="B55" s="247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0"/>
      <c r="N55" s="296"/>
      <c r="O55" s="296"/>
      <c r="P55" s="271"/>
    </row>
    <row r="56" spans="1:29" s="82" customFormat="1" x14ac:dyDescent="0.25">
      <c r="A56" s="240"/>
      <c r="B56" s="247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0"/>
      <c r="N56" s="296"/>
      <c r="O56" s="296"/>
      <c r="P56" s="271"/>
    </row>
    <row r="57" spans="1:29" s="82" customFormat="1" x14ac:dyDescent="0.25">
      <c r="A57" s="240"/>
      <c r="B57" s="247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0"/>
      <c r="N57" s="296"/>
      <c r="O57" s="296"/>
      <c r="P57" s="271"/>
    </row>
    <row r="58" spans="1:29" s="82" customFormat="1" x14ac:dyDescent="0.25">
      <c r="A58" s="240"/>
      <c r="B58" s="247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0"/>
      <c r="N58" s="296"/>
      <c r="O58" s="296"/>
      <c r="P58" s="271"/>
    </row>
    <row r="59" spans="1:29" s="82" customFormat="1" x14ac:dyDescent="0.25">
      <c r="A59" s="240"/>
      <c r="B59" s="247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0"/>
      <c r="N59" s="296"/>
      <c r="O59" s="296"/>
      <c r="P59" s="271"/>
    </row>
    <row r="60" spans="1:29" s="82" customFormat="1" x14ac:dyDescent="0.25">
      <c r="A60" s="240"/>
      <c r="B60" s="247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0"/>
      <c r="N60" s="296"/>
      <c r="O60" s="296"/>
      <c r="P60" s="271"/>
    </row>
    <row r="61" spans="1:29" s="82" customFormat="1" x14ac:dyDescent="0.25">
      <c r="A61" s="240"/>
      <c r="B61" s="247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0"/>
      <c r="N61" s="296"/>
      <c r="O61" s="296"/>
      <c r="P61" s="271"/>
    </row>
    <row r="62" spans="1:29" s="82" customFormat="1" x14ac:dyDescent="0.25">
      <c r="A62" s="240"/>
      <c r="B62" s="247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0"/>
      <c r="N62" s="296"/>
      <c r="O62" s="296"/>
      <c r="P62" s="271"/>
    </row>
    <row r="63" spans="1:29" s="82" customFormat="1" x14ac:dyDescent="0.25">
      <c r="A63" s="240"/>
      <c r="B63" s="247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0"/>
      <c r="N63" s="296"/>
      <c r="O63" s="296"/>
      <c r="P63" s="271"/>
    </row>
    <row r="64" spans="1:29" s="82" customFormat="1" x14ac:dyDescent="0.25">
      <c r="A64" s="240"/>
      <c r="B64" s="247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0"/>
      <c r="N64" s="296"/>
      <c r="O64" s="296"/>
      <c r="P64" s="271"/>
    </row>
    <row r="65" spans="1:16" s="82" customFormat="1" x14ac:dyDescent="0.25">
      <c r="A65" s="240"/>
      <c r="B65" s="247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0"/>
      <c r="N65" s="296"/>
      <c r="O65" s="296"/>
      <c r="P65" s="271"/>
    </row>
    <row r="66" spans="1:16" s="82" customFormat="1" x14ac:dyDescent="0.25">
      <c r="A66" s="240"/>
      <c r="B66" s="247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0"/>
      <c r="N66" s="296"/>
      <c r="O66" s="296"/>
      <c r="P66" s="271"/>
    </row>
    <row r="67" spans="1:16" s="82" customFormat="1" x14ac:dyDescent="0.25">
      <c r="A67" s="240"/>
      <c r="B67" s="247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0"/>
      <c r="N67" s="296"/>
      <c r="O67" s="296"/>
      <c r="P67" s="271"/>
    </row>
    <row r="68" spans="1:16" s="82" customFormat="1" x14ac:dyDescent="0.25">
      <c r="A68" s="240"/>
      <c r="B68" s="247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0"/>
      <c r="N68" s="296"/>
      <c r="O68" s="296"/>
      <c r="P68" s="271"/>
    </row>
    <row r="69" spans="1:16" s="82" customFormat="1" x14ac:dyDescent="0.25">
      <c r="A69" s="240"/>
      <c r="B69" s="247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0"/>
      <c r="N69" s="296"/>
      <c r="O69" s="296"/>
      <c r="P69" s="271"/>
    </row>
    <row r="70" spans="1:16" s="82" customFormat="1" x14ac:dyDescent="0.25">
      <c r="A70" s="240"/>
      <c r="B70" s="247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0"/>
      <c r="N70" s="296"/>
      <c r="O70" s="296"/>
      <c r="P70" s="271"/>
    </row>
    <row r="71" spans="1:16" s="82" customFormat="1" x14ac:dyDescent="0.25">
      <c r="A71" s="240"/>
      <c r="B71" s="247"/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0"/>
      <c r="N71" s="296"/>
      <c r="O71" s="296"/>
      <c r="P71" s="271"/>
    </row>
    <row r="72" spans="1:16" s="82" customFormat="1" x14ac:dyDescent="0.25">
      <c r="A72" s="240"/>
      <c r="B72" s="247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0"/>
      <c r="N72" s="296"/>
      <c r="O72" s="296"/>
      <c r="P72" s="271"/>
    </row>
    <row r="73" spans="1:16" s="82" customFormat="1" x14ac:dyDescent="0.25">
      <c r="A73" s="240"/>
      <c r="B73" s="247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0"/>
      <c r="N73" s="296"/>
      <c r="O73" s="296"/>
      <c r="P73" s="271"/>
    </row>
    <row r="74" spans="1:16" s="82" customFormat="1" x14ac:dyDescent="0.25">
      <c r="A74" s="240"/>
      <c r="B74" s="247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0"/>
      <c r="N74" s="296"/>
      <c r="O74" s="296"/>
      <c r="P74" s="271"/>
    </row>
    <row r="75" spans="1:16" s="82" customFormat="1" x14ac:dyDescent="0.25">
      <c r="A75" s="240"/>
      <c r="B75" s="247"/>
      <c r="C75" s="242"/>
      <c r="D75" s="242"/>
      <c r="E75" s="242"/>
      <c r="F75" s="242"/>
      <c r="G75" s="242"/>
      <c r="H75" s="242"/>
      <c r="I75" s="242"/>
      <c r="J75" s="242"/>
      <c r="K75" s="242"/>
      <c r="L75" s="242"/>
      <c r="M75" s="240"/>
      <c r="N75" s="296"/>
      <c r="O75" s="296"/>
      <c r="P75" s="271"/>
    </row>
    <row r="76" spans="1:16" s="82" customFormat="1" x14ac:dyDescent="0.25">
      <c r="A76" s="240"/>
      <c r="B76" s="247"/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0"/>
      <c r="N76" s="296"/>
      <c r="O76" s="296"/>
      <c r="P76" s="271"/>
    </row>
    <row r="77" spans="1:16" s="82" customFormat="1" x14ac:dyDescent="0.25">
      <c r="A77" s="240"/>
      <c r="B77" s="247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0"/>
      <c r="N77" s="296"/>
      <c r="O77" s="296"/>
      <c r="P77" s="271"/>
    </row>
    <row r="78" spans="1:16" s="82" customFormat="1" x14ac:dyDescent="0.25">
      <c r="A78" s="240"/>
      <c r="B78" s="247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0"/>
      <c r="N78" s="296"/>
      <c r="O78" s="296"/>
      <c r="P78" s="271"/>
    </row>
    <row r="79" spans="1:16" s="82" customFormat="1" x14ac:dyDescent="0.25">
      <c r="A79" s="240"/>
      <c r="B79" s="247"/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0"/>
      <c r="N79" s="296"/>
      <c r="O79" s="296"/>
      <c r="P79" s="271"/>
    </row>
    <row r="80" spans="1:16" s="82" customFormat="1" x14ac:dyDescent="0.25">
      <c r="A80" s="240"/>
      <c r="B80" s="247"/>
      <c r="C80" s="242"/>
      <c r="D80" s="242"/>
      <c r="E80" s="242"/>
      <c r="F80" s="242"/>
      <c r="G80" s="242"/>
      <c r="H80" s="242"/>
      <c r="I80" s="242"/>
      <c r="J80" s="242"/>
      <c r="K80" s="242"/>
      <c r="L80" s="242"/>
      <c r="M80" s="240"/>
      <c r="N80" s="296"/>
      <c r="O80" s="296"/>
      <c r="P80" s="271"/>
    </row>
    <row r="81" spans="1:16" s="82" customFormat="1" x14ac:dyDescent="0.25">
      <c r="A81" s="240"/>
      <c r="B81" s="247"/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0"/>
      <c r="N81" s="296"/>
      <c r="O81" s="296"/>
      <c r="P81" s="271"/>
    </row>
    <row r="82" spans="1:16" s="82" customFormat="1" x14ac:dyDescent="0.25">
      <c r="A82" s="240"/>
      <c r="B82" s="247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0"/>
      <c r="N82" s="296"/>
      <c r="O82" s="296"/>
      <c r="P82" s="271"/>
    </row>
    <row r="83" spans="1:16" s="82" customFormat="1" x14ac:dyDescent="0.25">
      <c r="A83" s="240"/>
      <c r="B83" s="247"/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0"/>
      <c r="N83" s="296"/>
      <c r="O83" s="296"/>
      <c r="P83" s="271"/>
    </row>
    <row r="84" spans="1:16" s="82" customFormat="1" x14ac:dyDescent="0.25">
      <c r="A84" s="240"/>
      <c r="B84" s="247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0"/>
      <c r="N84" s="296"/>
      <c r="O84" s="296"/>
      <c r="P84" s="271"/>
    </row>
    <row r="85" spans="1:16" s="82" customFormat="1" x14ac:dyDescent="0.25">
      <c r="A85" s="240"/>
      <c r="B85" s="247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0"/>
      <c r="N85" s="296"/>
      <c r="O85" s="296"/>
      <c r="P85" s="271"/>
    </row>
    <row r="86" spans="1:16" s="82" customFormat="1" x14ac:dyDescent="0.25">
      <c r="A86" s="240"/>
      <c r="B86" s="247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0"/>
      <c r="N86" s="296"/>
      <c r="O86" s="296"/>
      <c r="P86" s="271"/>
    </row>
    <row r="87" spans="1:16" s="82" customFormat="1" x14ac:dyDescent="0.25">
      <c r="A87" s="240"/>
      <c r="B87" s="247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0"/>
      <c r="N87" s="296"/>
      <c r="O87" s="296"/>
      <c r="P87" s="271"/>
    </row>
    <row r="88" spans="1:16" s="82" customFormat="1" x14ac:dyDescent="0.25">
      <c r="A88" s="240"/>
      <c r="B88" s="247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0"/>
      <c r="N88" s="296"/>
      <c r="O88" s="296"/>
      <c r="P88" s="271"/>
    </row>
    <row r="89" spans="1:16" s="82" customFormat="1" x14ac:dyDescent="0.25">
      <c r="A89" s="240"/>
      <c r="B89" s="247"/>
      <c r="C89" s="242"/>
      <c r="D89" s="242"/>
      <c r="E89" s="242"/>
      <c r="F89" s="242"/>
      <c r="G89" s="242"/>
      <c r="H89" s="242"/>
      <c r="I89" s="242"/>
      <c r="J89" s="242"/>
      <c r="K89" s="242"/>
      <c r="L89" s="242"/>
      <c r="M89" s="240"/>
      <c r="N89" s="296"/>
      <c r="O89" s="296"/>
      <c r="P89" s="271"/>
    </row>
    <row r="90" spans="1:16" s="82" customFormat="1" x14ac:dyDescent="0.25">
      <c r="A90" s="240"/>
      <c r="B90" s="247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0"/>
      <c r="N90" s="296"/>
      <c r="O90" s="296"/>
      <c r="P90" s="271"/>
    </row>
  </sheetData>
  <sheetProtection password="CF35" sheet="1" objects="1" scenarios="1" selectLockedCells="1"/>
  <mergeCells count="32">
    <mergeCell ref="N5:O5"/>
    <mergeCell ref="W22:X22"/>
    <mergeCell ref="Z22:AA22"/>
    <mergeCell ref="AC22:AD22"/>
    <mergeCell ref="AF22:AG22"/>
    <mergeCell ref="T10:U10"/>
    <mergeCell ref="T18:U18"/>
    <mergeCell ref="T22:U22"/>
    <mergeCell ref="AR10:AS10"/>
    <mergeCell ref="AR18:AS18"/>
    <mergeCell ref="AR22:AS22"/>
    <mergeCell ref="AF10:AG10"/>
    <mergeCell ref="AI22:AJ22"/>
    <mergeCell ref="AL22:AM22"/>
    <mergeCell ref="AO22:AP22"/>
    <mergeCell ref="AL10:AM10"/>
    <mergeCell ref="AO10:AP10"/>
    <mergeCell ref="AL18:AM18"/>
    <mergeCell ref="AO18:AP18"/>
    <mergeCell ref="N37:O37"/>
    <mergeCell ref="AI10:AJ10"/>
    <mergeCell ref="Q18:R18"/>
    <mergeCell ref="W18:X18"/>
    <mergeCell ref="Z18:AA18"/>
    <mergeCell ref="AC18:AD18"/>
    <mergeCell ref="AF18:AG18"/>
    <mergeCell ref="AI18:AJ18"/>
    <mergeCell ref="W10:X10"/>
    <mergeCell ref="Q10:R10"/>
    <mergeCell ref="Z10:AA10"/>
    <mergeCell ref="AC10:AD10"/>
    <mergeCell ref="Q22:R22"/>
  </mergeCells>
  <hyperlinks>
    <hyperlink ref="B39" r:id="rId1"/>
  </hyperlinks>
  <pageMargins left="0.70866141732283472" right="0.70866141732283472" top="0.78740157480314965" bottom="0.78740157480314965" header="0.31496062992125984" footer="0.31496062992125984"/>
  <pageSetup paperSize="9" scale="57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D9D98CB8-5D40-428E-8213-6EA7FE27576A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O11 C29 E32:L37 E6:L6 B6:C10 N7:O10 E7:K10 C19 B11 N12:O29 E12:L29 B20:C28 B12:C18 B32:C37</xm:sqref>
        </x14:conditionalFormatting>
        <x14:conditionalFormatting xmlns:xm="http://schemas.microsoft.com/office/excel/2006/main">
          <x14:cfRule type="expression" priority="40" id="{208054F3-6171-4E91-9F2E-21B645FD9A5D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B5 B30</xm:sqref>
        </x14:conditionalFormatting>
        <x14:conditionalFormatting xmlns:xm="http://schemas.microsoft.com/office/excel/2006/main">
          <x14:cfRule type="expression" priority="38" id="{CAD7F8CA-EEDE-44AD-BB10-ACB7F0AEF848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B31</xm:sqref>
        </x14:conditionalFormatting>
        <x14:conditionalFormatting xmlns:xm="http://schemas.microsoft.com/office/excel/2006/main">
          <x14:cfRule type="expression" priority="36" id="{368BB441-7D31-43C2-96AF-BABD619B9652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L7:L10</xm:sqref>
        </x14:conditionalFormatting>
        <x14:conditionalFormatting xmlns:xm="http://schemas.microsoft.com/office/excel/2006/main">
          <x14:cfRule type="expression" priority="34" id="{05F82CB0-CF43-403F-9AF8-4C98C5878C50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N6</xm:sqref>
        </x14:conditionalFormatting>
        <x14:conditionalFormatting xmlns:xm="http://schemas.microsoft.com/office/excel/2006/main">
          <x14:cfRule type="expression" priority="32" id="{C48F93DB-6E0A-4C34-A53E-48DBEEE06E01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P12:P15 O6 D6:D10 D12:D28</xm:sqref>
        </x14:conditionalFormatting>
        <x14:conditionalFormatting xmlns:xm="http://schemas.microsoft.com/office/excel/2006/main">
          <x14:cfRule type="expression" priority="30" id="{A8343395-59A4-43F2-A47C-DC0F844C7365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P16:P37 Q19:AT19</xm:sqref>
        </x14:conditionalFormatting>
        <x14:conditionalFormatting xmlns:xm="http://schemas.microsoft.com/office/excel/2006/main">
          <x14:cfRule type="expression" priority="23" id="{E99E2FB6-B5D8-42F9-88EA-00E6133C7067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C30 E30:L30</xm:sqref>
        </x14:conditionalFormatting>
        <x14:conditionalFormatting xmlns:xm="http://schemas.microsoft.com/office/excel/2006/main">
          <x14:cfRule type="expression" priority="21" id="{EB7FBE15-D259-48FF-A92C-559D675F6E39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expression" priority="20" id="{BA72A37D-7659-478A-B3AC-62A3AD94EF97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D32:D37 D29</xm:sqref>
        </x14:conditionalFormatting>
        <x14:conditionalFormatting xmlns:xm="http://schemas.microsoft.com/office/excel/2006/main">
          <x14:cfRule type="expression" priority="19" id="{9B744A28-7676-403C-B43A-B8B47D251E6C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D30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workbookViewId="0">
      <selection activeCell="C10" sqref="C10"/>
    </sheetView>
  </sheetViews>
  <sheetFormatPr baseColWidth="10" defaultColWidth="17" defaultRowHeight="15" x14ac:dyDescent="0.25"/>
  <cols>
    <col min="1" max="1" width="2.625" style="240" customWidth="1"/>
    <col min="2" max="2" width="15.625" style="254" customWidth="1"/>
    <col min="3" max="6" width="12.625" style="166" customWidth="1"/>
    <col min="7" max="11" width="14.125" style="166" customWidth="1"/>
    <col min="12" max="12" width="2.625" style="240" customWidth="1"/>
    <col min="13" max="13" width="70.375" style="240" customWidth="1"/>
    <col min="14" max="15" width="2.625" style="240" customWidth="1"/>
    <col min="16" max="18" width="17" style="240" hidden="1" customWidth="1"/>
    <col min="19" max="31" width="17" style="240"/>
    <col min="32" max="16384" width="17" style="253"/>
  </cols>
  <sheetData>
    <row r="1" spans="1:45" s="219" customFormat="1" ht="15" customHeight="1" x14ac:dyDescent="0.2"/>
    <row r="2" spans="1:45" s="223" customFormat="1" ht="57" customHeight="1" x14ac:dyDescent="0.3">
      <c r="A2" s="220"/>
      <c r="B2" s="221" t="s">
        <v>121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0"/>
      <c r="O2" s="220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P2" s="224"/>
      <c r="AQ2" s="224"/>
      <c r="AR2" s="224"/>
      <c r="AS2" s="224"/>
    </row>
    <row r="3" spans="1:45" s="220" customFormat="1" ht="15" customHeight="1" x14ac:dyDescent="0.2">
      <c r="B3" s="256"/>
      <c r="C3" s="256"/>
      <c r="D3" s="256"/>
      <c r="E3" s="256"/>
      <c r="F3" s="257"/>
      <c r="G3" s="257"/>
      <c r="H3" s="257"/>
      <c r="I3" s="257"/>
      <c r="J3" s="257"/>
      <c r="K3" s="257"/>
      <c r="L3" s="257"/>
    </row>
    <row r="4" spans="1:45" s="227" customFormat="1" ht="33" customHeight="1" x14ac:dyDescent="0.2">
      <c r="A4" s="226"/>
      <c r="B4" s="313" t="s">
        <v>237</v>
      </c>
      <c r="C4" s="313" t="s">
        <v>167</v>
      </c>
      <c r="D4" s="313" t="s">
        <v>169</v>
      </c>
      <c r="E4" s="313" t="s">
        <v>168</v>
      </c>
      <c r="F4" s="313"/>
      <c r="G4" s="313"/>
      <c r="H4" s="313"/>
      <c r="I4" s="480" t="s">
        <v>110</v>
      </c>
      <c r="J4" s="481"/>
      <c r="K4" s="482"/>
      <c r="L4" s="220"/>
      <c r="M4" s="315" t="s">
        <v>172</v>
      </c>
      <c r="N4" s="220"/>
      <c r="O4" s="220"/>
      <c r="P4" s="225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</row>
    <row r="5" spans="1:45" s="227" customFormat="1" ht="30" customHeight="1" x14ac:dyDescent="0.2">
      <c r="A5" s="226"/>
      <c r="B5" s="228" t="s">
        <v>122</v>
      </c>
      <c r="C5" s="229">
        <v>33</v>
      </c>
      <c r="D5" s="229">
        <v>18</v>
      </c>
      <c r="E5" s="229">
        <v>25</v>
      </c>
      <c r="F5" s="229"/>
      <c r="G5" s="229"/>
      <c r="H5" s="229"/>
      <c r="I5" s="229">
        <v>20</v>
      </c>
      <c r="J5" s="229">
        <v>33</v>
      </c>
      <c r="K5" s="229">
        <v>33</v>
      </c>
      <c r="L5" s="220"/>
      <c r="M5" s="220"/>
      <c r="N5" s="220"/>
      <c r="O5" s="220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</row>
    <row r="6" spans="1:45" s="227" customFormat="1" ht="30" customHeight="1" x14ac:dyDescent="0.2">
      <c r="A6" s="226"/>
      <c r="B6" s="230" t="s">
        <v>127</v>
      </c>
      <c r="C6" s="231">
        <v>9</v>
      </c>
      <c r="D6" s="231">
        <v>7.5</v>
      </c>
      <c r="E6" s="231">
        <v>7.8</v>
      </c>
      <c r="F6" s="231"/>
      <c r="G6" s="231"/>
      <c r="H6" s="231"/>
      <c r="I6" s="231">
        <v>8</v>
      </c>
      <c r="J6" s="231">
        <v>9.5</v>
      </c>
      <c r="K6" s="231">
        <v>8.5</v>
      </c>
      <c r="L6" s="220"/>
      <c r="M6" s="220"/>
      <c r="N6" s="220"/>
      <c r="O6" s="220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</row>
    <row r="7" spans="1:45" s="227" customFormat="1" ht="30" customHeight="1" x14ac:dyDescent="0.2">
      <c r="A7" s="226"/>
      <c r="B7" s="232" t="s">
        <v>111</v>
      </c>
      <c r="C7" s="233">
        <v>1.8</v>
      </c>
      <c r="D7" s="233">
        <v>1.6</v>
      </c>
      <c r="E7" s="233">
        <v>2.2999999999999998</v>
      </c>
      <c r="F7" s="233"/>
      <c r="G7" s="233"/>
      <c r="H7" s="233"/>
      <c r="I7" s="233">
        <v>1.5</v>
      </c>
      <c r="J7" s="233">
        <v>1.5</v>
      </c>
      <c r="K7" s="233">
        <v>1.8</v>
      </c>
      <c r="L7" s="220"/>
      <c r="M7" s="220"/>
      <c r="N7" s="220"/>
      <c r="O7" s="220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</row>
    <row r="8" spans="1:45" s="227" customFormat="1" ht="30" customHeight="1" x14ac:dyDescent="0.2">
      <c r="A8" s="226"/>
      <c r="B8" s="232" t="s">
        <v>119</v>
      </c>
      <c r="C8" s="316">
        <v>600</v>
      </c>
      <c r="D8" s="316">
        <v>600</v>
      </c>
      <c r="E8" s="316">
        <v>600</v>
      </c>
      <c r="F8" s="316"/>
      <c r="G8" s="316"/>
      <c r="H8" s="316"/>
      <c r="I8" s="316">
        <v>620</v>
      </c>
      <c r="J8" s="316">
        <v>610</v>
      </c>
      <c r="K8" s="316">
        <v>625</v>
      </c>
      <c r="L8" s="220"/>
      <c r="M8" s="220"/>
      <c r="N8" s="220"/>
      <c r="O8" s="220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</row>
    <row r="9" spans="1:45" s="227" customFormat="1" ht="30" customHeight="1" x14ac:dyDescent="0.2">
      <c r="A9" s="226"/>
      <c r="B9" s="262" t="s">
        <v>123</v>
      </c>
      <c r="C9" s="263">
        <f t="shared" ref="C9:H9" si="0">C5*C6*C7*C8/1000</f>
        <v>320.76</v>
      </c>
      <c r="D9" s="263">
        <f t="shared" si="0"/>
        <v>129.6</v>
      </c>
      <c r="E9" s="263">
        <f t="shared" si="0"/>
        <v>269.09999999999997</v>
      </c>
      <c r="F9" s="263">
        <f t="shared" si="0"/>
        <v>0</v>
      </c>
      <c r="G9" s="263">
        <f t="shared" si="0"/>
        <v>0</v>
      </c>
      <c r="H9" s="263">
        <f t="shared" si="0"/>
        <v>0</v>
      </c>
      <c r="I9" s="234">
        <f>I5*I6*I7*I8/1000</f>
        <v>148.80000000000001</v>
      </c>
      <c r="J9" s="234">
        <f>J5*J6*J7*J8/1000</f>
        <v>286.85250000000002</v>
      </c>
      <c r="K9" s="234">
        <f>K5*K6*K7*K8/1000</f>
        <v>315.5625</v>
      </c>
      <c r="L9" s="220"/>
      <c r="M9" s="220"/>
      <c r="N9" s="220"/>
      <c r="O9" s="220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</row>
    <row r="10" spans="1:45" s="226" customFormat="1" ht="30" customHeight="1" x14ac:dyDescent="0.2">
      <c r="B10" s="232" t="s">
        <v>120</v>
      </c>
      <c r="C10" s="255">
        <f>45</f>
        <v>45</v>
      </c>
      <c r="D10" s="255">
        <v>20</v>
      </c>
      <c r="E10" s="255">
        <v>40</v>
      </c>
      <c r="F10" s="255"/>
      <c r="G10" s="255"/>
      <c r="H10" s="255"/>
      <c r="I10" s="484">
        <v>11.8</v>
      </c>
      <c r="J10" s="485"/>
      <c r="K10" s="486"/>
    </row>
    <row r="11" spans="1:45" s="226" customFormat="1" ht="30" customHeight="1" x14ac:dyDescent="0.2">
      <c r="B11" s="260" t="str">
        <f>"Ertrag/ha
"&amp;ROUND(Q11,0)&amp;" dt/FM"</f>
        <v>Ertrag/ha
203 dt/FM</v>
      </c>
      <c r="C11" s="261">
        <f>IFERROR(C9/C10*10,"-")</f>
        <v>71.28</v>
      </c>
      <c r="D11" s="261">
        <f t="shared" ref="D11:H11" si="1">IFERROR(D9/D10*10,"-")</f>
        <v>64.8</v>
      </c>
      <c r="E11" s="261">
        <f t="shared" si="1"/>
        <v>67.274999999999991</v>
      </c>
      <c r="F11" s="261" t="str">
        <f t="shared" si="1"/>
        <v>-</v>
      </c>
      <c r="G11" s="261" t="str">
        <f t="shared" si="1"/>
        <v>-</v>
      </c>
      <c r="H11" s="261" t="str">
        <f t="shared" si="1"/>
        <v>-</v>
      </c>
      <c r="I11" s="487">
        <f>IFERROR(SUM(I9:K9)/I10*10,"-")</f>
        <v>636.62288135593224</v>
      </c>
      <c r="J11" s="488"/>
      <c r="K11" s="489"/>
      <c r="P11" s="260" t="s">
        <v>171</v>
      </c>
      <c r="Q11" s="261">
        <f>SUM(C11:H11)</f>
        <v>203.35499999999996</v>
      </c>
      <c r="R11" s="258">
        <f>I11</f>
        <v>636.62288135593224</v>
      </c>
    </row>
    <row r="12" spans="1:45" s="226" customFormat="1" ht="30" customHeight="1" x14ac:dyDescent="0.2">
      <c r="B12" s="232" t="s">
        <v>174</v>
      </c>
      <c r="C12" s="317">
        <v>37</v>
      </c>
      <c r="D12" s="317">
        <v>38</v>
      </c>
      <c r="E12" s="317">
        <v>40</v>
      </c>
      <c r="F12" s="317"/>
      <c r="G12" s="317"/>
      <c r="H12" s="317"/>
      <c r="I12" s="499">
        <v>37</v>
      </c>
      <c r="J12" s="500"/>
      <c r="K12" s="501"/>
    </row>
    <row r="13" spans="1:45" s="226" customFormat="1" ht="30" customHeight="1" x14ac:dyDescent="0.2">
      <c r="B13" s="260" t="str">
        <f>"Ertrag/ha
"&amp;ROUND(Q13,0)&amp;" dt/TM"</f>
        <v>Ertrag/ha
78 dt/TM</v>
      </c>
      <c r="C13" s="318">
        <f>IFERROR(C11*C12/100,"-")</f>
        <v>26.3736</v>
      </c>
      <c r="D13" s="318">
        <f t="shared" ref="D13:H13" si="2">IFERROR(D11*D12/100,"-")</f>
        <v>24.624000000000002</v>
      </c>
      <c r="E13" s="318">
        <f t="shared" si="2"/>
        <v>26.909999999999997</v>
      </c>
      <c r="F13" s="318" t="str">
        <f t="shared" si="2"/>
        <v>-</v>
      </c>
      <c r="G13" s="318" t="str">
        <f t="shared" si="2"/>
        <v>-</v>
      </c>
      <c r="H13" s="318" t="str">
        <f t="shared" si="2"/>
        <v>-</v>
      </c>
      <c r="I13" s="496">
        <f>IFERROR(I11*I12/100,"-")</f>
        <v>235.55046610169492</v>
      </c>
      <c r="J13" s="497"/>
      <c r="K13" s="498"/>
      <c r="Q13" s="319">
        <f>SUM(C13:H13)</f>
        <v>77.907600000000002</v>
      </c>
    </row>
    <row r="14" spans="1:45" s="226" customFormat="1" ht="30" customHeight="1" x14ac:dyDescent="0.2">
      <c r="B14" s="232" t="s">
        <v>202</v>
      </c>
      <c r="C14" s="338">
        <v>6.6</v>
      </c>
      <c r="D14" s="338">
        <v>6.2</v>
      </c>
      <c r="E14" s="338">
        <v>6</v>
      </c>
      <c r="F14" s="338"/>
      <c r="G14" s="338"/>
      <c r="H14" s="338"/>
      <c r="I14" s="502">
        <v>6.9</v>
      </c>
      <c r="J14" s="503"/>
      <c r="K14" s="504"/>
      <c r="Q14" s="319"/>
    </row>
    <row r="15" spans="1:45" s="226" customFormat="1" ht="30" customHeight="1" x14ac:dyDescent="0.2">
      <c r="B15" s="260" t="str">
        <f>"Energieertrag/ha
"&amp;ROUND(Q15,0)&amp;" GJ NEL/ha"</f>
        <v>Energieertrag/ha
49 GJ NEL/ha</v>
      </c>
      <c r="C15" s="330">
        <f>IFERROR(C13*C14*100/1000,"-")</f>
        <v>17.406575999999998</v>
      </c>
      <c r="D15" s="330">
        <f t="shared" ref="D15:I15" si="3">IFERROR(D13*D14*100/1000,"-")</f>
        <v>15.266880000000002</v>
      </c>
      <c r="E15" s="330">
        <f t="shared" si="3"/>
        <v>16.145999999999997</v>
      </c>
      <c r="F15" s="330" t="str">
        <f t="shared" si="3"/>
        <v>-</v>
      </c>
      <c r="G15" s="330" t="str">
        <f t="shared" si="3"/>
        <v>-</v>
      </c>
      <c r="H15" s="330" t="str">
        <f t="shared" si="3"/>
        <v>-</v>
      </c>
      <c r="I15" s="505">
        <f t="shared" si="3"/>
        <v>162.52982161016951</v>
      </c>
      <c r="J15" s="506"/>
      <c r="K15" s="507"/>
      <c r="Q15" s="330">
        <f t="shared" ref="Q15" si="4">SUM(C15:H15)</f>
        <v>48.819456000000002</v>
      </c>
    </row>
    <row r="16" spans="1:45" s="226" customFormat="1" ht="30" customHeight="1" x14ac:dyDescent="0.2">
      <c r="B16" s="92" t="s">
        <v>125</v>
      </c>
      <c r="C16" s="259" t="s">
        <v>126</v>
      </c>
      <c r="J16" s="272"/>
    </row>
    <row r="17" spans="2:18" s="226" customFormat="1" ht="30" customHeight="1" x14ac:dyDescent="0.2">
      <c r="B17" s="490" t="s">
        <v>129</v>
      </c>
      <c r="C17" s="491"/>
      <c r="D17" s="491"/>
      <c r="E17" s="491"/>
      <c r="F17" s="491"/>
      <c r="G17" s="491"/>
      <c r="H17" s="491"/>
      <c r="I17" s="491"/>
      <c r="J17" s="491"/>
      <c r="K17" s="492"/>
    </row>
    <row r="18" spans="2:18" s="220" customFormat="1" ht="30" customHeight="1" x14ac:dyDescent="0.2">
      <c r="B18" s="314" t="s">
        <v>124</v>
      </c>
      <c r="C18" s="378">
        <v>44075</v>
      </c>
      <c r="D18" s="378"/>
      <c r="E18" s="378"/>
      <c r="F18" s="378"/>
      <c r="G18" s="378"/>
      <c r="H18" s="378"/>
      <c r="I18" s="378">
        <v>44119</v>
      </c>
      <c r="J18" s="378"/>
      <c r="K18" s="378"/>
      <c r="P18" s="225"/>
    </row>
    <row r="19" spans="2:18" s="220" customFormat="1" ht="30" customHeight="1" x14ac:dyDescent="0.2">
      <c r="B19" s="232" t="s">
        <v>170</v>
      </c>
      <c r="C19" s="379">
        <v>1500</v>
      </c>
      <c r="D19" s="379"/>
      <c r="E19" s="379"/>
      <c r="F19" s="379"/>
      <c r="G19" s="379"/>
      <c r="H19" s="379"/>
      <c r="I19" s="379">
        <v>1750</v>
      </c>
      <c r="J19" s="379"/>
      <c r="K19" s="379"/>
      <c r="P19" s="225"/>
    </row>
    <row r="20" spans="2:18" s="240" customFormat="1" ht="30" customHeight="1" x14ac:dyDescent="0.2">
      <c r="B20" s="75" t="s">
        <v>254</v>
      </c>
      <c r="C20" s="380">
        <f t="shared" ref="C20:K20" si="5">IFERROR(C18+C9/(C19/1000),"-")</f>
        <v>44288.84</v>
      </c>
      <c r="D20" s="380" t="str">
        <f t="shared" si="5"/>
        <v>-</v>
      </c>
      <c r="E20" s="380" t="str">
        <f t="shared" si="5"/>
        <v>-</v>
      </c>
      <c r="F20" s="380" t="str">
        <f t="shared" si="5"/>
        <v>-</v>
      </c>
      <c r="G20" s="380" t="str">
        <f t="shared" si="5"/>
        <v>-</v>
      </c>
      <c r="H20" s="380" t="str">
        <f t="shared" si="5"/>
        <v>-</v>
      </c>
      <c r="I20" s="380">
        <f t="shared" si="5"/>
        <v>44204.028571428571</v>
      </c>
      <c r="J20" s="380" t="str">
        <f t="shared" si="5"/>
        <v>-</v>
      </c>
      <c r="K20" s="380" t="str">
        <f t="shared" si="5"/>
        <v>-</v>
      </c>
    </row>
    <row r="21" spans="2:18" s="220" customFormat="1" ht="30" customHeight="1" x14ac:dyDescent="0.2">
      <c r="B21" s="314" t="s">
        <v>255</v>
      </c>
      <c r="C21" s="378"/>
      <c r="D21" s="378"/>
      <c r="E21" s="378"/>
      <c r="F21" s="378"/>
      <c r="G21" s="378"/>
      <c r="H21" s="378"/>
      <c r="I21" s="378"/>
      <c r="J21" s="378"/>
      <c r="K21" s="378"/>
      <c r="P21" s="225"/>
    </row>
    <row r="22" spans="2:18" s="220" customFormat="1" ht="30" customHeight="1" x14ac:dyDescent="0.2">
      <c r="B22" s="314" t="s">
        <v>128</v>
      </c>
      <c r="C22" s="264" t="str">
        <f t="shared" ref="C22:D22" si="6">IFERROR(IF(C21&gt;C18,C21-C18,"-"),"-")</f>
        <v>-</v>
      </c>
      <c r="D22" s="264" t="str">
        <f t="shared" si="6"/>
        <v>-</v>
      </c>
      <c r="E22" s="264" t="str">
        <f>IFERROR(IF(E21&gt;E18,E21-E18,"-"),"-")</f>
        <v>-</v>
      </c>
      <c r="F22" s="264" t="str">
        <f t="shared" ref="F22:K22" si="7">IFERROR(IF(F21&gt;F18,F21-F18,"-"),"-")</f>
        <v>-</v>
      </c>
      <c r="G22" s="264" t="str">
        <f t="shared" si="7"/>
        <v>-</v>
      </c>
      <c r="H22" s="264" t="str">
        <f t="shared" si="7"/>
        <v>-</v>
      </c>
      <c r="I22" s="264" t="str">
        <f t="shared" si="7"/>
        <v>-</v>
      </c>
      <c r="J22" s="264" t="str">
        <f t="shared" ref="J22" si="8">IFERROR(IF(J21&gt;J18,J21-J18,"-"),"-")</f>
        <v>-</v>
      </c>
      <c r="K22" s="264" t="str">
        <f t="shared" si="7"/>
        <v>-</v>
      </c>
      <c r="P22" s="225"/>
    </row>
    <row r="23" spans="2:18" s="220" customFormat="1" ht="30" customHeight="1" x14ac:dyDescent="0.2">
      <c r="B23" s="314" t="s">
        <v>130</v>
      </c>
      <c r="C23" s="265" t="str">
        <f>IFERROR(C19*C22/1000,"-")</f>
        <v>-</v>
      </c>
      <c r="D23" s="265" t="str">
        <f t="shared" ref="D23:K23" si="9">IFERROR(D19*D22/1000,"-")</f>
        <v>-</v>
      </c>
      <c r="E23" s="265" t="str">
        <f>IFERROR(E19*E22/1000,"-")</f>
        <v>-</v>
      </c>
      <c r="F23" s="265" t="str">
        <f t="shared" si="9"/>
        <v>-</v>
      </c>
      <c r="G23" s="265" t="str">
        <f t="shared" si="9"/>
        <v>-</v>
      </c>
      <c r="H23" s="265" t="str">
        <f t="shared" si="9"/>
        <v>-</v>
      </c>
      <c r="I23" s="265" t="str">
        <f t="shared" si="9"/>
        <v>-</v>
      </c>
      <c r="J23" s="265" t="str">
        <f t="shared" ref="J23" si="10">IFERROR(J19*J22/1000,"-")</f>
        <v>-</v>
      </c>
      <c r="K23" s="265" t="str">
        <f t="shared" si="9"/>
        <v>-</v>
      </c>
      <c r="P23" s="225"/>
    </row>
    <row r="24" spans="2:18" s="220" customFormat="1" ht="30" customHeight="1" x14ac:dyDescent="0.2">
      <c r="B24" s="260" t="str">
        <f>"Ertrag/ha
"&amp;ROUND(Q24,0)&amp;" dt/FM"</f>
        <v>Ertrag/ha
0 dt/FM</v>
      </c>
      <c r="C24" s="266" t="str">
        <f t="shared" ref="C24:H24" si="11">IFERROR(C23/C10*10,"-")</f>
        <v>-</v>
      </c>
      <c r="D24" s="266" t="str">
        <f t="shared" si="11"/>
        <v>-</v>
      </c>
      <c r="E24" s="266" t="str">
        <f t="shared" si="11"/>
        <v>-</v>
      </c>
      <c r="F24" s="266" t="str">
        <f t="shared" si="11"/>
        <v>-</v>
      </c>
      <c r="G24" s="266" t="str">
        <f t="shared" si="11"/>
        <v>-</v>
      </c>
      <c r="H24" s="266" t="str">
        <f t="shared" si="11"/>
        <v>-</v>
      </c>
      <c r="I24" s="493" t="str">
        <f>IFERROR((I23+K23)/I10*10,"-")</f>
        <v>-</v>
      </c>
      <c r="J24" s="494"/>
      <c r="K24" s="495"/>
      <c r="P24" s="260" t="s">
        <v>171</v>
      </c>
      <c r="Q24" s="261">
        <f>SUM(C24:H24)</f>
        <v>0</v>
      </c>
      <c r="R24" s="258" t="str">
        <f>I24</f>
        <v>-</v>
      </c>
    </row>
    <row r="25" spans="2:18" s="240" customFormat="1" ht="14.25" x14ac:dyDescent="0.2">
      <c r="B25" s="241"/>
      <c r="C25" s="226"/>
      <c r="D25" s="226"/>
      <c r="E25" s="226"/>
      <c r="F25" s="226"/>
      <c r="G25" s="226"/>
      <c r="H25" s="226"/>
      <c r="I25" s="226"/>
      <c r="J25" s="226"/>
      <c r="K25" s="226"/>
    </row>
    <row r="26" spans="2:18" s="240" customFormat="1" ht="15" customHeight="1" x14ac:dyDescent="0.2">
      <c r="B26" s="243" t="s">
        <v>114</v>
      </c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</row>
    <row r="27" spans="2:18" s="240" customFormat="1" ht="15" customHeight="1" x14ac:dyDescent="0.2">
      <c r="B27" s="245" t="s">
        <v>1</v>
      </c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</row>
    <row r="28" spans="2:18" s="240" customFormat="1" ht="14.25" x14ac:dyDescent="0.2">
      <c r="B28" s="226"/>
      <c r="C28" s="226"/>
      <c r="D28" s="226"/>
      <c r="E28" s="226"/>
      <c r="F28" s="226"/>
      <c r="G28" s="226"/>
      <c r="H28" s="226"/>
      <c r="I28" s="226"/>
      <c r="J28" s="226"/>
      <c r="K28" s="226"/>
    </row>
    <row r="29" spans="2:18" s="240" customFormat="1" x14ac:dyDescent="0.25">
      <c r="B29" s="247"/>
      <c r="C29" s="242"/>
      <c r="D29" s="242"/>
      <c r="E29" s="242"/>
      <c r="F29" s="242"/>
      <c r="G29" s="242"/>
      <c r="H29" s="242"/>
      <c r="I29" s="242"/>
      <c r="J29" s="242"/>
      <c r="K29" s="242"/>
    </row>
    <row r="30" spans="2:18" s="240" customFormat="1" ht="30" customHeight="1" x14ac:dyDescent="0.2">
      <c r="B30" s="248" t="s">
        <v>115</v>
      </c>
      <c r="C30" s="242"/>
      <c r="D30" s="242"/>
      <c r="E30" s="242"/>
      <c r="F30" s="242"/>
      <c r="G30" s="242"/>
      <c r="H30" s="242"/>
      <c r="I30" s="249" t="s">
        <v>116</v>
      </c>
      <c r="J30" s="249" t="s">
        <v>116</v>
      </c>
      <c r="K30" s="249" t="s">
        <v>116</v>
      </c>
      <c r="M30" s="235" t="s">
        <v>112</v>
      </c>
    </row>
    <row r="31" spans="2:18" s="240" customFormat="1" x14ac:dyDescent="0.25">
      <c r="B31" s="247"/>
      <c r="C31" s="242"/>
      <c r="D31" s="242"/>
      <c r="E31" s="242"/>
      <c r="F31" s="242"/>
      <c r="G31" s="242"/>
      <c r="H31" s="242"/>
      <c r="I31" s="242"/>
      <c r="J31" s="242"/>
      <c r="K31" s="242"/>
      <c r="M31" s="70" t="s">
        <v>113</v>
      </c>
    </row>
    <row r="32" spans="2:18" s="240" customFormat="1" x14ac:dyDescent="0.25">
      <c r="B32" s="247"/>
      <c r="C32" s="242"/>
      <c r="D32" s="242"/>
      <c r="E32" s="242"/>
      <c r="F32" s="242"/>
      <c r="G32" s="242"/>
      <c r="H32" s="242"/>
      <c r="I32" s="242"/>
      <c r="J32" s="242"/>
      <c r="K32" s="242"/>
      <c r="M32" s="236" t="s">
        <v>21</v>
      </c>
    </row>
    <row r="33" spans="2:13" s="240" customFormat="1" x14ac:dyDescent="0.25">
      <c r="B33" s="247" t="s">
        <v>117</v>
      </c>
      <c r="C33" s="242"/>
      <c r="D33" s="242"/>
      <c r="E33" s="242"/>
      <c r="F33" s="242"/>
      <c r="G33" s="242"/>
      <c r="H33" s="242"/>
      <c r="I33" s="242"/>
      <c r="J33" s="242"/>
      <c r="K33" s="242"/>
      <c r="M33" s="237"/>
    </row>
    <row r="34" spans="2:13" s="240" customFormat="1" ht="15" customHeight="1" x14ac:dyDescent="0.2">
      <c r="B34" s="483">
        <v>30</v>
      </c>
      <c r="C34" s="242"/>
      <c r="D34" s="242"/>
      <c r="E34" s="242"/>
      <c r="F34" s="242"/>
      <c r="G34" s="242"/>
      <c r="H34" s="242"/>
      <c r="I34" s="242"/>
      <c r="J34" s="242"/>
      <c r="K34" s="242"/>
      <c r="M34" s="238" t="s">
        <v>22</v>
      </c>
    </row>
    <row r="35" spans="2:13" s="240" customFormat="1" ht="15" customHeight="1" x14ac:dyDescent="0.2">
      <c r="B35" s="483"/>
      <c r="C35" s="242"/>
      <c r="D35" s="242"/>
      <c r="E35" s="242"/>
      <c r="F35" s="242"/>
      <c r="G35" s="242"/>
      <c r="H35" s="242"/>
      <c r="I35" s="242"/>
      <c r="J35" s="242"/>
      <c r="K35" s="242"/>
      <c r="M35" s="239" t="s">
        <v>23</v>
      </c>
    </row>
    <row r="36" spans="2:13" s="240" customFormat="1" ht="15" customHeight="1" x14ac:dyDescent="0.2">
      <c r="B36" s="483"/>
      <c r="C36" s="250">
        <v>10</v>
      </c>
      <c r="D36" s="250">
        <v>20</v>
      </c>
      <c r="E36" s="250">
        <v>30</v>
      </c>
      <c r="F36" s="250">
        <v>40</v>
      </c>
      <c r="G36" s="242"/>
      <c r="H36" s="242"/>
      <c r="I36" s="242"/>
      <c r="J36" s="242"/>
      <c r="K36" s="242"/>
    </row>
    <row r="37" spans="2:13" s="240" customFormat="1" x14ac:dyDescent="0.25">
      <c r="B37" s="247"/>
      <c r="C37" s="242"/>
      <c r="D37" s="242"/>
      <c r="E37" s="242"/>
      <c r="F37" s="242"/>
      <c r="G37" s="242"/>
      <c r="H37" s="242"/>
      <c r="I37" s="242"/>
      <c r="J37" s="242"/>
      <c r="K37" s="242"/>
    </row>
    <row r="38" spans="2:13" s="240" customFormat="1" x14ac:dyDescent="0.25">
      <c r="B38" s="247" t="s">
        <v>118</v>
      </c>
      <c r="C38" s="242"/>
      <c r="D38" s="242"/>
      <c r="E38" s="242"/>
      <c r="F38" s="242"/>
      <c r="G38" s="242"/>
      <c r="H38" s="242"/>
      <c r="I38" s="242"/>
      <c r="J38" s="242"/>
      <c r="K38" s="242"/>
    </row>
    <row r="39" spans="2:13" s="240" customFormat="1" ht="14.25" x14ac:dyDescent="0.2">
      <c r="B39" s="483">
        <v>11</v>
      </c>
      <c r="C39" s="242"/>
      <c r="D39" s="242"/>
      <c r="E39" s="242"/>
      <c r="F39" s="242"/>
      <c r="G39" s="242"/>
      <c r="H39" s="242"/>
      <c r="I39" s="242"/>
      <c r="J39" s="242"/>
      <c r="K39" s="242"/>
    </row>
    <row r="40" spans="2:13" s="240" customFormat="1" ht="14.25" x14ac:dyDescent="0.2">
      <c r="B40" s="483"/>
      <c r="C40" s="242"/>
      <c r="D40" s="242"/>
      <c r="E40" s="242"/>
      <c r="F40" s="242"/>
      <c r="G40" s="242"/>
      <c r="H40" s="242"/>
      <c r="I40" s="242"/>
      <c r="J40" s="242"/>
      <c r="K40" s="242"/>
    </row>
    <row r="41" spans="2:13" s="240" customFormat="1" ht="14.25" x14ac:dyDescent="0.2">
      <c r="B41" s="483"/>
      <c r="C41" s="251">
        <v>1</v>
      </c>
      <c r="D41" s="250">
        <v>10</v>
      </c>
      <c r="E41" s="252">
        <v>1</v>
      </c>
      <c r="F41" s="250"/>
      <c r="G41" s="242"/>
      <c r="H41" s="242"/>
      <c r="I41" s="242"/>
      <c r="J41" s="242"/>
      <c r="K41" s="242"/>
    </row>
    <row r="42" spans="2:13" s="240" customFormat="1" x14ac:dyDescent="0.25">
      <c r="B42" s="247"/>
      <c r="C42" s="242"/>
      <c r="D42" s="242"/>
      <c r="E42" s="242"/>
      <c r="F42" s="242"/>
      <c r="G42" s="242"/>
      <c r="H42" s="242"/>
      <c r="I42" s="242"/>
      <c r="J42" s="242"/>
      <c r="K42" s="242"/>
    </row>
    <row r="43" spans="2:13" s="240" customFormat="1" x14ac:dyDescent="0.25">
      <c r="B43" s="247"/>
      <c r="C43" s="242"/>
      <c r="D43" s="242"/>
      <c r="E43" s="242"/>
      <c r="F43" s="242"/>
      <c r="G43" s="242"/>
      <c r="H43" s="242"/>
      <c r="I43" s="242"/>
      <c r="J43" s="242"/>
      <c r="K43" s="242"/>
    </row>
    <row r="44" spans="2:13" s="240" customFormat="1" x14ac:dyDescent="0.25">
      <c r="B44" s="247"/>
      <c r="C44" s="242"/>
      <c r="D44" s="242"/>
      <c r="E44" s="242"/>
      <c r="F44" s="242"/>
      <c r="G44" s="242"/>
      <c r="H44" s="242"/>
      <c r="I44" s="242"/>
      <c r="J44" s="242"/>
      <c r="K44" s="242"/>
    </row>
    <row r="45" spans="2:13" s="240" customFormat="1" x14ac:dyDescent="0.25">
      <c r="B45" s="247"/>
      <c r="C45" s="242"/>
      <c r="D45" s="242"/>
      <c r="E45" s="242"/>
      <c r="F45" s="242"/>
      <c r="G45" s="242"/>
      <c r="H45" s="242"/>
      <c r="I45" s="242"/>
      <c r="J45" s="242"/>
      <c r="K45" s="242"/>
    </row>
    <row r="46" spans="2:13" s="240" customFormat="1" x14ac:dyDescent="0.25">
      <c r="B46" s="247"/>
      <c r="C46" s="242"/>
      <c r="D46" s="242"/>
      <c r="E46" s="242"/>
      <c r="F46" s="242"/>
      <c r="G46" s="242"/>
      <c r="H46" s="242"/>
      <c r="I46" s="242"/>
      <c r="J46" s="242"/>
      <c r="K46" s="242"/>
    </row>
    <row r="47" spans="2:13" s="240" customFormat="1" x14ac:dyDescent="0.25">
      <c r="B47" s="247"/>
      <c r="C47" s="242"/>
      <c r="D47" s="242"/>
      <c r="E47" s="242"/>
      <c r="F47" s="242"/>
      <c r="G47" s="242"/>
      <c r="H47" s="242"/>
      <c r="I47" s="242"/>
      <c r="J47" s="242"/>
      <c r="K47" s="242"/>
    </row>
    <row r="48" spans="2:13" s="240" customFormat="1" x14ac:dyDescent="0.25">
      <c r="B48" s="247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2:11" s="240" customFormat="1" x14ac:dyDescent="0.25">
      <c r="B49" s="247"/>
      <c r="C49" s="242"/>
      <c r="D49" s="242"/>
      <c r="E49" s="242"/>
      <c r="F49" s="242"/>
      <c r="G49" s="242"/>
      <c r="H49" s="242"/>
      <c r="I49" s="242"/>
      <c r="J49" s="242"/>
      <c r="K49" s="242"/>
    </row>
    <row r="50" spans="2:11" s="240" customFormat="1" x14ac:dyDescent="0.25">
      <c r="B50" s="247"/>
      <c r="C50" s="242"/>
      <c r="D50" s="242"/>
      <c r="E50" s="242"/>
      <c r="F50" s="242"/>
      <c r="G50" s="242"/>
      <c r="H50" s="242"/>
      <c r="I50" s="242"/>
      <c r="J50" s="242"/>
      <c r="K50" s="242"/>
    </row>
    <row r="51" spans="2:11" s="240" customFormat="1" x14ac:dyDescent="0.25">
      <c r="B51" s="247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2:11" s="240" customFormat="1" x14ac:dyDescent="0.25">
      <c r="B52" s="247"/>
      <c r="C52" s="242"/>
      <c r="D52" s="242"/>
      <c r="E52" s="242"/>
      <c r="F52" s="242"/>
      <c r="G52" s="242"/>
      <c r="H52" s="242"/>
      <c r="I52" s="242"/>
      <c r="J52" s="242"/>
      <c r="K52" s="242"/>
    </row>
    <row r="53" spans="2:11" s="240" customFormat="1" x14ac:dyDescent="0.25">
      <c r="B53" s="247"/>
      <c r="C53" s="242"/>
      <c r="D53" s="242"/>
      <c r="E53" s="242"/>
      <c r="F53" s="242"/>
      <c r="G53" s="242"/>
      <c r="H53" s="242"/>
      <c r="I53" s="242"/>
      <c r="J53" s="242"/>
      <c r="K53" s="242"/>
    </row>
    <row r="54" spans="2:11" s="240" customFormat="1" x14ac:dyDescent="0.25">
      <c r="B54" s="247"/>
      <c r="C54" s="242"/>
      <c r="D54" s="242"/>
      <c r="E54" s="242"/>
      <c r="F54" s="242"/>
      <c r="G54" s="242"/>
      <c r="H54" s="242"/>
      <c r="I54" s="242"/>
      <c r="J54" s="242"/>
      <c r="K54" s="242"/>
    </row>
    <row r="55" spans="2:11" s="240" customFormat="1" x14ac:dyDescent="0.25">
      <c r="B55" s="247"/>
      <c r="C55" s="242"/>
      <c r="D55" s="242"/>
      <c r="E55" s="242"/>
      <c r="F55" s="242"/>
      <c r="G55" s="242"/>
      <c r="H55" s="242"/>
      <c r="I55" s="242"/>
      <c r="J55" s="242"/>
      <c r="K55" s="242"/>
    </row>
    <row r="56" spans="2:11" s="240" customFormat="1" x14ac:dyDescent="0.25">
      <c r="B56" s="247"/>
      <c r="C56" s="242"/>
      <c r="D56" s="242"/>
      <c r="E56" s="242"/>
      <c r="F56" s="242"/>
      <c r="G56" s="242"/>
      <c r="H56" s="242"/>
      <c r="I56" s="242"/>
      <c r="J56" s="242"/>
      <c r="K56" s="242"/>
    </row>
    <row r="57" spans="2:11" s="240" customFormat="1" x14ac:dyDescent="0.25">
      <c r="B57" s="247"/>
      <c r="C57" s="242"/>
      <c r="D57" s="242"/>
      <c r="E57" s="242"/>
      <c r="F57" s="242"/>
      <c r="G57" s="242"/>
      <c r="H57" s="242"/>
      <c r="I57" s="242"/>
      <c r="J57" s="242"/>
      <c r="K57" s="242"/>
    </row>
    <row r="58" spans="2:11" s="240" customFormat="1" x14ac:dyDescent="0.25">
      <c r="B58" s="247"/>
      <c r="C58" s="242"/>
      <c r="D58" s="242"/>
      <c r="E58" s="242"/>
      <c r="F58" s="242"/>
      <c r="G58" s="242"/>
      <c r="H58" s="242"/>
      <c r="I58" s="242"/>
      <c r="J58" s="242"/>
      <c r="K58" s="242"/>
    </row>
    <row r="59" spans="2:11" s="240" customFormat="1" x14ac:dyDescent="0.25">
      <c r="B59" s="247"/>
      <c r="C59" s="242"/>
      <c r="D59" s="242"/>
      <c r="E59" s="242"/>
      <c r="F59" s="242"/>
      <c r="G59" s="242"/>
      <c r="H59" s="242"/>
      <c r="I59" s="242"/>
      <c r="J59" s="242"/>
      <c r="K59" s="242"/>
    </row>
    <row r="60" spans="2:11" s="240" customFormat="1" x14ac:dyDescent="0.25">
      <c r="B60" s="247"/>
      <c r="C60" s="242"/>
      <c r="D60" s="242"/>
      <c r="E60" s="242"/>
      <c r="F60" s="242"/>
      <c r="G60" s="242"/>
      <c r="H60" s="242"/>
      <c r="I60" s="242"/>
      <c r="J60" s="242"/>
      <c r="K60" s="242"/>
    </row>
    <row r="61" spans="2:11" s="240" customFormat="1" x14ac:dyDescent="0.25">
      <c r="B61" s="247"/>
      <c r="C61" s="242"/>
      <c r="D61" s="242"/>
      <c r="E61" s="242"/>
      <c r="F61" s="242"/>
      <c r="G61" s="242"/>
      <c r="H61" s="242"/>
      <c r="I61" s="242"/>
      <c r="J61" s="242"/>
      <c r="K61" s="242"/>
    </row>
    <row r="62" spans="2:11" s="240" customFormat="1" x14ac:dyDescent="0.25">
      <c r="B62" s="247"/>
      <c r="C62" s="242"/>
      <c r="D62" s="242"/>
      <c r="E62" s="242"/>
      <c r="F62" s="242"/>
      <c r="G62" s="242"/>
      <c r="H62" s="242"/>
      <c r="I62" s="242"/>
      <c r="J62" s="242"/>
      <c r="K62" s="242"/>
    </row>
    <row r="63" spans="2:11" s="240" customFormat="1" x14ac:dyDescent="0.25">
      <c r="B63" s="247"/>
      <c r="C63" s="242"/>
      <c r="D63" s="242"/>
      <c r="E63" s="242"/>
      <c r="F63" s="242"/>
      <c r="G63" s="242"/>
      <c r="H63" s="242"/>
      <c r="I63" s="242"/>
      <c r="J63" s="242"/>
      <c r="K63" s="242"/>
    </row>
    <row r="64" spans="2:11" s="240" customFormat="1" x14ac:dyDescent="0.25">
      <c r="B64" s="247"/>
      <c r="C64" s="242"/>
      <c r="D64" s="242"/>
      <c r="E64" s="242"/>
      <c r="F64" s="242"/>
      <c r="G64" s="242"/>
      <c r="H64" s="242"/>
      <c r="I64" s="242"/>
      <c r="J64" s="242"/>
      <c r="K64" s="242"/>
    </row>
    <row r="65" spans="2:11" s="240" customFormat="1" x14ac:dyDescent="0.25">
      <c r="B65" s="247"/>
      <c r="C65" s="242"/>
      <c r="D65" s="242"/>
      <c r="E65" s="242"/>
      <c r="F65" s="242"/>
      <c r="G65" s="242"/>
      <c r="H65" s="242"/>
      <c r="I65" s="242"/>
      <c r="J65" s="242"/>
      <c r="K65" s="242"/>
    </row>
    <row r="66" spans="2:11" s="240" customFormat="1" x14ac:dyDescent="0.25">
      <c r="B66" s="247"/>
      <c r="C66" s="242"/>
      <c r="D66" s="242"/>
      <c r="E66" s="242"/>
      <c r="F66" s="242"/>
      <c r="G66" s="242"/>
      <c r="H66" s="242"/>
      <c r="I66" s="242"/>
      <c r="J66" s="242"/>
      <c r="K66" s="242"/>
    </row>
    <row r="67" spans="2:11" s="240" customFormat="1" x14ac:dyDescent="0.25">
      <c r="B67" s="247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2:11" s="240" customFormat="1" x14ac:dyDescent="0.25">
      <c r="B68" s="247"/>
      <c r="C68" s="242"/>
      <c r="D68" s="242"/>
      <c r="E68" s="242"/>
      <c r="F68" s="242"/>
      <c r="G68" s="242"/>
      <c r="H68" s="242"/>
      <c r="I68" s="242"/>
      <c r="J68" s="242"/>
      <c r="K68" s="242"/>
    </row>
    <row r="69" spans="2:11" s="240" customFormat="1" x14ac:dyDescent="0.25">
      <c r="B69" s="247"/>
      <c r="C69" s="242"/>
      <c r="D69" s="242"/>
      <c r="E69" s="242"/>
      <c r="F69" s="242"/>
      <c r="G69" s="242"/>
      <c r="H69" s="242"/>
      <c r="I69" s="242"/>
      <c r="J69" s="242"/>
      <c r="K69" s="242"/>
    </row>
    <row r="70" spans="2:11" s="240" customFormat="1" x14ac:dyDescent="0.25">
      <c r="B70" s="247"/>
      <c r="C70" s="242"/>
      <c r="D70" s="242"/>
      <c r="E70" s="242"/>
      <c r="F70" s="242"/>
      <c r="G70" s="242"/>
      <c r="H70" s="242"/>
      <c r="I70" s="242"/>
      <c r="J70" s="242"/>
      <c r="K70" s="242"/>
    </row>
    <row r="71" spans="2:11" s="240" customFormat="1" x14ac:dyDescent="0.25">
      <c r="B71" s="247"/>
      <c r="C71" s="242"/>
      <c r="D71" s="242"/>
      <c r="E71" s="242"/>
      <c r="F71" s="242"/>
      <c r="G71" s="242"/>
      <c r="H71" s="242"/>
      <c r="I71" s="242"/>
      <c r="J71" s="242"/>
      <c r="K71" s="242"/>
    </row>
    <row r="72" spans="2:11" s="240" customFormat="1" x14ac:dyDescent="0.25">
      <c r="B72" s="247"/>
      <c r="C72" s="242"/>
      <c r="D72" s="242"/>
      <c r="E72" s="242"/>
      <c r="F72" s="242"/>
      <c r="G72" s="242"/>
      <c r="H72" s="242"/>
      <c r="I72" s="242"/>
      <c r="J72" s="242"/>
      <c r="K72" s="242"/>
    </row>
    <row r="73" spans="2:11" s="240" customFormat="1" x14ac:dyDescent="0.25">
      <c r="B73" s="247"/>
      <c r="C73" s="242"/>
      <c r="D73" s="242"/>
      <c r="E73" s="242"/>
      <c r="F73" s="242"/>
      <c r="G73" s="242"/>
      <c r="H73" s="242"/>
      <c r="I73" s="242"/>
      <c r="J73" s="242"/>
      <c r="K73" s="242"/>
    </row>
    <row r="74" spans="2:11" s="240" customFormat="1" x14ac:dyDescent="0.25">
      <c r="B74" s="247"/>
      <c r="C74" s="242"/>
      <c r="D74" s="242"/>
      <c r="E74" s="242"/>
      <c r="F74" s="242"/>
      <c r="G74" s="242"/>
      <c r="H74" s="242"/>
      <c r="I74" s="242"/>
      <c r="J74" s="242"/>
      <c r="K74" s="242"/>
    </row>
    <row r="75" spans="2:11" s="240" customFormat="1" x14ac:dyDescent="0.25">
      <c r="B75" s="247"/>
      <c r="C75" s="242"/>
      <c r="D75" s="242"/>
      <c r="E75" s="242"/>
      <c r="F75" s="242"/>
      <c r="G75" s="242"/>
      <c r="H75" s="242"/>
      <c r="I75" s="242"/>
      <c r="J75" s="242"/>
      <c r="K75" s="242"/>
    </row>
    <row r="76" spans="2:11" s="240" customFormat="1" x14ac:dyDescent="0.25">
      <c r="B76" s="247"/>
      <c r="C76" s="242"/>
      <c r="D76" s="242"/>
      <c r="E76" s="242"/>
      <c r="F76" s="242"/>
      <c r="G76" s="242"/>
      <c r="H76" s="242"/>
      <c r="I76" s="242"/>
      <c r="J76" s="242"/>
      <c r="K76" s="242"/>
    </row>
    <row r="77" spans="2:11" s="240" customFormat="1" x14ac:dyDescent="0.25">
      <c r="B77" s="247"/>
      <c r="C77" s="242"/>
      <c r="D77" s="242"/>
      <c r="E77" s="242"/>
      <c r="F77" s="242"/>
      <c r="G77" s="242"/>
      <c r="H77" s="242"/>
      <c r="I77" s="242"/>
      <c r="J77" s="242"/>
      <c r="K77" s="242"/>
    </row>
    <row r="78" spans="2:11" s="240" customFormat="1" x14ac:dyDescent="0.25">
      <c r="B78" s="247"/>
      <c r="C78" s="242"/>
      <c r="D78" s="242"/>
      <c r="E78" s="242"/>
      <c r="F78" s="242"/>
      <c r="G78" s="242"/>
      <c r="H78" s="242"/>
      <c r="I78" s="242"/>
      <c r="J78" s="242"/>
      <c r="K78" s="242"/>
    </row>
    <row r="79" spans="2:11" s="240" customFormat="1" x14ac:dyDescent="0.25">
      <c r="B79" s="247"/>
      <c r="C79" s="242"/>
      <c r="D79" s="242"/>
      <c r="E79" s="242"/>
      <c r="F79" s="242"/>
      <c r="G79" s="242"/>
      <c r="H79" s="242"/>
      <c r="I79" s="242"/>
      <c r="J79" s="242"/>
      <c r="K79" s="242"/>
    </row>
    <row r="80" spans="2:11" s="240" customFormat="1" x14ac:dyDescent="0.25">
      <c r="B80" s="247"/>
      <c r="C80" s="242"/>
      <c r="D80" s="242"/>
      <c r="E80" s="242"/>
      <c r="F80" s="242"/>
      <c r="G80" s="242"/>
      <c r="H80" s="242"/>
      <c r="I80" s="242"/>
      <c r="J80" s="242"/>
      <c r="K80" s="242"/>
    </row>
    <row r="81" spans="2:11" s="240" customFormat="1" x14ac:dyDescent="0.25">
      <c r="B81" s="247"/>
      <c r="C81" s="242"/>
      <c r="D81" s="242"/>
      <c r="E81" s="242"/>
      <c r="F81" s="242"/>
      <c r="G81" s="242"/>
      <c r="H81" s="242"/>
      <c r="I81" s="242"/>
      <c r="J81" s="242"/>
      <c r="K81" s="242"/>
    </row>
    <row r="82" spans="2:11" s="240" customFormat="1" x14ac:dyDescent="0.25">
      <c r="B82" s="247"/>
      <c r="C82" s="242"/>
      <c r="D82" s="242"/>
      <c r="E82" s="242"/>
      <c r="F82" s="242"/>
      <c r="G82" s="242"/>
      <c r="H82" s="242"/>
      <c r="I82" s="242"/>
      <c r="J82" s="242"/>
      <c r="K82" s="242"/>
    </row>
    <row r="83" spans="2:11" s="240" customFormat="1" x14ac:dyDescent="0.25">
      <c r="B83" s="247"/>
      <c r="C83" s="242"/>
      <c r="D83" s="242"/>
      <c r="E83" s="242"/>
      <c r="F83" s="242"/>
      <c r="G83" s="242"/>
      <c r="H83" s="242"/>
      <c r="I83" s="242"/>
      <c r="J83" s="242"/>
      <c r="K83" s="242"/>
    </row>
    <row r="84" spans="2:11" s="240" customFormat="1" x14ac:dyDescent="0.25">
      <c r="B84" s="247"/>
      <c r="C84" s="242"/>
      <c r="D84" s="242"/>
      <c r="E84" s="242"/>
      <c r="F84" s="242"/>
      <c r="G84" s="242"/>
      <c r="H84" s="242"/>
      <c r="I84" s="242"/>
      <c r="J84" s="242"/>
      <c r="K84" s="242"/>
    </row>
    <row r="85" spans="2:11" s="240" customFormat="1" x14ac:dyDescent="0.25">
      <c r="B85" s="247"/>
      <c r="C85" s="242"/>
      <c r="D85" s="242"/>
      <c r="E85" s="242"/>
      <c r="F85" s="242"/>
      <c r="G85" s="242"/>
      <c r="H85" s="242"/>
      <c r="I85" s="242"/>
      <c r="J85" s="242"/>
      <c r="K85" s="242"/>
    </row>
    <row r="86" spans="2:11" s="240" customFormat="1" x14ac:dyDescent="0.25">
      <c r="B86" s="247"/>
      <c r="C86" s="242"/>
      <c r="D86" s="242"/>
      <c r="E86" s="242"/>
      <c r="F86" s="242"/>
      <c r="G86" s="242"/>
      <c r="H86" s="242"/>
      <c r="I86" s="242"/>
      <c r="J86" s="242"/>
      <c r="K86" s="242"/>
    </row>
    <row r="87" spans="2:11" s="240" customFormat="1" x14ac:dyDescent="0.25">
      <c r="B87" s="247"/>
      <c r="C87" s="242"/>
      <c r="D87" s="242"/>
      <c r="E87" s="242"/>
      <c r="F87" s="242"/>
      <c r="G87" s="242"/>
      <c r="H87" s="242"/>
      <c r="I87" s="242"/>
      <c r="J87" s="242"/>
      <c r="K87" s="242"/>
    </row>
    <row r="88" spans="2:11" s="240" customFormat="1" x14ac:dyDescent="0.25">
      <c r="B88" s="247"/>
      <c r="C88" s="242"/>
      <c r="D88" s="242"/>
      <c r="E88" s="242"/>
      <c r="F88" s="242"/>
      <c r="G88" s="242"/>
      <c r="H88" s="242"/>
      <c r="I88" s="242"/>
      <c r="J88" s="242"/>
      <c r="K88" s="242"/>
    </row>
    <row r="89" spans="2:11" s="240" customFormat="1" x14ac:dyDescent="0.25">
      <c r="B89" s="247"/>
      <c r="C89" s="242"/>
      <c r="D89" s="242"/>
      <c r="E89" s="242"/>
      <c r="F89" s="242"/>
      <c r="G89" s="242"/>
      <c r="H89" s="242"/>
      <c r="I89" s="242"/>
      <c r="J89" s="242"/>
      <c r="K89" s="242"/>
    </row>
    <row r="90" spans="2:11" s="240" customFormat="1" x14ac:dyDescent="0.25">
      <c r="B90" s="247"/>
      <c r="C90" s="242"/>
      <c r="D90" s="242"/>
      <c r="E90" s="242"/>
      <c r="F90" s="242"/>
      <c r="G90" s="242"/>
      <c r="H90" s="242"/>
      <c r="I90" s="242"/>
      <c r="J90" s="242"/>
      <c r="K90" s="242"/>
    </row>
    <row r="91" spans="2:11" s="240" customFormat="1" x14ac:dyDescent="0.25">
      <c r="B91" s="247"/>
      <c r="C91" s="242"/>
      <c r="D91" s="242"/>
      <c r="E91" s="242"/>
      <c r="F91" s="242"/>
      <c r="G91" s="242"/>
      <c r="H91" s="242"/>
      <c r="I91" s="242"/>
      <c r="J91" s="242"/>
      <c r="K91" s="242"/>
    </row>
    <row r="92" spans="2:11" s="240" customFormat="1" x14ac:dyDescent="0.25">
      <c r="B92" s="247"/>
      <c r="C92" s="242"/>
      <c r="D92" s="242"/>
      <c r="E92" s="242"/>
      <c r="F92" s="242"/>
      <c r="G92" s="242"/>
      <c r="H92" s="242"/>
      <c r="I92" s="242"/>
      <c r="J92" s="242"/>
      <c r="K92" s="242"/>
    </row>
    <row r="93" spans="2:11" s="240" customFormat="1" x14ac:dyDescent="0.25">
      <c r="B93" s="247"/>
      <c r="C93" s="242"/>
      <c r="D93" s="242"/>
      <c r="E93" s="242"/>
      <c r="F93" s="242"/>
      <c r="G93" s="242"/>
      <c r="H93" s="242"/>
      <c r="I93" s="242"/>
      <c r="J93" s="242"/>
      <c r="K93" s="242"/>
    </row>
    <row r="94" spans="2:11" s="240" customFormat="1" x14ac:dyDescent="0.25">
      <c r="B94" s="247"/>
      <c r="C94" s="242"/>
      <c r="D94" s="242"/>
      <c r="E94" s="242"/>
      <c r="F94" s="242"/>
      <c r="G94" s="242"/>
      <c r="H94" s="242"/>
      <c r="I94" s="242"/>
      <c r="J94" s="242"/>
      <c r="K94" s="242"/>
    </row>
    <row r="95" spans="2:11" s="240" customFormat="1" x14ac:dyDescent="0.25">
      <c r="B95" s="247"/>
      <c r="C95" s="242"/>
      <c r="D95" s="242"/>
      <c r="E95" s="242"/>
      <c r="F95" s="242"/>
      <c r="G95" s="242"/>
      <c r="H95" s="242"/>
      <c r="I95" s="242"/>
      <c r="J95" s="242"/>
      <c r="K95" s="242"/>
    </row>
    <row r="96" spans="2:11" s="240" customFormat="1" x14ac:dyDescent="0.25">
      <c r="B96" s="247"/>
      <c r="C96" s="242"/>
      <c r="D96" s="242"/>
      <c r="E96" s="242"/>
      <c r="F96" s="242"/>
      <c r="G96" s="242"/>
      <c r="H96" s="242"/>
      <c r="I96" s="242"/>
      <c r="J96" s="242"/>
      <c r="K96" s="242"/>
    </row>
    <row r="97" spans="2:11" s="240" customFormat="1" x14ac:dyDescent="0.25">
      <c r="B97" s="247"/>
      <c r="C97" s="242"/>
      <c r="D97" s="242"/>
      <c r="E97" s="242"/>
      <c r="F97" s="242"/>
      <c r="G97" s="242"/>
      <c r="H97" s="242"/>
      <c r="I97" s="242"/>
      <c r="J97" s="242"/>
      <c r="K97" s="242"/>
    </row>
    <row r="98" spans="2:11" s="240" customFormat="1" x14ac:dyDescent="0.25">
      <c r="B98" s="247"/>
      <c r="C98" s="242"/>
      <c r="D98" s="242"/>
      <c r="E98" s="242"/>
      <c r="F98" s="242"/>
      <c r="G98" s="242"/>
      <c r="H98" s="242"/>
      <c r="I98" s="242"/>
      <c r="J98" s="242"/>
      <c r="K98" s="242"/>
    </row>
    <row r="99" spans="2:11" s="240" customFormat="1" x14ac:dyDescent="0.25">
      <c r="B99" s="247"/>
      <c r="C99" s="242"/>
      <c r="D99" s="242"/>
      <c r="E99" s="242"/>
      <c r="F99" s="242"/>
      <c r="G99" s="242"/>
      <c r="H99" s="242"/>
      <c r="I99" s="242"/>
      <c r="J99" s="242"/>
      <c r="K99" s="242"/>
    </row>
    <row r="100" spans="2:11" s="240" customFormat="1" x14ac:dyDescent="0.25">
      <c r="B100" s="247"/>
      <c r="C100" s="242"/>
      <c r="D100" s="242"/>
      <c r="E100" s="242"/>
      <c r="F100" s="242"/>
      <c r="G100" s="242"/>
      <c r="H100" s="242"/>
      <c r="I100" s="242"/>
      <c r="J100" s="242"/>
      <c r="K100" s="242"/>
    </row>
    <row r="101" spans="2:11" s="240" customFormat="1" x14ac:dyDescent="0.25">
      <c r="B101" s="247"/>
      <c r="C101" s="242"/>
      <c r="D101" s="242"/>
      <c r="E101" s="242"/>
      <c r="F101" s="242"/>
      <c r="G101" s="242"/>
      <c r="H101" s="242"/>
      <c r="I101" s="242"/>
      <c r="J101" s="242"/>
      <c r="K101" s="242"/>
    </row>
    <row r="102" spans="2:11" s="240" customFormat="1" x14ac:dyDescent="0.25">
      <c r="B102" s="247"/>
      <c r="C102" s="242"/>
      <c r="D102" s="242"/>
      <c r="E102" s="242"/>
      <c r="F102" s="242"/>
      <c r="G102" s="242"/>
      <c r="H102" s="242"/>
      <c r="I102" s="242"/>
      <c r="J102" s="242"/>
      <c r="K102" s="242"/>
    </row>
    <row r="103" spans="2:11" s="240" customFormat="1" x14ac:dyDescent="0.25">
      <c r="B103" s="247"/>
      <c r="C103" s="242"/>
      <c r="D103" s="242"/>
      <c r="E103" s="242"/>
      <c r="F103" s="242"/>
      <c r="G103" s="242"/>
      <c r="H103" s="242"/>
      <c r="I103" s="242"/>
      <c r="J103" s="242"/>
      <c r="K103" s="242"/>
    </row>
    <row r="104" spans="2:11" s="240" customFormat="1" x14ac:dyDescent="0.25">
      <c r="B104" s="247"/>
      <c r="C104" s="242"/>
      <c r="D104" s="242"/>
      <c r="E104" s="242"/>
      <c r="F104" s="242"/>
      <c r="G104" s="242"/>
      <c r="H104" s="242"/>
      <c r="I104" s="242"/>
      <c r="J104" s="242"/>
      <c r="K104" s="242"/>
    </row>
    <row r="105" spans="2:11" s="240" customFormat="1" x14ac:dyDescent="0.25">
      <c r="B105" s="247"/>
      <c r="C105" s="242"/>
      <c r="D105" s="242"/>
      <c r="E105" s="242"/>
      <c r="F105" s="242"/>
      <c r="G105" s="242"/>
      <c r="H105" s="242"/>
      <c r="I105" s="242"/>
      <c r="J105" s="242"/>
      <c r="K105" s="242"/>
    </row>
    <row r="106" spans="2:11" s="240" customFormat="1" x14ac:dyDescent="0.25">
      <c r="B106" s="247"/>
      <c r="C106" s="242"/>
      <c r="D106" s="242"/>
      <c r="E106" s="242"/>
      <c r="F106" s="242"/>
      <c r="G106" s="242"/>
      <c r="H106" s="242"/>
      <c r="I106" s="242"/>
      <c r="J106" s="242"/>
      <c r="K106" s="242"/>
    </row>
    <row r="107" spans="2:11" s="240" customFormat="1" x14ac:dyDescent="0.25">
      <c r="B107" s="247"/>
      <c r="C107" s="242"/>
      <c r="D107" s="242"/>
      <c r="E107" s="242"/>
      <c r="F107" s="242"/>
      <c r="G107" s="242"/>
      <c r="H107" s="242"/>
      <c r="I107" s="242"/>
      <c r="J107" s="242"/>
      <c r="K107" s="242"/>
    </row>
    <row r="108" spans="2:11" s="240" customFormat="1" x14ac:dyDescent="0.25">
      <c r="B108" s="247"/>
      <c r="C108" s="242"/>
      <c r="D108" s="242"/>
      <c r="E108" s="242"/>
      <c r="F108" s="242"/>
      <c r="G108" s="242"/>
      <c r="H108" s="242"/>
      <c r="I108" s="242"/>
      <c r="J108" s="242"/>
      <c r="K108" s="242"/>
    </row>
    <row r="109" spans="2:11" s="240" customFormat="1" x14ac:dyDescent="0.25">
      <c r="B109" s="247"/>
      <c r="C109" s="242"/>
      <c r="D109" s="242"/>
      <c r="E109" s="242"/>
      <c r="F109" s="242"/>
      <c r="G109" s="242"/>
      <c r="H109" s="242"/>
      <c r="I109" s="242"/>
      <c r="J109" s="242"/>
      <c r="K109" s="242"/>
    </row>
    <row r="110" spans="2:11" s="240" customFormat="1" x14ac:dyDescent="0.25">
      <c r="B110" s="247"/>
      <c r="C110" s="242"/>
      <c r="D110" s="242"/>
      <c r="E110" s="242"/>
      <c r="F110" s="242"/>
      <c r="G110" s="242"/>
      <c r="H110" s="242"/>
      <c r="I110" s="242"/>
      <c r="J110" s="242"/>
      <c r="K110" s="242"/>
    </row>
    <row r="111" spans="2:11" s="240" customFormat="1" x14ac:dyDescent="0.25">
      <c r="B111" s="247"/>
      <c r="C111" s="242"/>
      <c r="D111" s="242"/>
      <c r="E111" s="242"/>
      <c r="F111" s="242"/>
      <c r="G111" s="242"/>
      <c r="H111" s="242"/>
      <c r="I111" s="242"/>
      <c r="J111" s="242"/>
      <c r="K111" s="242"/>
    </row>
    <row r="112" spans="2:11" s="240" customFormat="1" x14ac:dyDescent="0.25">
      <c r="B112" s="247"/>
      <c r="C112" s="242"/>
      <c r="D112" s="242"/>
      <c r="E112" s="242"/>
      <c r="F112" s="242"/>
      <c r="G112" s="242"/>
      <c r="H112" s="242"/>
      <c r="I112" s="242"/>
      <c r="J112" s="242"/>
      <c r="K112" s="242"/>
    </row>
    <row r="113" spans="2:11" s="240" customFormat="1" x14ac:dyDescent="0.25">
      <c r="B113" s="247"/>
      <c r="C113" s="242"/>
      <c r="D113" s="242"/>
      <c r="E113" s="242"/>
      <c r="F113" s="242"/>
      <c r="G113" s="242"/>
      <c r="H113" s="242"/>
      <c r="I113" s="242"/>
      <c r="J113" s="242"/>
      <c r="K113" s="242"/>
    </row>
    <row r="114" spans="2:11" s="240" customFormat="1" x14ac:dyDescent="0.25">
      <c r="B114" s="247"/>
      <c r="C114" s="242"/>
      <c r="D114" s="242"/>
      <c r="E114" s="242"/>
      <c r="F114" s="242"/>
      <c r="G114" s="242"/>
      <c r="H114" s="242"/>
      <c r="I114" s="242"/>
      <c r="J114" s="242"/>
      <c r="K114" s="242"/>
    </row>
    <row r="115" spans="2:11" s="240" customFormat="1" x14ac:dyDescent="0.25">
      <c r="B115" s="247"/>
      <c r="C115" s="242"/>
      <c r="D115" s="242"/>
      <c r="E115" s="242"/>
      <c r="F115" s="242"/>
      <c r="G115" s="242"/>
      <c r="H115" s="242"/>
      <c r="I115" s="242"/>
      <c r="J115" s="242"/>
      <c r="K115" s="242"/>
    </row>
    <row r="116" spans="2:11" s="240" customFormat="1" x14ac:dyDescent="0.25">
      <c r="B116" s="247"/>
      <c r="C116" s="242"/>
      <c r="D116" s="242"/>
      <c r="E116" s="242"/>
      <c r="F116" s="242"/>
      <c r="G116" s="242"/>
      <c r="H116" s="242"/>
      <c r="I116" s="242"/>
      <c r="J116" s="242"/>
      <c r="K116" s="242"/>
    </row>
    <row r="117" spans="2:11" s="240" customFormat="1" x14ac:dyDescent="0.25">
      <c r="B117" s="247"/>
      <c r="C117" s="242"/>
      <c r="D117" s="242"/>
      <c r="E117" s="242"/>
      <c r="F117" s="242"/>
      <c r="G117" s="242"/>
      <c r="H117" s="242"/>
      <c r="I117" s="242"/>
      <c r="J117" s="242"/>
      <c r="K117" s="242"/>
    </row>
    <row r="118" spans="2:11" s="240" customFormat="1" x14ac:dyDescent="0.25">
      <c r="B118" s="247"/>
      <c r="C118" s="242"/>
      <c r="D118" s="242"/>
      <c r="E118" s="242"/>
      <c r="F118" s="242"/>
      <c r="G118" s="242"/>
      <c r="H118" s="242"/>
      <c r="I118" s="242"/>
      <c r="J118" s="242"/>
      <c r="K118" s="242"/>
    </row>
    <row r="119" spans="2:11" s="240" customFormat="1" x14ac:dyDescent="0.25">
      <c r="B119" s="247"/>
      <c r="C119" s="242"/>
      <c r="D119" s="242"/>
      <c r="E119" s="242"/>
      <c r="F119" s="242"/>
      <c r="G119" s="242"/>
      <c r="H119" s="242"/>
      <c r="I119" s="242"/>
      <c r="J119" s="242"/>
      <c r="K119" s="242"/>
    </row>
    <row r="120" spans="2:11" s="240" customFormat="1" x14ac:dyDescent="0.25">
      <c r="B120" s="247"/>
      <c r="C120" s="242"/>
      <c r="D120" s="242"/>
      <c r="E120" s="242"/>
      <c r="F120" s="242"/>
      <c r="G120" s="242"/>
      <c r="H120" s="242"/>
      <c r="I120" s="242"/>
      <c r="J120" s="242"/>
      <c r="K120" s="242"/>
    </row>
    <row r="121" spans="2:11" s="240" customFormat="1" x14ac:dyDescent="0.25">
      <c r="B121" s="247"/>
      <c r="C121" s="242"/>
      <c r="D121" s="242"/>
      <c r="E121" s="242"/>
      <c r="F121" s="242"/>
      <c r="G121" s="242"/>
      <c r="H121" s="242"/>
      <c r="I121" s="242"/>
      <c r="J121" s="242"/>
      <c r="K121" s="242"/>
    </row>
    <row r="122" spans="2:11" s="240" customFormat="1" x14ac:dyDescent="0.25">
      <c r="B122" s="247"/>
      <c r="C122" s="242"/>
      <c r="D122" s="242"/>
      <c r="E122" s="242"/>
      <c r="F122" s="242"/>
      <c r="G122" s="242"/>
      <c r="H122" s="242"/>
      <c r="I122" s="242"/>
      <c r="J122" s="242"/>
      <c r="K122" s="242"/>
    </row>
    <row r="123" spans="2:11" s="240" customFormat="1" x14ac:dyDescent="0.25">
      <c r="B123" s="247"/>
      <c r="C123" s="242"/>
      <c r="D123" s="242"/>
      <c r="E123" s="242"/>
      <c r="F123" s="242"/>
      <c r="G123" s="242"/>
      <c r="H123" s="242"/>
      <c r="I123" s="242"/>
      <c r="J123" s="242"/>
      <c r="K123" s="242"/>
    </row>
    <row r="124" spans="2:11" s="240" customFormat="1" x14ac:dyDescent="0.25">
      <c r="B124" s="247"/>
      <c r="C124" s="242"/>
      <c r="D124" s="242"/>
      <c r="E124" s="242"/>
      <c r="F124" s="242"/>
      <c r="G124" s="242"/>
      <c r="H124" s="242"/>
      <c r="I124" s="242"/>
      <c r="J124" s="242"/>
      <c r="K124" s="242"/>
    </row>
    <row r="125" spans="2:11" s="240" customFormat="1" x14ac:dyDescent="0.25">
      <c r="B125" s="247"/>
      <c r="C125" s="242"/>
      <c r="D125" s="242"/>
      <c r="E125" s="242"/>
      <c r="F125" s="242"/>
      <c r="G125" s="242"/>
      <c r="H125" s="242"/>
      <c r="I125" s="242"/>
      <c r="J125" s="242"/>
      <c r="K125" s="242"/>
    </row>
    <row r="126" spans="2:11" s="240" customFormat="1" x14ac:dyDescent="0.25">
      <c r="B126" s="247"/>
      <c r="C126" s="242"/>
      <c r="D126" s="242"/>
      <c r="E126" s="242"/>
      <c r="F126" s="242"/>
      <c r="G126" s="242"/>
      <c r="H126" s="242"/>
      <c r="I126" s="242"/>
      <c r="J126" s="242"/>
      <c r="K126" s="242"/>
    </row>
    <row r="127" spans="2:11" s="240" customFormat="1" x14ac:dyDescent="0.25">
      <c r="B127" s="247"/>
      <c r="C127" s="242"/>
      <c r="D127" s="242"/>
      <c r="E127" s="242"/>
      <c r="F127" s="242"/>
      <c r="G127" s="242"/>
      <c r="H127" s="242"/>
      <c r="I127" s="242"/>
      <c r="J127" s="242"/>
      <c r="K127" s="242"/>
    </row>
    <row r="128" spans="2:11" s="240" customFormat="1" x14ac:dyDescent="0.25">
      <c r="B128" s="247"/>
      <c r="C128" s="242"/>
      <c r="D128" s="242"/>
      <c r="E128" s="242"/>
      <c r="F128" s="242"/>
      <c r="G128" s="242"/>
      <c r="H128" s="242"/>
      <c r="I128" s="242"/>
      <c r="J128" s="242"/>
      <c r="K128" s="242"/>
    </row>
    <row r="129" spans="2:11" s="240" customFormat="1" x14ac:dyDescent="0.25">
      <c r="B129" s="247"/>
      <c r="C129" s="242"/>
      <c r="D129" s="242"/>
      <c r="E129" s="242"/>
      <c r="F129" s="242"/>
      <c r="G129" s="242"/>
      <c r="H129" s="242"/>
      <c r="I129" s="242"/>
      <c r="J129" s="242"/>
      <c r="K129" s="242"/>
    </row>
    <row r="130" spans="2:11" s="240" customFormat="1" x14ac:dyDescent="0.25">
      <c r="B130" s="247"/>
      <c r="C130" s="242"/>
      <c r="D130" s="242"/>
      <c r="E130" s="242"/>
      <c r="F130" s="242"/>
      <c r="G130" s="242"/>
      <c r="H130" s="242"/>
      <c r="I130" s="242"/>
      <c r="J130" s="242"/>
      <c r="K130" s="242"/>
    </row>
    <row r="131" spans="2:11" s="240" customFormat="1" x14ac:dyDescent="0.25">
      <c r="B131" s="247"/>
      <c r="C131" s="242"/>
      <c r="D131" s="242"/>
      <c r="E131" s="242"/>
      <c r="F131" s="242"/>
      <c r="G131" s="242"/>
      <c r="H131" s="242"/>
      <c r="I131" s="242"/>
      <c r="J131" s="242"/>
      <c r="K131" s="242"/>
    </row>
    <row r="132" spans="2:11" s="240" customFormat="1" x14ac:dyDescent="0.25">
      <c r="B132" s="247"/>
      <c r="C132" s="242"/>
      <c r="D132" s="242"/>
      <c r="E132" s="242"/>
      <c r="F132" s="242"/>
      <c r="G132" s="242"/>
      <c r="H132" s="242"/>
      <c r="I132" s="242"/>
      <c r="J132" s="242"/>
      <c r="K132" s="242"/>
    </row>
    <row r="133" spans="2:11" s="240" customFormat="1" x14ac:dyDescent="0.25">
      <c r="B133" s="247"/>
      <c r="C133" s="242"/>
      <c r="D133" s="242"/>
      <c r="E133" s="242"/>
      <c r="F133" s="242"/>
      <c r="G133" s="242"/>
      <c r="H133" s="242"/>
      <c r="I133" s="242"/>
      <c r="J133" s="242"/>
      <c r="K133" s="242"/>
    </row>
    <row r="134" spans="2:11" s="240" customFormat="1" x14ac:dyDescent="0.25">
      <c r="B134" s="247"/>
      <c r="C134" s="242"/>
      <c r="D134" s="242"/>
      <c r="E134" s="242"/>
      <c r="F134" s="242"/>
      <c r="G134" s="242"/>
      <c r="H134" s="242"/>
      <c r="I134" s="242"/>
      <c r="J134" s="242"/>
      <c r="K134" s="242"/>
    </row>
    <row r="135" spans="2:11" s="240" customFormat="1" x14ac:dyDescent="0.25">
      <c r="B135" s="247"/>
      <c r="C135" s="242"/>
      <c r="D135" s="242"/>
      <c r="E135" s="242"/>
      <c r="F135" s="242"/>
      <c r="G135" s="242"/>
      <c r="H135" s="242"/>
      <c r="I135" s="242"/>
      <c r="J135" s="242"/>
      <c r="K135" s="242"/>
    </row>
    <row r="136" spans="2:11" s="240" customFormat="1" x14ac:dyDescent="0.25">
      <c r="B136" s="247"/>
      <c r="C136" s="242"/>
      <c r="D136" s="242"/>
      <c r="E136" s="242"/>
      <c r="F136" s="242"/>
      <c r="G136" s="242"/>
      <c r="H136" s="242"/>
      <c r="I136" s="242"/>
      <c r="J136" s="242"/>
      <c r="K136" s="242"/>
    </row>
    <row r="137" spans="2:11" s="240" customFormat="1" x14ac:dyDescent="0.25">
      <c r="B137" s="247"/>
      <c r="C137" s="242"/>
      <c r="D137" s="242"/>
      <c r="E137" s="242"/>
      <c r="F137" s="242"/>
      <c r="G137" s="242"/>
      <c r="H137" s="242"/>
      <c r="I137" s="242"/>
      <c r="J137" s="242"/>
      <c r="K137" s="242"/>
    </row>
    <row r="138" spans="2:11" s="240" customFormat="1" x14ac:dyDescent="0.25">
      <c r="B138" s="247"/>
      <c r="C138" s="242"/>
      <c r="D138" s="242"/>
      <c r="E138" s="242"/>
      <c r="F138" s="242"/>
      <c r="G138" s="242"/>
      <c r="H138" s="242"/>
      <c r="I138" s="242"/>
      <c r="J138" s="242"/>
      <c r="K138" s="242"/>
    </row>
    <row r="139" spans="2:11" s="240" customFormat="1" x14ac:dyDescent="0.25">
      <c r="B139" s="247"/>
      <c r="C139" s="242"/>
      <c r="D139" s="242"/>
      <c r="E139" s="242"/>
      <c r="F139" s="242"/>
      <c r="G139" s="242"/>
      <c r="H139" s="242"/>
      <c r="I139" s="242"/>
      <c r="J139" s="242"/>
      <c r="K139" s="242"/>
    </row>
    <row r="140" spans="2:11" s="240" customFormat="1" x14ac:dyDescent="0.25">
      <c r="B140" s="247"/>
      <c r="C140" s="242"/>
      <c r="D140" s="242"/>
      <c r="E140" s="242"/>
      <c r="F140" s="242"/>
      <c r="G140" s="242"/>
      <c r="H140" s="242"/>
      <c r="I140" s="242"/>
      <c r="J140" s="242"/>
      <c r="K140" s="242"/>
    </row>
    <row r="141" spans="2:11" s="240" customFormat="1" x14ac:dyDescent="0.25">
      <c r="B141" s="247"/>
      <c r="C141" s="242"/>
      <c r="D141" s="242"/>
      <c r="E141" s="242"/>
      <c r="F141" s="242"/>
      <c r="G141" s="242"/>
      <c r="H141" s="242"/>
      <c r="I141" s="242"/>
      <c r="J141" s="242"/>
      <c r="K141" s="242"/>
    </row>
    <row r="142" spans="2:11" s="240" customFormat="1" x14ac:dyDescent="0.25">
      <c r="B142" s="247"/>
      <c r="C142" s="242"/>
      <c r="D142" s="242"/>
      <c r="E142" s="242"/>
      <c r="F142" s="242"/>
      <c r="G142" s="242"/>
      <c r="H142" s="242"/>
      <c r="I142" s="242"/>
      <c r="J142" s="242"/>
      <c r="K142" s="242"/>
    </row>
    <row r="143" spans="2:11" s="240" customFormat="1" x14ac:dyDescent="0.25">
      <c r="B143" s="247"/>
      <c r="C143" s="242"/>
      <c r="D143" s="242"/>
      <c r="E143" s="242"/>
      <c r="F143" s="242"/>
      <c r="G143" s="242"/>
      <c r="H143" s="242"/>
      <c r="I143" s="242"/>
      <c r="J143" s="242"/>
      <c r="K143" s="242"/>
    </row>
    <row r="144" spans="2:11" s="240" customFormat="1" x14ac:dyDescent="0.25">
      <c r="B144" s="247"/>
      <c r="C144" s="242"/>
      <c r="D144" s="242"/>
      <c r="E144" s="242"/>
      <c r="F144" s="242"/>
      <c r="G144" s="242"/>
      <c r="H144" s="242"/>
      <c r="I144" s="242"/>
      <c r="J144" s="242"/>
      <c r="K144" s="242"/>
    </row>
    <row r="145" spans="2:11" s="240" customFormat="1" x14ac:dyDescent="0.25">
      <c r="B145" s="247"/>
      <c r="C145" s="242"/>
      <c r="D145" s="242"/>
      <c r="E145" s="242"/>
      <c r="F145" s="242"/>
      <c r="G145" s="242"/>
      <c r="H145" s="242"/>
      <c r="I145" s="242"/>
      <c r="J145" s="242"/>
      <c r="K145" s="242"/>
    </row>
    <row r="146" spans="2:11" s="240" customFormat="1" x14ac:dyDescent="0.25">
      <c r="B146" s="247"/>
      <c r="C146" s="242"/>
      <c r="D146" s="242"/>
      <c r="E146" s="242"/>
      <c r="F146" s="242"/>
      <c r="G146" s="242"/>
      <c r="H146" s="242"/>
      <c r="I146" s="242"/>
      <c r="J146" s="242"/>
      <c r="K146" s="242"/>
    </row>
    <row r="147" spans="2:11" s="240" customFormat="1" x14ac:dyDescent="0.25">
      <c r="B147" s="247"/>
      <c r="C147" s="242"/>
      <c r="D147" s="242"/>
      <c r="E147" s="242"/>
      <c r="F147" s="242"/>
      <c r="G147" s="242"/>
      <c r="H147" s="242"/>
      <c r="I147" s="242"/>
      <c r="J147" s="242"/>
      <c r="K147" s="242"/>
    </row>
    <row r="148" spans="2:11" s="240" customFormat="1" x14ac:dyDescent="0.25">
      <c r="B148" s="247"/>
      <c r="C148" s="242"/>
      <c r="D148" s="242"/>
      <c r="E148" s="242"/>
      <c r="F148" s="242"/>
      <c r="G148" s="242"/>
      <c r="H148" s="242"/>
      <c r="I148" s="242"/>
      <c r="J148" s="242"/>
      <c r="K148" s="242"/>
    </row>
    <row r="149" spans="2:11" s="240" customFormat="1" x14ac:dyDescent="0.25">
      <c r="B149" s="247"/>
      <c r="C149" s="242"/>
      <c r="D149" s="242"/>
      <c r="E149" s="242"/>
      <c r="F149" s="242"/>
      <c r="G149" s="242"/>
      <c r="H149" s="242"/>
      <c r="I149" s="242"/>
      <c r="J149" s="242"/>
      <c r="K149" s="242"/>
    </row>
    <row r="150" spans="2:11" s="240" customFormat="1" x14ac:dyDescent="0.25">
      <c r="B150" s="247"/>
      <c r="C150" s="242"/>
      <c r="D150" s="242"/>
      <c r="E150" s="242"/>
      <c r="F150" s="242"/>
      <c r="G150" s="242"/>
      <c r="H150" s="242"/>
      <c r="I150" s="242"/>
      <c r="J150" s="242"/>
      <c r="K150" s="242"/>
    </row>
    <row r="151" spans="2:11" s="240" customFormat="1" x14ac:dyDescent="0.25">
      <c r="B151" s="247"/>
      <c r="C151" s="242"/>
      <c r="D151" s="242"/>
      <c r="E151" s="242"/>
      <c r="F151" s="242"/>
      <c r="G151" s="242"/>
      <c r="H151" s="242"/>
      <c r="I151" s="242"/>
      <c r="J151" s="242"/>
      <c r="K151" s="242"/>
    </row>
    <row r="152" spans="2:11" s="240" customFormat="1" x14ac:dyDescent="0.25">
      <c r="B152" s="247"/>
      <c r="C152" s="242"/>
      <c r="D152" s="242"/>
      <c r="E152" s="242"/>
      <c r="F152" s="242"/>
      <c r="G152" s="242"/>
      <c r="H152" s="242"/>
      <c r="I152" s="242"/>
      <c r="J152" s="242"/>
      <c r="K152" s="242"/>
    </row>
    <row r="153" spans="2:11" s="240" customFormat="1" x14ac:dyDescent="0.25">
      <c r="B153" s="247"/>
      <c r="C153" s="242"/>
      <c r="D153" s="242"/>
      <c r="E153" s="242"/>
      <c r="F153" s="242"/>
      <c r="G153" s="242"/>
      <c r="H153" s="242"/>
      <c r="I153" s="242"/>
      <c r="J153" s="242"/>
      <c r="K153" s="242"/>
    </row>
    <row r="154" spans="2:11" s="240" customFormat="1" x14ac:dyDescent="0.25">
      <c r="B154" s="247"/>
      <c r="C154" s="242"/>
      <c r="D154" s="242"/>
      <c r="E154" s="242"/>
      <c r="F154" s="242"/>
      <c r="G154" s="242"/>
      <c r="H154" s="242"/>
      <c r="I154" s="242"/>
      <c r="J154" s="242"/>
      <c r="K154" s="242"/>
    </row>
    <row r="155" spans="2:11" s="240" customFormat="1" x14ac:dyDescent="0.25">
      <c r="B155" s="247"/>
      <c r="C155" s="242"/>
      <c r="D155" s="242"/>
      <c r="E155" s="242"/>
      <c r="F155" s="242"/>
      <c r="G155" s="242"/>
      <c r="H155" s="242"/>
      <c r="I155" s="242"/>
      <c r="J155" s="242"/>
      <c r="K155" s="242"/>
    </row>
    <row r="156" spans="2:11" s="240" customFormat="1" x14ac:dyDescent="0.25">
      <c r="B156" s="247"/>
      <c r="C156" s="242"/>
      <c r="D156" s="242"/>
      <c r="E156" s="242"/>
      <c r="F156" s="242"/>
      <c r="G156" s="242"/>
      <c r="H156" s="242"/>
      <c r="I156" s="242"/>
      <c r="J156" s="242"/>
      <c r="K156" s="242"/>
    </row>
    <row r="157" spans="2:11" s="240" customFormat="1" x14ac:dyDescent="0.25">
      <c r="B157" s="247"/>
      <c r="C157" s="242"/>
      <c r="D157" s="242"/>
      <c r="E157" s="242"/>
      <c r="F157" s="242"/>
      <c r="G157" s="242"/>
      <c r="H157" s="242"/>
      <c r="I157" s="242"/>
      <c r="J157" s="242"/>
      <c r="K157" s="242"/>
    </row>
    <row r="158" spans="2:11" s="240" customFormat="1" x14ac:dyDescent="0.25">
      <c r="B158" s="247"/>
      <c r="C158" s="242"/>
      <c r="D158" s="242"/>
      <c r="E158" s="242"/>
      <c r="F158" s="242"/>
      <c r="G158" s="242"/>
      <c r="H158" s="242"/>
      <c r="I158" s="242"/>
      <c r="J158" s="242"/>
      <c r="K158" s="242"/>
    </row>
    <row r="159" spans="2:11" s="240" customFormat="1" x14ac:dyDescent="0.25">
      <c r="B159" s="247"/>
      <c r="C159" s="242"/>
      <c r="D159" s="242"/>
      <c r="E159" s="242"/>
      <c r="F159" s="242"/>
      <c r="G159" s="242"/>
      <c r="H159" s="242"/>
      <c r="I159" s="242"/>
      <c r="J159" s="242"/>
      <c r="K159" s="242"/>
    </row>
    <row r="160" spans="2:11" s="240" customFormat="1" x14ac:dyDescent="0.25">
      <c r="B160" s="247"/>
      <c r="C160" s="242"/>
      <c r="D160" s="242"/>
      <c r="E160" s="242"/>
      <c r="F160" s="242"/>
      <c r="G160" s="242"/>
      <c r="H160" s="242"/>
      <c r="I160" s="242"/>
      <c r="J160" s="242"/>
      <c r="K160" s="242"/>
    </row>
    <row r="161" spans="2:11" s="240" customFormat="1" x14ac:dyDescent="0.25">
      <c r="B161" s="247"/>
      <c r="C161" s="242"/>
      <c r="D161" s="242"/>
      <c r="E161" s="242"/>
      <c r="F161" s="242"/>
      <c r="G161" s="242"/>
      <c r="H161" s="242"/>
      <c r="I161" s="242"/>
      <c r="J161" s="242"/>
      <c r="K161" s="242"/>
    </row>
    <row r="162" spans="2:11" s="240" customFormat="1" x14ac:dyDescent="0.25">
      <c r="B162" s="247"/>
      <c r="C162" s="242"/>
      <c r="D162" s="242"/>
      <c r="E162" s="242"/>
      <c r="F162" s="242"/>
      <c r="G162" s="242"/>
      <c r="H162" s="242"/>
      <c r="I162" s="242"/>
      <c r="J162" s="242"/>
      <c r="K162" s="242"/>
    </row>
    <row r="163" spans="2:11" s="240" customFormat="1" x14ac:dyDescent="0.25">
      <c r="B163" s="247"/>
      <c r="C163" s="242"/>
      <c r="D163" s="242"/>
      <c r="E163" s="242"/>
      <c r="F163" s="242"/>
      <c r="G163" s="242"/>
      <c r="H163" s="242"/>
      <c r="I163" s="242"/>
      <c r="J163" s="242"/>
      <c r="K163" s="242"/>
    </row>
    <row r="164" spans="2:11" s="240" customFormat="1" x14ac:dyDescent="0.25">
      <c r="B164" s="247"/>
      <c r="C164" s="242"/>
      <c r="D164" s="242"/>
      <c r="E164" s="242"/>
      <c r="F164" s="242"/>
      <c r="G164" s="242"/>
      <c r="H164" s="242"/>
      <c r="I164" s="242"/>
      <c r="J164" s="242"/>
      <c r="K164" s="242"/>
    </row>
    <row r="165" spans="2:11" s="240" customFormat="1" x14ac:dyDescent="0.25">
      <c r="B165" s="247"/>
      <c r="C165" s="242"/>
      <c r="D165" s="242"/>
      <c r="E165" s="242"/>
      <c r="F165" s="242"/>
      <c r="G165" s="242"/>
      <c r="H165" s="242"/>
      <c r="I165" s="242"/>
      <c r="J165" s="242"/>
      <c r="K165" s="242"/>
    </row>
    <row r="166" spans="2:11" s="240" customFormat="1" x14ac:dyDescent="0.25">
      <c r="B166" s="247"/>
      <c r="C166" s="242"/>
      <c r="D166" s="242"/>
      <c r="E166" s="242"/>
      <c r="F166" s="242"/>
      <c r="G166" s="242"/>
      <c r="H166" s="242"/>
      <c r="I166" s="242"/>
      <c r="J166" s="242"/>
      <c r="K166" s="242"/>
    </row>
    <row r="167" spans="2:11" s="240" customFormat="1" x14ac:dyDescent="0.25">
      <c r="B167" s="247"/>
      <c r="C167" s="242"/>
      <c r="D167" s="242"/>
      <c r="E167" s="242"/>
      <c r="F167" s="242"/>
      <c r="G167" s="242"/>
      <c r="H167" s="242"/>
      <c r="I167" s="242"/>
      <c r="J167" s="242"/>
      <c r="K167" s="242"/>
    </row>
    <row r="168" spans="2:11" s="240" customFormat="1" x14ac:dyDescent="0.25">
      <c r="B168" s="247"/>
      <c r="C168" s="242"/>
      <c r="D168" s="242"/>
      <c r="E168" s="242"/>
      <c r="F168" s="242"/>
      <c r="G168" s="242"/>
      <c r="H168" s="242"/>
      <c r="I168" s="242"/>
      <c r="J168" s="242"/>
      <c r="K168" s="242"/>
    </row>
    <row r="169" spans="2:11" s="240" customFormat="1" x14ac:dyDescent="0.25">
      <c r="B169" s="247"/>
      <c r="C169" s="242"/>
      <c r="D169" s="242"/>
      <c r="E169" s="242"/>
      <c r="F169" s="242"/>
      <c r="G169" s="242"/>
      <c r="H169" s="242"/>
      <c r="I169" s="242"/>
      <c r="J169" s="242"/>
      <c r="K169" s="242"/>
    </row>
    <row r="170" spans="2:11" s="240" customFormat="1" x14ac:dyDescent="0.25">
      <c r="B170" s="247"/>
      <c r="C170" s="242"/>
      <c r="D170" s="242"/>
      <c r="E170" s="242"/>
      <c r="F170" s="242"/>
      <c r="G170" s="242"/>
      <c r="H170" s="242"/>
      <c r="I170" s="242"/>
      <c r="J170" s="242"/>
      <c r="K170" s="242"/>
    </row>
    <row r="171" spans="2:11" s="240" customFormat="1" x14ac:dyDescent="0.25">
      <c r="B171" s="247"/>
      <c r="C171" s="242"/>
      <c r="D171" s="242"/>
      <c r="E171" s="242"/>
      <c r="F171" s="242"/>
      <c r="G171" s="242"/>
      <c r="H171" s="242"/>
      <c r="I171" s="242"/>
      <c r="J171" s="242"/>
      <c r="K171" s="242"/>
    </row>
    <row r="172" spans="2:11" s="240" customFormat="1" x14ac:dyDescent="0.25">
      <c r="B172" s="247"/>
      <c r="C172" s="242"/>
      <c r="D172" s="242"/>
      <c r="E172" s="242"/>
      <c r="F172" s="242"/>
      <c r="G172" s="242"/>
      <c r="H172" s="242"/>
      <c r="I172" s="242"/>
      <c r="J172" s="242"/>
      <c r="K172" s="242"/>
    </row>
    <row r="173" spans="2:11" s="240" customFormat="1" x14ac:dyDescent="0.25">
      <c r="B173" s="247"/>
      <c r="C173" s="242"/>
      <c r="D173" s="242"/>
      <c r="E173" s="242"/>
      <c r="F173" s="242"/>
      <c r="G173" s="242"/>
      <c r="H173" s="242"/>
      <c r="I173" s="242"/>
      <c r="J173" s="242"/>
      <c r="K173" s="242"/>
    </row>
    <row r="174" spans="2:11" s="240" customFormat="1" x14ac:dyDescent="0.25">
      <c r="B174" s="247"/>
      <c r="C174" s="242"/>
      <c r="D174" s="242"/>
      <c r="E174" s="242"/>
      <c r="F174" s="242"/>
      <c r="G174" s="242"/>
      <c r="H174" s="242"/>
      <c r="I174" s="242"/>
      <c r="J174" s="242"/>
      <c r="K174" s="242"/>
    </row>
    <row r="175" spans="2:11" s="240" customFormat="1" x14ac:dyDescent="0.25">
      <c r="B175" s="247"/>
      <c r="C175" s="242"/>
      <c r="D175" s="242"/>
      <c r="E175" s="242"/>
      <c r="F175" s="242"/>
      <c r="G175" s="242"/>
      <c r="H175" s="242"/>
      <c r="I175" s="242"/>
      <c r="J175" s="242"/>
      <c r="K175" s="242"/>
    </row>
    <row r="176" spans="2:11" s="240" customFormat="1" x14ac:dyDescent="0.25">
      <c r="B176" s="247"/>
      <c r="C176" s="242"/>
      <c r="D176" s="242"/>
      <c r="E176" s="242"/>
      <c r="F176" s="242"/>
      <c r="G176" s="242"/>
      <c r="H176" s="242"/>
      <c r="I176" s="242"/>
      <c r="J176" s="242"/>
      <c r="K176" s="242"/>
    </row>
    <row r="177" spans="1:31" s="240" customFormat="1" x14ac:dyDescent="0.25">
      <c r="B177" s="247"/>
      <c r="C177" s="242"/>
      <c r="D177" s="242"/>
      <c r="E177" s="242"/>
      <c r="F177" s="242"/>
      <c r="G177" s="242"/>
      <c r="H177" s="242"/>
      <c r="I177" s="242"/>
      <c r="J177" s="242"/>
      <c r="K177" s="242"/>
    </row>
    <row r="178" spans="1:31" x14ac:dyDescent="0.25">
      <c r="A178" s="253"/>
      <c r="B178" s="247"/>
      <c r="C178" s="242"/>
      <c r="D178" s="242"/>
      <c r="E178" s="242"/>
      <c r="F178" s="242"/>
      <c r="G178" s="242"/>
      <c r="H178" s="242"/>
      <c r="I178" s="242"/>
      <c r="J178" s="242"/>
      <c r="K178" s="242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  <c r="AA178" s="253"/>
      <c r="AB178" s="253"/>
      <c r="AC178" s="253"/>
      <c r="AD178" s="253"/>
      <c r="AE178" s="253"/>
    </row>
    <row r="179" spans="1:31" x14ac:dyDescent="0.25">
      <c r="A179" s="253"/>
      <c r="B179" s="247"/>
      <c r="C179" s="242"/>
      <c r="D179" s="242"/>
      <c r="E179" s="242"/>
      <c r="F179" s="242"/>
      <c r="G179" s="242"/>
      <c r="H179" s="242"/>
      <c r="I179" s="242"/>
      <c r="J179" s="242"/>
      <c r="K179" s="242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</row>
    <row r="180" spans="1:31" x14ac:dyDescent="0.25">
      <c r="A180" s="253"/>
      <c r="B180" s="247"/>
      <c r="C180" s="242"/>
      <c r="D180" s="242"/>
      <c r="E180" s="242"/>
      <c r="F180" s="242"/>
      <c r="G180" s="242"/>
      <c r="H180" s="242"/>
      <c r="I180" s="242"/>
      <c r="J180" s="242"/>
      <c r="K180" s="242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3"/>
      <c r="AC180" s="253"/>
      <c r="AD180" s="253"/>
      <c r="AE180" s="253"/>
    </row>
    <row r="181" spans="1:31" x14ac:dyDescent="0.25">
      <c r="A181" s="253"/>
      <c r="B181" s="247"/>
      <c r="C181" s="242"/>
      <c r="D181" s="242"/>
      <c r="E181" s="242"/>
      <c r="F181" s="242"/>
      <c r="G181" s="242"/>
      <c r="H181" s="242"/>
      <c r="I181" s="242"/>
      <c r="J181" s="242"/>
      <c r="K181" s="242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3"/>
      <c r="AC181" s="253"/>
      <c r="AD181" s="253"/>
      <c r="AE181" s="253"/>
    </row>
    <row r="182" spans="1:31" x14ac:dyDescent="0.25">
      <c r="A182" s="253"/>
      <c r="B182" s="247"/>
      <c r="C182" s="242"/>
      <c r="D182" s="242"/>
      <c r="E182" s="242"/>
      <c r="F182" s="242"/>
      <c r="G182" s="242"/>
      <c r="H182" s="242"/>
      <c r="I182" s="242"/>
      <c r="J182" s="242"/>
      <c r="K182" s="242"/>
      <c r="L182" s="253"/>
      <c r="M182" s="253"/>
      <c r="N182" s="253"/>
      <c r="O182" s="253"/>
      <c r="P182" s="253"/>
      <c r="Q182" s="253"/>
      <c r="R182" s="253"/>
      <c r="S182" s="253"/>
      <c r="T182" s="253"/>
      <c r="U182" s="253"/>
      <c r="V182" s="253"/>
      <c r="W182" s="253"/>
      <c r="X182" s="253"/>
      <c r="Y182" s="253"/>
      <c r="Z182" s="253"/>
      <c r="AA182" s="253"/>
      <c r="AB182" s="253"/>
      <c r="AC182" s="253"/>
      <c r="AD182" s="253"/>
      <c r="AE182" s="253"/>
    </row>
    <row r="183" spans="1:31" x14ac:dyDescent="0.25">
      <c r="A183" s="253"/>
      <c r="B183" s="247"/>
      <c r="C183" s="242"/>
      <c r="D183" s="242"/>
      <c r="E183" s="242"/>
      <c r="F183" s="242"/>
      <c r="G183" s="242"/>
      <c r="H183" s="242"/>
      <c r="I183" s="242"/>
      <c r="J183" s="242"/>
      <c r="K183" s="242"/>
      <c r="L183" s="253"/>
      <c r="M183" s="253"/>
      <c r="N183" s="253"/>
      <c r="O183" s="253"/>
      <c r="P183" s="253"/>
      <c r="Q183" s="253"/>
      <c r="R183" s="253"/>
      <c r="S183" s="253"/>
      <c r="T183" s="253"/>
      <c r="U183" s="253"/>
      <c r="V183" s="253"/>
      <c r="W183" s="253"/>
      <c r="X183" s="253"/>
      <c r="Y183" s="253"/>
      <c r="Z183" s="253"/>
      <c r="AA183" s="253"/>
      <c r="AB183" s="253"/>
      <c r="AC183" s="253"/>
      <c r="AD183" s="253"/>
      <c r="AE183" s="253"/>
    </row>
  </sheetData>
  <sheetProtection password="CF35" sheet="1" objects="1" scenarios="1" selectLockedCells="1"/>
  <mergeCells count="11">
    <mergeCell ref="I4:K4"/>
    <mergeCell ref="B34:B36"/>
    <mergeCell ref="B39:B41"/>
    <mergeCell ref="I10:K10"/>
    <mergeCell ref="I11:K11"/>
    <mergeCell ref="B17:K17"/>
    <mergeCell ref="I24:K24"/>
    <mergeCell ref="I13:K13"/>
    <mergeCell ref="I12:K12"/>
    <mergeCell ref="I14:K14"/>
    <mergeCell ref="I15:K15"/>
  </mergeCells>
  <hyperlinks>
    <hyperlink ref="B26" r:id="rId1" display="© Copyright: Möller Agrarmarketing e.K."/>
    <hyperlink ref="M32" r:id="rId2"/>
    <hyperlink ref="M34" r:id="rId3"/>
    <hyperlink ref="M35" r:id="rId4" display="Hier geht's zu unserer Facebook-Seite"/>
  </hyperlinks>
  <pageMargins left="0.7" right="0.7" top="0.78740157499999996" bottom="0.78740157499999996" header="0.3" footer="0.3"/>
  <pageSetup paperSize="9" orientation="portrait" horizontalDpi="300" verticalDpi="300" r:id="rId5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21596B4-281A-4A93-A1E5-BA0C9AC431F3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1" id="{71675AE8-41AA-4BB6-A527-1CD1190CD524}">
            <xm:f>'\Users\Rainer\INFOS für Kunden\10 Milchvieh und Rind\2019.09.01 Milch-Check IOFC pro Jahr\[2020.02.28 Milch-IOFC-Check - DEMO 3 Gruppen mit Grundfutter - T400.xlsx]Milch'!#REF!&lt;'\Users\Rainer\INFOS für Kunden\10 Milchvieh und Rind\2019.09.01 Milch-Check IOFC pro Jahr\[2020.02.28 Milch-IOFC-Check - DEMO 3 Gruppen mit Grundfutter - T400.xlsx]Milch'!#REF!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C14:H14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FREIGABE</vt:lpstr>
      <vt:lpstr>1. Trecker</vt:lpstr>
      <vt:lpstr>2. Maschinen</vt:lpstr>
      <vt:lpstr>3. Einsatz</vt:lpstr>
      <vt:lpstr>4. LU|MR mit Übersicht</vt:lpstr>
      <vt:lpstr>5. Produktionskosten je dt</vt:lpstr>
      <vt:lpstr>NR Gras+Mais</vt:lpstr>
      <vt:lpstr>'1. Trecker'!Druckbereich</vt:lpstr>
      <vt:lpstr>'2. Maschinen'!Druckbereich</vt:lpstr>
      <vt:lpstr>'3. Einsatz'!Druckbereich</vt:lpstr>
      <vt:lpstr>'4. LU|MR mit Übersicht'!Druckbereich</vt:lpstr>
      <vt:lpstr>'5. Produktionskosten je dt'!Druckbereich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2020-07-02T09:23:33Z</cp:lastPrinted>
  <dcterms:created xsi:type="dcterms:W3CDTF">2012-01-05T11:01:25Z</dcterms:created>
  <dcterms:modified xsi:type="dcterms:W3CDTF">2021-03-25T08:48:51Z</dcterms:modified>
</cp:coreProperties>
</file>