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10800" windowHeight="10185"/>
  </bookViews>
  <sheets>
    <sheet name="Mähdrescher" sheetId="13" r:id="rId1"/>
    <sheet name="Berechnung" sheetId="44" state="hidden" r:id="rId2"/>
    <sheet name="Basisdaten" sheetId="43" state="hidden" r:id="rId3"/>
    <sheet name="FREIGABE" sheetId="40" r:id="rId4"/>
    <sheet name="Vergleich" sheetId="45" state="hidden" r:id="rId5"/>
  </sheets>
  <definedNames>
    <definedName name="_xlnm.Print_Area" localSheetId="2">Basisdaten!$A$1:$M$3</definedName>
    <definedName name="_xlnm.Print_Area" localSheetId="0">Mähdrescher!$B$1:$K$70</definedName>
  </definedNames>
  <calcPr calcId="145621"/>
</workbook>
</file>

<file path=xl/calcChain.xml><?xml version="1.0" encoding="utf-8"?>
<calcChain xmlns="http://schemas.openxmlformats.org/spreadsheetml/2006/main">
  <c r="C5" i="40" l="1"/>
  <c r="E10" i="13" l="1"/>
  <c r="L29" i="43" l="1"/>
  <c r="M29" i="43"/>
  <c r="L30" i="43"/>
  <c r="M30" i="43"/>
  <c r="L31" i="43"/>
  <c r="M31" i="43"/>
  <c r="L32" i="43"/>
  <c r="M32" i="43"/>
  <c r="M28" i="43"/>
  <c r="L28" i="43"/>
  <c r="K29" i="43"/>
  <c r="K30" i="43"/>
  <c r="K31" i="43"/>
  <c r="K32" i="43"/>
  <c r="K33" i="43"/>
  <c r="K34" i="43"/>
  <c r="K28" i="43"/>
  <c r="J30" i="43"/>
  <c r="J31" i="43"/>
  <c r="J32" i="43"/>
  <c r="J33" i="43"/>
  <c r="J34" i="43"/>
  <c r="J28" i="43"/>
  <c r="J29" i="43"/>
  <c r="B4" i="13"/>
  <c r="F24" i="43" s="1"/>
  <c r="A5" i="13"/>
  <c r="F33" i="43" l="1"/>
  <c r="F35" i="43"/>
  <c r="F37" i="43"/>
  <c r="F39" i="43"/>
  <c r="F26" i="43"/>
  <c r="F34" i="43"/>
  <c r="F36" i="43"/>
  <c r="F38" i="43"/>
  <c r="G25" i="43"/>
  <c r="E57" i="13"/>
  <c r="E55" i="13"/>
  <c r="G26" i="43" l="1"/>
  <c r="G29" i="43"/>
  <c r="G31" i="43"/>
  <c r="G33" i="43"/>
  <c r="G35" i="43"/>
  <c r="G37" i="43"/>
  <c r="G39" i="43"/>
  <c r="G30" i="43"/>
  <c r="G32" i="43"/>
  <c r="G34" i="43"/>
  <c r="G36" i="43"/>
  <c r="G38" i="43"/>
  <c r="G28" i="43"/>
  <c r="E56" i="13"/>
  <c r="D58" i="13" l="1"/>
  <c r="E58" i="13" s="1"/>
  <c r="D15" i="13"/>
  <c r="E14" i="13" l="1"/>
  <c r="D76" i="13"/>
  <c r="D80" i="13" l="1"/>
  <c r="D50" i="13"/>
  <c r="D78" i="13" l="1"/>
  <c r="D77" i="13"/>
  <c r="D79" i="13" l="1"/>
  <c r="D86" i="13" s="1"/>
  <c r="H42" i="13" s="1"/>
  <c r="D81" i="13" l="1"/>
  <c r="D82" i="13"/>
  <c r="D83" i="13" l="1"/>
  <c r="D85" i="13" s="1"/>
  <c r="D84" i="13" l="1"/>
  <c r="D87" i="13" s="1"/>
  <c r="H47" i="13" s="1"/>
  <c r="D12" i="13" s="1"/>
  <c r="D11" i="13"/>
  <c r="D61" i="13" s="1"/>
  <c r="I26" i="13"/>
  <c r="D3" i="44"/>
  <c r="L3" i="44"/>
  <c r="X3" i="44"/>
  <c r="AF3" i="44"/>
  <c r="C4" i="44"/>
  <c r="W4" i="44"/>
  <c r="B5" i="44"/>
  <c r="B6" i="44" s="1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C27" i="44"/>
  <c r="W27" i="44"/>
  <c r="C5" i="44" l="1"/>
  <c r="E15" i="13"/>
  <c r="W5" i="44" s="1"/>
  <c r="D13" i="13"/>
  <c r="D62" i="13" l="1"/>
  <c r="Z3" i="44"/>
  <c r="F3" i="44"/>
  <c r="C6" i="44"/>
  <c r="W6" i="44"/>
  <c r="E21" i="13"/>
  <c r="D21" i="13"/>
  <c r="E20" i="13"/>
  <c r="J36" i="43"/>
  <c r="K36" i="43"/>
  <c r="L38" i="43"/>
  <c r="L34" i="43"/>
  <c r="M38" i="43"/>
  <c r="M34" i="43"/>
  <c r="I3" i="44" l="1"/>
  <c r="AC3" i="44"/>
  <c r="W7" i="44"/>
  <c r="C7" i="44"/>
  <c r="P11" i="40"/>
  <c r="O11" i="40" s="1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C4" i="40" s="1"/>
  <c r="O5" i="40"/>
  <c r="W8" i="44" l="1"/>
  <c r="C8" i="44"/>
  <c r="P12" i="40"/>
  <c r="C9" i="44" l="1"/>
  <c r="W9" i="44"/>
  <c r="P13" i="40"/>
  <c r="N12" i="40"/>
  <c r="O12" i="40" s="1"/>
  <c r="W10" i="44" l="1"/>
  <c r="C10" i="44"/>
  <c r="P14" i="40"/>
  <c r="N13" i="40"/>
  <c r="O13" i="40" s="1"/>
  <c r="W11" i="44" l="1"/>
  <c r="C11" i="44"/>
  <c r="P15" i="40"/>
  <c r="N14" i="40"/>
  <c r="O14" i="40" s="1"/>
  <c r="C12" i="44" l="1"/>
  <c r="W12" i="44"/>
  <c r="P16" i="40"/>
  <c r="N15" i="40"/>
  <c r="O15" i="40" s="1"/>
  <c r="W13" i="44" l="1"/>
  <c r="C13" i="44"/>
  <c r="P17" i="40"/>
  <c r="N16" i="40"/>
  <c r="O16" i="40" s="1"/>
  <c r="C14" i="44" l="1"/>
  <c r="W14" i="44"/>
  <c r="P18" i="40"/>
  <c r="N17" i="40"/>
  <c r="O17" i="40" s="1"/>
  <c r="W15" i="44" l="1"/>
  <c r="C15" i="44"/>
  <c r="P19" i="40"/>
  <c r="N18" i="40"/>
  <c r="O18" i="40" s="1"/>
  <c r="C16" i="44" l="1"/>
  <c r="W16" i="44"/>
  <c r="P20" i="40"/>
  <c r="N19" i="40"/>
  <c r="O19" i="40" s="1"/>
  <c r="W17" i="44" l="1"/>
  <c r="C17" i="44"/>
  <c r="P21" i="40"/>
  <c r="N20" i="40"/>
  <c r="O20" i="40" s="1"/>
  <c r="C18" i="44" l="1"/>
  <c r="W18" i="44"/>
  <c r="P22" i="40"/>
  <c r="N21" i="40"/>
  <c r="O21" i="40" s="1"/>
  <c r="W19" i="44" l="1"/>
  <c r="C19" i="44"/>
  <c r="P23" i="40"/>
  <c r="N22" i="40"/>
  <c r="O22" i="40" s="1"/>
  <c r="C20" i="44" l="1"/>
  <c r="W20" i="44"/>
  <c r="P24" i="40"/>
  <c r="N23" i="40"/>
  <c r="O23" i="40" s="1"/>
  <c r="W21" i="44" l="1"/>
  <c r="C21" i="44"/>
  <c r="P25" i="40"/>
  <c r="N24" i="40"/>
  <c r="O24" i="40" s="1"/>
  <c r="C22" i="44" l="1"/>
  <c r="W22" i="44"/>
  <c r="P26" i="40"/>
  <c r="N25" i="40"/>
  <c r="O25" i="40" s="1"/>
  <c r="W23" i="44" l="1"/>
  <c r="C23" i="44"/>
  <c r="P27" i="40"/>
  <c r="N26" i="40"/>
  <c r="O26" i="40" s="1"/>
  <c r="C24" i="44" l="1"/>
  <c r="W24" i="44"/>
  <c r="P28" i="40"/>
  <c r="N27" i="40"/>
  <c r="O27" i="40" s="1"/>
  <c r="W25" i="44" l="1"/>
  <c r="C25" i="44"/>
  <c r="P29" i="40"/>
  <c r="N28" i="40"/>
  <c r="O28" i="40" s="1"/>
  <c r="C26" i="44" l="1"/>
  <c r="W26" i="44"/>
  <c r="P30" i="40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O1381" i="40"/>
  <c r="N1381" i="40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O1722" i="40"/>
  <c r="N1722" i="40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O1978" i="40"/>
  <c r="N1978" i="40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O4" i="40"/>
  <c r="Q5" i="40" l="1"/>
  <c r="P5" i="40"/>
  <c r="C6" i="40" l="1"/>
  <c r="B5" i="40"/>
  <c r="T1" i="44" l="1"/>
  <c r="T2" i="44" s="1"/>
  <c r="U2" i="44" s="1"/>
  <c r="E15" i="43" l="1"/>
  <c r="E16" i="43" s="1"/>
  <c r="E17" i="43" s="1"/>
  <c r="E18" i="43" s="1"/>
  <c r="E19" i="43" s="1"/>
  <c r="D15" i="43"/>
  <c r="D16" i="43" s="1"/>
  <c r="D17" i="43" s="1"/>
  <c r="D18" i="43" s="1"/>
  <c r="D19" i="43" s="1"/>
  <c r="E16" i="13" l="1"/>
  <c r="X27" i="44" l="1"/>
  <c r="X4" i="44"/>
  <c r="D16" i="13"/>
  <c r="B30" i="43"/>
  <c r="D30" i="43" s="1"/>
  <c r="B29" i="43"/>
  <c r="D29" i="43" s="1"/>
  <c r="D28" i="43"/>
  <c r="E28" i="43"/>
  <c r="E29" i="43"/>
  <c r="E31" i="43"/>
  <c r="E32" i="43"/>
  <c r="E33" i="43"/>
  <c r="E34" i="43"/>
  <c r="E35" i="43"/>
  <c r="E36" i="43"/>
  <c r="E37" i="43"/>
  <c r="E38" i="43"/>
  <c r="E39" i="43"/>
  <c r="E30" i="43"/>
  <c r="B32" i="43"/>
  <c r="D32" i="43" s="1"/>
  <c r="B33" i="43"/>
  <c r="D33" i="43" s="1"/>
  <c r="B34" i="43"/>
  <c r="D34" i="43" s="1"/>
  <c r="B35" i="43"/>
  <c r="D35" i="43" s="1"/>
  <c r="B36" i="43"/>
  <c r="D36" i="43" s="1"/>
  <c r="B37" i="43"/>
  <c r="D37" i="43" s="1"/>
  <c r="B38" i="43"/>
  <c r="D38" i="43" s="1"/>
  <c r="B39" i="43"/>
  <c r="D39" i="43" s="1"/>
  <c r="B31" i="43"/>
  <c r="D31" i="43" s="1"/>
  <c r="C6" i="43"/>
  <c r="C7" i="43" s="1"/>
  <c r="C8" i="43" s="1"/>
  <c r="C9" i="43" s="1"/>
  <c r="C10" i="43" s="1"/>
  <c r="C11" i="43" s="1"/>
  <c r="C12" i="43" s="1"/>
  <c r="C13" i="43" s="1"/>
  <c r="B6" i="43"/>
  <c r="X5" i="44" l="1"/>
  <c r="Y5" i="44" s="1"/>
  <c r="Z4" i="44"/>
  <c r="Y4" i="44"/>
  <c r="D27" i="44"/>
  <c r="D4" i="44"/>
  <c r="F26" i="13"/>
  <c r="E17" i="13"/>
  <c r="E18" i="13" s="1"/>
  <c r="B14" i="43"/>
  <c r="C14" i="43"/>
  <c r="D30" i="13"/>
  <c r="E30" i="13"/>
  <c r="B12" i="43"/>
  <c r="B10" i="43"/>
  <c r="B8" i="43"/>
  <c r="B13" i="43"/>
  <c r="B11" i="43"/>
  <c r="B9" i="43"/>
  <c r="B7" i="43"/>
  <c r="AD4" i="44" l="1"/>
  <c r="AD5" i="44"/>
  <c r="AA4" i="44"/>
  <c r="AB4" i="44"/>
  <c r="X6" i="44"/>
  <c r="Z5" i="44"/>
  <c r="AB5" i="44" s="1"/>
  <c r="D5" i="44"/>
  <c r="E5" i="44" s="1"/>
  <c r="J5" i="44" s="1"/>
  <c r="F4" i="44"/>
  <c r="E4" i="44"/>
  <c r="J4" i="44" s="1"/>
  <c r="K3" i="44"/>
  <c r="AE3" i="44"/>
  <c r="M3" i="44"/>
  <c r="AG3" i="44"/>
  <c r="D17" i="13"/>
  <c r="D18" i="13" s="1"/>
  <c r="B15" i="43"/>
  <c r="C15" i="43"/>
  <c r="E19" i="13"/>
  <c r="Y6" i="44" l="1"/>
  <c r="AD6" i="44" s="1"/>
  <c r="AE6" i="44" s="1"/>
  <c r="AF6" i="44" s="1"/>
  <c r="AG6" i="44" s="1"/>
  <c r="AH6" i="44" s="1"/>
  <c r="Z6" i="44"/>
  <c r="X7" i="44"/>
  <c r="AA5" i="44"/>
  <c r="AC5" i="44" s="1"/>
  <c r="AC4" i="44"/>
  <c r="G4" i="44"/>
  <c r="H4" i="44"/>
  <c r="F5" i="44"/>
  <c r="D6" i="44"/>
  <c r="E6" i="44" s="1"/>
  <c r="J6" i="44" s="1"/>
  <c r="K6" i="44" s="1"/>
  <c r="L6" i="44" s="1"/>
  <c r="M6" i="44" s="1"/>
  <c r="N6" i="44" s="1"/>
  <c r="AE4" i="44"/>
  <c r="AE5" i="44"/>
  <c r="AF5" i="44" s="1"/>
  <c r="AG5" i="44" s="1"/>
  <c r="AH5" i="44" s="1"/>
  <c r="K4" i="44"/>
  <c r="K5" i="44"/>
  <c r="L5" i="44" s="1"/>
  <c r="M5" i="44" s="1"/>
  <c r="N5" i="44" s="1"/>
  <c r="B16" i="43"/>
  <c r="C16" i="43"/>
  <c r="E22" i="13"/>
  <c r="D19" i="13"/>
  <c r="E23" i="13" l="1"/>
  <c r="E24" i="13" s="1"/>
  <c r="AI5" i="44"/>
  <c r="AA6" i="44"/>
  <c r="AB6" i="44"/>
  <c r="Y7" i="44"/>
  <c r="AD7" i="44" s="1"/>
  <c r="AE7" i="44" s="1"/>
  <c r="AF7" i="44" s="1"/>
  <c r="AG7" i="44" s="1"/>
  <c r="AH7" i="44" s="1"/>
  <c r="Z7" i="44"/>
  <c r="AA7" i="44" s="1"/>
  <c r="X8" i="44"/>
  <c r="H5" i="44"/>
  <c r="G5" i="44"/>
  <c r="I4" i="44"/>
  <c r="F6" i="44"/>
  <c r="D7" i="44"/>
  <c r="L4" i="44"/>
  <c r="AF4" i="44"/>
  <c r="B17" i="43"/>
  <c r="C17" i="43"/>
  <c r="I5" i="44" l="1"/>
  <c r="O5" i="44" s="1"/>
  <c r="AC6" i="44"/>
  <c r="AI6" i="44" s="1"/>
  <c r="X9" i="44"/>
  <c r="Z8" i="44"/>
  <c r="AA8" i="44" s="1"/>
  <c r="Y8" i="44"/>
  <c r="AD8" i="44" s="1"/>
  <c r="AB7" i="44"/>
  <c r="AC7" i="44" s="1"/>
  <c r="H6" i="44"/>
  <c r="G6" i="44"/>
  <c r="E7" i="44"/>
  <c r="J7" i="44" s="1"/>
  <c r="F7" i="44"/>
  <c r="D8" i="44"/>
  <c r="AG4" i="44"/>
  <c r="M4" i="44"/>
  <c r="B18" i="43"/>
  <c r="C18" i="43"/>
  <c r="AI7" i="44" l="1"/>
  <c r="Y9" i="44"/>
  <c r="AD9" i="44" s="1"/>
  <c r="AE9" i="44" s="1"/>
  <c r="AF9" i="44" s="1"/>
  <c r="AG9" i="44" s="1"/>
  <c r="AH9" i="44" s="1"/>
  <c r="Z9" i="44"/>
  <c r="X10" i="44"/>
  <c r="AE8" i="44"/>
  <c r="AB8" i="44"/>
  <c r="AC8" i="44" s="1"/>
  <c r="AA9" i="44"/>
  <c r="F8" i="44"/>
  <c r="G8" i="44" s="1"/>
  <c r="D9" i="44"/>
  <c r="K7" i="44"/>
  <c r="E8" i="44"/>
  <c r="J8" i="44" s="1"/>
  <c r="K8" i="44" s="1"/>
  <c r="L8" i="44" s="1"/>
  <c r="M8" i="44" s="1"/>
  <c r="N8" i="44" s="1"/>
  <c r="H7" i="44"/>
  <c r="I6" i="44"/>
  <c r="G7" i="44"/>
  <c r="N4" i="44"/>
  <c r="AH4" i="44"/>
  <c r="B19" i="43"/>
  <c r="C19" i="43"/>
  <c r="I7" i="44" l="1"/>
  <c r="Z10" i="44"/>
  <c r="AB10" i="44" s="1"/>
  <c r="X11" i="44"/>
  <c r="AF8" i="44"/>
  <c r="Y10" i="44"/>
  <c r="AD10" i="44" s="1"/>
  <c r="AE10" i="44" s="1"/>
  <c r="AF10" i="44" s="1"/>
  <c r="AG10" i="44" s="1"/>
  <c r="AH10" i="44" s="1"/>
  <c r="AB9" i="44"/>
  <c r="AC9" i="44" s="1"/>
  <c r="AI9" i="44" s="1"/>
  <c r="L7" i="44"/>
  <c r="H8" i="44"/>
  <c r="I8" i="44" s="1"/>
  <c r="O8" i="44" s="1"/>
  <c r="O6" i="44"/>
  <c r="E9" i="44"/>
  <c r="J9" i="44" s="1"/>
  <c r="K9" i="44" s="1"/>
  <c r="L9" i="44" s="1"/>
  <c r="M9" i="44" s="1"/>
  <c r="N9" i="44" s="1"/>
  <c r="D10" i="44"/>
  <c r="E10" i="44" s="1"/>
  <c r="J10" i="44" s="1"/>
  <c r="K10" i="44" s="1"/>
  <c r="L10" i="44" s="1"/>
  <c r="M10" i="44" s="1"/>
  <c r="N10" i="44" s="1"/>
  <c r="F9" i="44"/>
  <c r="H9" i="44" s="1"/>
  <c r="AI4" i="44"/>
  <c r="O4" i="44"/>
  <c r="D22" i="13"/>
  <c r="AA10" i="44" l="1"/>
  <c r="AC10" i="44" s="1"/>
  <c r="AI10" i="44" s="1"/>
  <c r="D23" i="13"/>
  <c r="D24" i="13" s="1"/>
  <c r="AG8" i="44"/>
  <c r="Y11" i="44"/>
  <c r="AD11" i="44" s="1"/>
  <c r="AE11" i="44" s="1"/>
  <c r="AF11" i="44" s="1"/>
  <c r="AG11" i="44" s="1"/>
  <c r="AH11" i="44" s="1"/>
  <c r="Z11" i="44"/>
  <c r="X12" i="44"/>
  <c r="M7" i="44"/>
  <c r="D11" i="44"/>
  <c r="F10" i="44"/>
  <c r="G9" i="44"/>
  <c r="R4" i="44"/>
  <c r="R6" i="44"/>
  <c r="P6" i="44" s="1"/>
  <c r="Q6" i="44" s="1"/>
  <c r="T6" i="44" s="1"/>
  <c r="R5" i="44"/>
  <c r="P5" i="44" s="1"/>
  <c r="Q5" i="44" s="1"/>
  <c r="T5" i="44" s="1"/>
  <c r="AL4" i="44"/>
  <c r="AL5" i="44"/>
  <c r="AJ5" i="44" s="1"/>
  <c r="AK5" i="44" s="1"/>
  <c r="U5" i="44" s="1"/>
  <c r="AL7" i="44"/>
  <c r="AJ7" i="44" s="1"/>
  <c r="AK7" i="44" s="1"/>
  <c r="U7" i="44" s="1"/>
  <c r="AL6" i="44"/>
  <c r="AJ6" i="44" s="1"/>
  <c r="AK6" i="44" s="1"/>
  <c r="U6" i="44" s="1"/>
  <c r="Z12" i="44" l="1"/>
  <c r="AB12" i="44" s="1"/>
  <c r="X13" i="44"/>
  <c r="AH8" i="44"/>
  <c r="Y12" i="44"/>
  <c r="AD12" i="44" s="1"/>
  <c r="AE12" i="44" s="1"/>
  <c r="AF12" i="44" s="1"/>
  <c r="AG12" i="44" s="1"/>
  <c r="AH12" i="44" s="1"/>
  <c r="AA11" i="44"/>
  <c r="AB11" i="44"/>
  <c r="AA12" i="44"/>
  <c r="I9" i="44"/>
  <c r="G10" i="44"/>
  <c r="H10" i="44"/>
  <c r="N7" i="44"/>
  <c r="E11" i="44"/>
  <c r="J11" i="44" s="1"/>
  <c r="K11" i="44" s="1"/>
  <c r="F11" i="44"/>
  <c r="D12" i="44"/>
  <c r="E12" i="44" s="1"/>
  <c r="J12" i="44" s="1"/>
  <c r="K12" i="44" s="1"/>
  <c r="L12" i="44" s="1"/>
  <c r="M12" i="44" s="1"/>
  <c r="N12" i="44" s="1"/>
  <c r="AJ4" i="44"/>
  <c r="AK4" i="44" s="1"/>
  <c r="U4" i="44" s="1"/>
  <c r="P4" i="44"/>
  <c r="Q4" i="44" s="1"/>
  <c r="T4" i="44" s="1"/>
  <c r="I10" i="44" l="1"/>
  <c r="O10" i="44" s="1"/>
  <c r="AC11" i="44"/>
  <c r="AI11" i="44" s="1"/>
  <c r="AC12" i="44"/>
  <c r="AI12" i="44" s="1"/>
  <c r="AI8" i="44"/>
  <c r="Y13" i="44"/>
  <c r="AD13" i="44" s="1"/>
  <c r="AE13" i="44" s="1"/>
  <c r="Z13" i="44"/>
  <c r="X14" i="44"/>
  <c r="G11" i="44"/>
  <c r="H11" i="44"/>
  <c r="F12" i="44"/>
  <c r="G12" i="44" s="1"/>
  <c r="D13" i="44"/>
  <c r="E13" i="44" s="1"/>
  <c r="J13" i="44" s="1"/>
  <c r="K13" i="44" s="1"/>
  <c r="L13" i="44" s="1"/>
  <c r="M13" i="44" s="1"/>
  <c r="N13" i="44" s="1"/>
  <c r="L11" i="44"/>
  <c r="O7" i="44"/>
  <c r="O9" i="44"/>
  <c r="AL12" i="44" l="1"/>
  <c r="AJ12" i="44" s="1"/>
  <c r="AK12" i="44" s="1"/>
  <c r="U12" i="44" s="1"/>
  <c r="R9" i="44"/>
  <c r="P9" i="44" s="1"/>
  <c r="Q9" i="44" s="1"/>
  <c r="T9" i="44" s="1"/>
  <c r="I11" i="44"/>
  <c r="AF13" i="44"/>
  <c r="AL9" i="44"/>
  <c r="AJ9" i="44" s="1"/>
  <c r="AK9" i="44" s="1"/>
  <c r="U9" i="44" s="1"/>
  <c r="AL8" i="44"/>
  <c r="AL10" i="44"/>
  <c r="AJ10" i="44" s="1"/>
  <c r="AK10" i="44" s="1"/>
  <c r="U10" i="44" s="1"/>
  <c r="X15" i="44"/>
  <c r="Z14" i="44"/>
  <c r="Y14" i="44"/>
  <c r="AD14" i="44" s="1"/>
  <c r="AE14" i="44" s="1"/>
  <c r="AA13" i="44"/>
  <c r="AB13" i="44"/>
  <c r="AL11" i="44"/>
  <c r="AJ11" i="44" s="1"/>
  <c r="AK11" i="44" s="1"/>
  <c r="U11" i="44" s="1"/>
  <c r="R8" i="44"/>
  <c r="P8" i="44" s="1"/>
  <c r="Q8" i="44" s="1"/>
  <c r="T8" i="44" s="1"/>
  <c r="R7" i="44"/>
  <c r="M11" i="44"/>
  <c r="F13" i="44"/>
  <c r="D14" i="44"/>
  <c r="R10" i="44"/>
  <c r="P10" i="44" s="1"/>
  <c r="Q10" i="44" s="1"/>
  <c r="T10" i="44" s="1"/>
  <c r="H12" i="44"/>
  <c r="I12" i="44" s="1"/>
  <c r="O12" i="44" s="1"/>
  <c r="G13" i="44"/>
  <c r="AB14" i="44" l="1"/>
  <c r="AJ8" i="44"/>
  <c r="AK8" i="44" s="1"/>
  <c r="U8" i="44" s="1"/>
  <c r="AA14" i="44"/>
  <c r="AC14" i="44" s="1"/>
  <c r="AC13" i="44"/>
  <c r="AF14" i="44"/>
  <c r="AG14" i="44" s="1"/>
  <c r="Y15" i="44"/>
  <c r="AD15" i="44" s="1"/>
  <c r="AE15" i="44" s="1"/>
  <c r="Z15" i="44"/>
  <c r="X16" i="44"/>
  <c r="AG13" i="44"/>
  <c r="E14" i="44"/>
  <c r="J14" i="44" s="1"/>
  <c r="K14" i="44" s="1"/>
  <c r="F14" i="44"/>
  <c r="G14" i="44" s="1"/>
  <c r="D15" i="44"/>
  <c r="E15" i="44" s="1"/>
  <c r="J15" i="44" s="1"/>
  <c r="K15" i="44" s="1"/>
  <c r="P7" i="44"/>
  <c r="Q7" i="44" s="1"/>
  <c r="T7" i="44" s="1"/>
  <c r="H13" i="44"/>
  <c r="I13" i="44" s="1"/>
  <c r="O13" i="44" s="1"/>
  <c r="N11" i="44"/>
  <c r="AH14" i="44" l="1"/>
  <c r="AI14" i="44" s="1"/>
  <c r="AH13" i="44"/>
  <c r="X17" i="44"/>
  <c r="Z16" i="44"/>
  <c r="AB16" i="44" s="1"/>
  <c r="AF15" i="44"/>
  <c r="Y16" i="44"/>
  <c r="AD16" i="44" s="1"/>
  <c r="AE16" i="44" s="1"/>
  <c r="AB15" i="44"/>
  <c r="AA16" i="44"/>
  <c r="AC16" i="44" s="1"/>
  <c r="AA15" i="44"/>
  <c r="AC15" i="44" s="1"/>
  <c r="O11" i="44"/>
  <c r="L15" i="44"/>
  <c r="M15" i="44" s="1"/>
  <c r="F15" i="44"/>
  <c r="G15" i="44" s="1"/>
  <c r="D16" i="44"/>
  <c r="E16" i="44" s="1"/>
  <c r="J16" i="44" s="1"/>
  <c r="K16" i="44" s="1"/>
  <c r="L14" i="44"/>
  <c r="H14" i="44"/>
  <c r="I14" i="44" s="1"/>
  <c r="AG15" i="44" l="1"/>
  <c r="AF16" i="44"/>
  <c r="AG16" i="44" s="1"/>
  <c r="AH15" i="44"/>
  <c r="AI15" i="44" s="1"/>
  <c r="Y17" i="44"/>
  <c r="AD17" i="44" s="1"/>
  <c r="AE17" i="44" s="1"/>
  <c r="Z17" i="44"/>
  <c r="X18" i="44"/>
  <c r="AI13" i="44"/>
  <c r="AL14" i="44" s="1"/>
  <c r="AJ14" i="44" s="1"/>
  <c r="AK14" i="44" s="1"/>
  <c r="U14" i="44" s="1"/>
  <c r="L16" i="44"/>
  <c r="M16" i="44" s="1"/>
  <c r="N16" i="44" s="1"/>
  <c r="H15" i="44"/>
  <c r="I15" i="44" s="1"/>
  <c r="R11" i="44"/>
  <c r="R12" i="44"/>
  <c r="P12" i="44" s="1"/>
  <c r="Q12" i="44" s="1"/>
  <c r="T12" i="44" s="1"/>
  <c r="M14" i="44"/>
  <c r="N14" i="44" s="1"/>
  <c r="D17" i="44"/>
  <c r="F16" i="44"/>
  <c r="H16" i="44" s="1"/>
  <c r="N15" i="44"/>
  <c r="R13" i="44"/>
  <c r="P13" i="44" s="1"/>
  <c r="Q13" i="44" s="1"/>
  <c r="T13" i="44" s="1"/>
  <c r="O15" i="44" l="1"/>
  <c r="AL15" i="44"/>
  <c r="AJ15" i="44" s="1"/>
  <c r="AK15" i="44" s="1"/>
  <c r="U15" i="44" s="1"/>
  <c r="AA17" i="44"/>
  <c r="AB17" i="44"/>
  <c r="Y18" i="44"/>
  <c r="AD18" i="44" s="1"/>
  <c r="AE18" i="44" s="1"/>
  <c r="X19" i="44"/>
  <c r="Z18" i="44"/>
  <c r="AB18" i="44" s="1"/>
  <c r="AF17" i="44"/>
  <c r="AG17" i="44" s="1"/>
  <c r="AL13" i="44"/>
  <c r="AH16" i="44"/>
  <c r="E17" i="44"/>
  <c r="J17" i="44" s="1"/>
  <c r="K17" i="44" s="1"/>
  <c r="D18" i="44"/>
  <c r="E18" i="44" s="1"/>
  <c r="J18" i="44" s="1"/>
  <c r="K18" i="44" s="1"/>
  <c r="F17" i="44"/>
  <c r="G16" i="44"/>
  <c r="I16" i="44" s="1"/>
  <c r="O16" i="44" s="1"/>
  <c r="O14" i="44"/>
  <c r="P11" i="44"/>
  <c r="Q11" i="44" s="1"/>
  <c r="T11" i="44" s="1"/>
  <c r="R16" i="44" l="1"/>
  <c r="P16" i="44" s="1"/>
  <c r="Q16" i="44" s="1"/>
  <c r="T16" i="44" s="1"/>
  <c r="AC17" i="44"/>
  <c r="R15" i="44"/>
  <c r="P15" i="44" s="1"/>
  <c r="Q15" i="44" s="1"/>
  <c r="T15" i="44" s="1"/>
  <c r="AF18" i="44"/>
  <c r="AG18" i="44" s="1"/>
  <c r="AH18" i="44" s="1"/>
  <c r="AI16" i="44"/>
  <c r="AJ13" i="44"/>
  <c r="AK13" i="44" s="1"/>
  <c r="U13" i="44" s="1"/>
  <c r="AH17" i="44"/>
  <c r="Y19" i="44"/>
  <c r="AD19" i="44" s="1"/>
  <c r="AE19" i="44" s="1"/>
  <c r="Z19" i="44"/>
  <c r="X20" i="44"/>
  <c r="AA18" i="44"/>
  <c r="AC18" i="44" s="1"/>
  <c r="R14" i="44"/>
  <c r="G17" i="44"/>
  <c r="H17" i="44"/>
  <c r="L17" i="44"/>
  <c r="L18" i="44"/>
  <c r="M18" i="44" s="1"/>
  <c r="D19" i="44"/>
  <c r="E19" i="44" s="1"/>
  <c r="J19" i="44" s="1"/>
  <c r="K19" i="44" s="1"/>
  <c r="F18" i="44"/>
  <c r="H18" i="44" s="1"/>
  <c r="AI17" i="44" l="1"/>
  <c r="AL17" i="44" s="1"/>
  <c r="AJ17" i="44" s="1"/>
  <c r="AK17" i="44" s="1"/>
  <c r="U17" i="44" s="1"/>
  <c r="I17" i="44"/>
  <c r="AI18" i="44"/>
  <c r="AL18" i="44" s="1"/>
  <c r="AJ18" i="44" s="1"/>
  <c r="AK18" i="44" s="1"/>
  <c r="U18" i="44" s="1"/>
  <c r="AA19" i="44"/>
  <c r="AB19" i="44"/>
  <c r="AF19" i="44"/>
  <c r="AG19" i="44" s="1"/>
  <c r="X21" i="44"/>
  <c r="Z20" i="44"/>
  <c r="Y20" i="44"/>
  <c r="AD20" i="44" s="1"/>
  <c r="AE20" i="44" s="1"/>
  <c r="AL16" i="44"/>
  <c r="L19" i="44"/>
  <c r="M19" i="44" s="1"/>
  <c r="F19" i="44"/>
  <c r="D20" i="44"/>
  <c r="N18" i="44"/>
  <c r="M17" i="44"/>
  <c r="G18" i="44"/>
  <c r="I18" i="44" s="1"/>
  <c r="P14" i="44"/>
  <c r="Q14" i="44" s="1"/>
  <c r="T14" i="44" s="1"/>
  <c r="AC19" i="44" l="1"/>
  <c r="AH19" i="44"/>
  <c r="N19" i="44"/>
  <c r="AF20" i="44"/>
  <c r="AG20" i="44" s="1"/>
  <c r="AJ16" i="44"/>
  <c r="AK16" i="44" s="1"/>
  <c r="U16" i="44" s="1"/>
  <c r="AB20" i="44"/>
  <c r="Y21" i="44"/>
  <c r="AD21" i="44" s="1"/>
  <c r="AE21" i="44" s="1"/>
  <c r="X22" i="44"/>
  <c r="Z21" i="44"/>
  <c r="AA20" i="44"/>
  <c r="AC20" i="44" s="1"/>
  <c r="O18" i="44"/>
  <c r="G19" i="44"/>
  <c r="H19" i="44"/>
  <c r="E20" i="44"/>
  <c r="J20" i="44" s="1"/>
  <c r="K20" i="44" s="1"/>
  <c r="D21" i="44"/>
  <c r="E21" i="44" s="1"/>
  <c r="J21" i="44" s="1"/>
  <c r="K21" i="44" s="1"/>
  <c r="F20" i="44"/>
  <c r="N17" i="44"/>
  <c r="I19" i="44" l="1"/>
  <c r="O19" i="44" s="1"/>
  <c r="AH20" i="44"/>
  <c r="AI20" i="44" s="1"/>
  <c r="AI19" i="44"/>
  <c r="AL19" i="44" s="1"/>
  <c r="AJ19" i="44" s="1"/>
  <c r="AK19" i="44" s="1"/>
  <c r="U19" i="44" s="1"/>
  <c r="AB21" i="44"/>
  <c r="Y22" i="44"/>
  <c r="AD22" i="44" s="1"/>
  <c r="AE22" i="44" s="1"/>
  <c r="X23" i="44"/>
  <c r="Z22" i="44"/>
  <c r="AB22" i="44" s="1"/>
  <c r="AA21" i="44"/>
  <c r="AC21" i="44" s="1"/>
  <c r="AF21" i="44"/>
  <c r="AG21" i="44" s="1"/>
  <c r="H20" i="44"/>
  <c r="L20" i="44"/>
  <c r="O17" i="44"/>
  <c r="R18" i="44" s="1"/>
  <c r="P18" i="44" s="1"/>
  <c r="Q18" i="44" s="1"/>
  <c r="T18" i="44" s="1"/>
  <c r="L21" i="44"/>
  <c r="M21" i="44" s="1"/>
  <c r="F21" i="44"/>
  <c r="G21" i="44" s="1"/>
  <c r="D22" i="44"/>
  <c r="G20" i="44"/>
  <c r="I20" i="44" s="1"/>
  <c r="AH21" i="44" l="1"/>
  <c r="AI21" i="44" s="1"/>
  <c r="AL21" i="44" s="1"/>
  <c r="AJ21" i="44" s="1"/>
  <c r="AK21" i="44" s="1"/>
  <c r="U21" i="44" s="1"/>
  <c r="R19" i="44"/>
  <c r="P19" i="44" s="1"/>
  <c r="Q19" i="44" s="1"/>
  <c r="T19" i="44" s="1"/>
  <c r="N21" i="44"/>
  <c r="Y23" i="44"/>
  <c r="AD23" i="44" s="1"/>
  <c r="AE23" i="44" s="1"/>
  <c r="Z23" i="44"/>
  <c r="X24" i="44"/>
  <c r="AA22" i="44"/>
  <c r="AC22" i="44" s="1"/>
  <c r="AL20" i="44"/>
  <c r="AF22" i="44"/>
  <c r="AG22" i="44" s="1"/>
  <c r="E22" i="44"/>
  <c r="J22" i="44" s="1"/>
  <c r="K22" i="44" s="1"/>
  <c r="F22" i="44"/>
  <c r="H22" i="44" s="1"/>
  <c r="D23" i="44"/>
  <c r="H21" i="44"/>
  <c r="I21" i="44" s="1"/>
  <c r="R17" i="44"/>
  <c r="M20" i="44"/>
  <c r="N20" i="44" s="1"/>
  <c r="O20" i="44" s="1"/>
  <c r="R20" i="44" s="1"/>
  <c r="P20" i="44" s="1"/>
  <c r="Q20" i="44" s="1"/>
  <c r="T20" i="44" s="1"/>
  <c r="O21" i="44" l="1"/>
  <c r="R21" i="44" s="1"/>
  <c r="P21" i="44" s="1"/>
  <c r="Q21" i="44" s="1"/>
  <c r="T21" i="44" s="1"/>
  <c r="G22" i="44"/>
  <c r="I22" i="44" s="1"/>
  <c r="AH22" i="44"/>
  <c r="AI22" i="44" s="1"/>
  <c r="AL22" i="44" s="1"/>
  <c r="AJ22" i="44" s="1"/>
  <c r="AK22" i="44" s="1"/>
  <c r="U22" i="44" s="1"/>
  <c r="AA23" i="44"/>
  <c r="AB23" i="44"/>
  <c r="AJ20" i="44"/>
  <c r="AK20" i="44" s="1"/>
  <c r="U20" i="44" s="1"/>
  <c r="Y24" i="44"/>
  <c r="AD24" i="44" s="1"/>
  <c r="AE24" i="44" s="1"/>
  <c r="Z24" i="44"/>
  <c r="X25" i="44"/>
  <c r="Y25" i="44" s="1"/>
  <c r="AD25" i="44" s="1"/>
  <c r="AE25" i="44" s="1"/>
  <c r="AF23" i="44"/>
  <c r="AG23" i="44" s="1"/>
  <c r="E23" i="44"/>
  <c r="J23" i="44" s="1"/>
  <c r="K23" i="44" s="1"/>
  <c r="F23" i="44"/>
  <c r="D24" i="44"/>
  <c r="L22" i="44"/>
  <c r="M22" i="44" s="1"/>
  <c r="P17" i="44"/>
  <c r="Q17" i="44" s="1"/>
  <c r="T17" i="44" s="1"/>
  <c r="AH23" i="44" l="1"/>
  <c r="AC23" i="44"/>
  <c r="N22" i="44"/>
  <c r="O22" i="44" s="1"/>
  <c r="R22" i="44" s="1"/>
  <c r="AF25" i="44"/>
  <c r="AG25" i="44" s="1"/>
  <c r="AB24" i="44"/>
  <c r="X26" i="44"/>
  <c r="Z25" i="44"/>
  <c r="AF24" i="44"/>
  <c r="AG24" i="44" s="1"/>
  <c r="AA24" i="44"/>
  <c r="AC24" i="44" s="1"/>
  <c r="G23" i="44"/>
  <c r="H23" i="44"/>
  <c r="E24" i="44"/>
  <c r="J24" i="44" s="1"/>
  <c r="K24" i="44" s="1"/>
  <c r="F24" i="44"/>
  <c r="D25" i="44"/>
  <c r="L23" i="44"/>
  <c r="M23" i="44" s="1"/>
  <c r="AI23" i="44" l="1"/>
  <c r="AL23" i="44" s="1"/>
  <c r="AJ23" i="44" s="1"/>
  <c r="AK23" i="44" s="1"/>
  <c r="U23" i="44" s="1"/>
  <c r="N23" i="44"/>
  <c r="AH24" i="44"/>
  <c r="AI24" i="44" s="1"/>
  <c r="AL24" i="44" s="1"/>
  <c r="AJ24" i="44" s="1"/>
  <c r="AK24" i="44" s="1"/>
  <c r="U24" i="44" s="1"/>
  <c r="AH25" i="44"/>
  <c r="I23" i="44"/>
  <c r="Y26" i="44"/>
  <c r="AD26" i="44" s="1"/>
  <c r="Z26" i="44"/>
  <c r="AB26" i="44" s="1"/>
  <c r="AB25" i="44"/>
  <c r="AA25" i="44"/>
  <c r="L24" i="44"/>
  <c r="M24" i="44" s="1"/>
  <c r="P22" i="44"/>
  <c r="Q22" i="44" s="1"/>
  <c r="T22" i="44" s="1"/>
  <c r="D26" i="44"/>
  <c r="F25" i="44"/>
  <c r="G25" i="44" s="1"/>
  <c r="E25" i="44"/>
  <c r="J25" i="44" s="1"/>
  <c r="K25" i="44" s="1"/>
  <c r="H24" i="44"/>
  <c r="G24" i="44"/>
  <c r="AC25" i="44" l="1"/>
  <c r="AI25" i="44" s="1"/>
  <c r="AL25" i="44" s="1"/>
  <c r="AJ25" i="44" s="1"/>
  <c r="AK25" i="44" s="1"/>
  <c r="U25" i="44" s="1"/>
  <c r="O23" i="44"/>
  <c r="R23" i="44" s="1"/>
  <c r="P23" i="44" s="1"/>
  <c r="Q23" i="44" s="1"/>
  <c r="T23" i="44" s="1"/>
  <c r="I24" i="44"/>
  <c r="N24" i="44"/>
  <c r="AA26" i="44"/>
  <c r="AA27" i="44" s="1"/>
  <c r="AB27" i="44"/>
  <c r="AC26" i="44"/>
  <c r="AC27" i="44" s="1"/>
  <c r="AE26" i="44"/>
  <c r="AD27" i="44"/>
  <c r="E27" i="13" s="1"/>
  <c r="H25" i="44"/>
  <c r="I25" i="44" s="1"/>
  <c r="L25" i="44"/>
  <c r="M25" i="44" s="1"/>
  <c r="E26" i="44"/>
  <c r="J26" i="44" s="1"/>
  <c r="F26" i="44"/>
  <c r="H26" i="44" s="1"/>
  <c r="H27" i="44" l="1"/>
  <c r="O24" i="44"/>
  <c r="R24" i="44" s="1"/>
  <c r="P24" i="44" s="1"/>
  <c r="Q24" i="44" s="1"/>
  <c r="T24" i="44" s="1"/>
  <c r="N25" i="44"/>
  <c r="O25" i="44" s="1"/>
  <c r="R25" i="44" s="1"/>
  <c r="P25" i="44" s="1"/>
  <c r="Q25" i="44" s="1"/>
  <c r="T25" i="44" s="1"/>
  <c r="AF26" i="44"/>
  <c r="AE27" i="44"/>
  <c r="E26" i="13"/>
  <c r="E28" i="13" s="1"/>
  <c r="E32" i="13" s="1"/>
  <c r="G26" i="44"/>
  <c r="K26" i="44"/>
  <c r="J27" i="44"/>
  <c r="D27" i="13" s="1"/>
  <c r="AG26" i="44" l="1"/>
  <c r="AG27" i="44" s="1"/>
  <c r="AF27" i="44"/>
  <c r="E33" i="13"/>
  <c r="E34" i="13" s="1"/>
  <c r="J54" i="13" s="1"/>
  <c r="E35" i="13"/>
  <c r="E64" i="13" s="1"/>
  <c r="E65" i="13" s="1"/>
  <c r="E66" i="13" s="1"/>
  <c r="J63" i="13" s="1"/>
  <c r="L26" i="44"/>
  <c r="K27" i="44"/>
  <c r="D26" i="13"/>
  <c r="D28" i="13" s="1"/>
  <c r="D32" i="13" s="1"/>
  <c r="I26" i="44"/>
  <c r="I27" i="44" s="1"/>
  <c r="G27" i="44"/>
  <c r="AH26" i="44" l="1"/>
  <c r="E36" i="13"/>
  <c r="E37" i="13" s="1"/>
  <c r="J6" i="13" s="1"/>
  <c r="J18" i="13"/>
  <c r="D33" i="13"/>
  <c r="D34" i="13" s="1"/>
  <c r="H54" i="13" s="1"/>
  <c r="D35" i="13"/>
  <c r="D64" i="13" s="1"/>
  <c r="D65" i="13" s="1"/>
  <c r="D66" i="13" s="1"/>
  <c r="H63" i="13" s="1"/>
  <c r="M26" i="44"/>
  <c r="M27" i="44" s="1"/>
  <c r="L27" i="44"/>
  <c r="AH27" i="44" l="1"/>
  <c r="AI26" i="44"/>
  <c r="N26" i="44"/>
  <c r="D36" i="13"/>
  <c r="D37" i="13" s="1"/>
  <c r="H6" i="13" s="1"/>
  <c r="H18" i="13"/>
  <c r="AL26" i="44" l="1"/>
  <c r="AI27" i="44"/>
  <c r="O26" i="44"/>
  <c r="N27" i="44"/>
  <c r="R26" i="44" l="1"/>
  <c r="O27" i="44"/>
  <c r="AJ26" i="44"/>
  <c r="AK26" i="44" s="1"/>
  <c r="U26" i="44" s="1"/>
  <c r="AL27" i="44"/>
  <c r="P26" i="44" l="1"/>
  <c r="Q26" i="44" s="1"/>
  <c r="T26" i="44" s="1"/>
  <c r="R27" i="44"/>
  <c r="F29" i="43" l="1"/>
  <c r="F28" i="43"/>
  <c r="F30" i="43"/>
  <c r="F31" i="43"/>
  <c r="F32" i="43"/>
</calcChain>
</file>

<file path=xl/sharedStrings.xml><?xml version="1.0" encoding="utf-8"?>
<sst xmlns="http://schemas.openxmlformats.org/spreadsheetml/2006/main" count="261" uniqueCount="188">
  <si>
    <t>© Möller Agrarmarketing</t>
  </si>
  <si>
    <t>Diese Datei ist urheberrechtlich geschützt.</t>
  </si>
  <si>
    <t>Anschaffungspreis</t>
  </si>
  <si>
    <t>Versicherung</t>
  </si>
  <si>
    <t>Unterbringung</t>
  </si>
  <si>
    <t>Dieselpreis</t>
  </si>
  <si>
    <t>Zinskosten</t>
  </si>
  <si>
    <t>Lohnansatz
je Stunde</t>
  </si>
  <si>
    <t>Gesamtkosten
pro Jahr</t>
  </si>
  <si>
    <t>Fixkosten
pro Jahr</t>
  </si>
  <si>
    <t>Variable Kosten
pro Jahr</t>
  </si>
  <si>
    <t xml:space="preserve"> =&gt; 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</si>
  <si>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</si>
  <si>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</si>
  <si>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</si>
  <si>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</si>
  <si>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</si>
  <si>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</si>
  <si>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</si>
  <si>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</si>
  <si>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</si>
  <si>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</si>
  <si>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</si>
  <si>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</si>
  <si>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</si>
  <si>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</si>
  <si>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</si>
  <si>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</si>
  <si>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</si>
  <si>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&gt;</t>
  </si>
  <si>
    <t>Fixkosten 
je Stunde</t>
  </si>
  <si>
    <t>Variable Kosten 
je Stunde</t>
  </si>
  <si>
    <t>Ø-Reparaturkosten
pro Jahr</t>
  </si>
  <si>
    <t>Durchschnitt</t>
  </si>
  <si>
    <t>Reparatur-kosten</t>
  </si>
  <si>
    <t>Restwertschätzung
mit KTBL-Formel*</t>
  </si>
  <si>
    <t>Traktoren</t>
  </si>
  <si>
    <t>Bodenbearb.</t>
  </si>
  <si>
    <t>Ernte</t>
  </si>
  <si>
    <t>RKF niedriger Verschleiß</t>
  </si>
  <si>
    <t>RKF hoher Verschleiß</t>
  </si>
  <si>
    <t>Reparaturkosten</t>
  </si>
  <si>
    <t>Diesel l/h</t>
  </si>
  <si>
    <t>PS</t>
  </si>
  <si>
    <t>Nutzung
von %</t>
  </si>
  <si>
    <t>Nutzung
bis %</t>
  </si>
  <si>
    <t>PS
von</t>
  </si>
  <si>
    <t>KW</t>
  </si>
  <si>
    <t>PS-Faktor</t>
  </si>
  <si>
    <t>* Schätzwert laut KTBL:</t>
  </si>
  <si>
    <t>Jahr</t>
  </si>
  <si>
    <t>Betriebsstunden Jahresende
(Restwert)</t>
  </si>
  <si>
    <t>Restwert</t>
  </si>
  <si>
    <t>Betriebsstunden Jahresmitte in %
(RKF)</t>
  </si>
  <si>
    <t>Reparatur-Faktor</t>
  </si>
  <si>
    <t>Basisdaten</t>
  </si>
  <si>
    <t>Lohnansatz</t>
  </si>
  <si>
    <t>Diesel</t>
  </si>
  <si>
    <t>Nutzung:</t>
  </si>
  <si>
    <t>Ø KTBL-Reparatur-kostenfaktor*</t>
  </si>
  <si>
    <t>Dieselverbrauch*
Liter je Stunde</t>
  </si>
  <si>
    <t>Versicherung + Unterbringung:</t>
  </si>
  <si>
    <t>Alter Jahresende
(Restwert)
Diagramm</t>
  </si>
  <si>
    <t>Kosten gesamt</t>
  </si>
  <si>
    <t>Wertverlust</t>
  </si>
  <si>
    <t>Ø-Kosten gesamt</t>
  </si>
  <si>
    <t>GEBRAUCHT</t>
  </si>
  <si>
    <t>Vergleich</t>
  </si>
  <si>
    <t>Reparaturkostenfaktor</t>
  </si>
  <si>
    <t>NEU: Variable Kosten inkl. Reparatur</t>
  </si>
  <si>
    <t>NEU: Fixkosten pro Jahr inkl. Wertverlust</t>
  </si>
  <si>
    <t>Abschreibung</t>
  </si>
  <si>
    <t>NEUKAUF</t>
  </si>
  <si>
    <t>Alter beim Kauf</t>
  </si>
  <si>
    <t>Betriebsstunden
beim Kauf</t>
  </si>
  <si>
    <t>Auswahl:</t>
  </si>
  <si>
    <t>Trecker = hoher Verschleiß</t>
  </si>
  <si>
    <t>v</t>
  </si>
  <si>
    <t>GEBRAUCHT pro Jahr</t>
  </si>
  <si>
    <t>Ø-Kosten</t>
  </si>
  <si>
    <t>Entwicklung während der Nutzungsdauer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</si>
  <si>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</si>
  <si>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</si>
  <si>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</si>
  <si>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</si>
  <si>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</si>
  <si>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t>Ø-Kosten je Std.</t>
  </si>
  <si>
    <t>Diagramm neu</t>
  </si>
  <si>
    <t>Diagramm gebr.</t>
  </si>
  <si>
    <t>Potenzial der Maschine laut KTBL:</t>
  </si>
  <si>
    <t>Schüttler</t>
  </si>
  <si>
    <t>Hybrid</t>
  </si>
  <si>
    <t>Rotor</t>
  </si>
  <si>
    <t>Seite 118</t>
  </si>
  <si>
    <t>CLAAS Lexion 5400</t>
  </si>
  <si>
    <t>Arbeitsbreite</t>
  </si>
  <si>
    <t>GEBRAUCHT je Hektar</t>
  </si>
  <si>
    <t>Kosten je Stunde</t>
  </si>
  <si>
    <t>Fixkosten 
je Hektar</t>
  </si>
  <si>
    <t>Variable Kosten 
je Hektar</t>
  </si>
  <si>
    <t>Kosten je Hektar</t>
  </si>
  <si>
    <t>Ø-Kosten je Hektar</t>
  </si>
  <si>
    <t>Mähdrescher</t>
  </si>
  <si>
    <t>Trecker</t>
  </si>
  <si>
    <t xml:space="preserve"> = Auslastung
Stunden/Jahr</t>
  </si>
  <si>
    <t>NEU - Stundenlohn</t>
  </si>
  <si>
    <t>Einsatz im …</t>
  </si>
  <si>
    <t>Raps</t>
  </si>
  <si>
    <t>Körnermais</t>
  </si>
  <si>
    <t>Fläche/Jahr</t>
  </si>
  <si>
    <t>Durchschnittswert</t>
  </si>
  <si>
    <t>"Selber machen:"</t>
  </si>
  <si>
    <t>Überlappung</t>
  </si>
  <si>
    <t>Ø-Arbeits-geschwindigkeit</t>
  </si>
  <si>
    <t>Ø-"Wendezeit"</t>
  </si>
  <si>
    <t>Ø-"Leerlauf" je Std.
für das Abtanken</t>
  </si>
  <si>
    <t>Ø-"Leerlauf" je Std.
für das Warten</t>
  </si>
  <si>
    <t>Ø-Entfernung:
Hof-Feld | Feld-Feld</t>
  </si>
  <si>
    <t>Durchschnittliche
Geschwindigkeit</t>
  </si>
  <si>
    <t>Breite
der Fläche</t>
  </si>
  <si>
    <t>Länge
der Fläche</t>
  </si>
  <si>
    <t>Fläche</t>
  </si>
  <si>
    <t>Anzahl der
"Überfahrten"</t>
  </si>
  <si>
    <t>Arbeitszeit für Fläche</t>
  </si>
  <si>
    <t>Anzahl Überfahrten x Länge/1000 x Geschwindigkeit/60</t>
  </si>
  <si>
    <t>Breite / (Arbeitsbreite m - Überlappung cm/100)</t>
  </si>
  <si>
    <t>Fahrzeit</t>
  </si>
  <si>
    <t>"Unproduktive Zeit"
je Fläche</t>
  </si>
  <si>
    <t>Anteil Fahr- &amp; Wartezeit
an Netto-Arbeitszeit:</t>
  </si>
  <si>
    <t>Wendezeit für Fläche</t>
  </si>
  <si>
    <t>Überfahrten x Wendezeit Sek/60</t>
  </si>
  <si>
    <t>Anfahrt km / Geschwindigkeit km/h/60</t>
  </si>
  <si>
    <t>Zeit für Abtanken pro Std x reine Arbeitszeit für Fläche / 60</t>
  </si>
  <si>
    <t>Zeit für Warten pro Std x reine Arbeitszeit für Fläche / 60</t>
  </si>
  <si>
    <t>Gesamt-Arbeitszeit inklusive Anfahrt</t>
  </si>
  <si>
    <t>Potenzial</t>
  </si>
  <si>
    <t>Potenzial ha/Std.</t>
  </si>
  <si>
    <t>tatsächlich ha/Std.</t>
  </si>
  <si>
    <t>Flächenleistung tatsächlich</t>
  </si>
  <si>
    <t>Arbeitszeit NUR für das Dreschen - OHNE Anfahrt und OHNE Leerlauf für warten und/oder abtanken</t>
  </si>
  <si>
    <t>Unproduktive Zeit für Anfahrt und Leerlauf für warten und/oder abtanken</t>
  </si>
  <si>
    <t>Gesamter Zeitbedarf für die Fläche</t>
  </si>
  <si>
    <t>Basis Arbeitszeit NUR für das Dreschen!</t>
  </si>
  <si>
    <t>Basis gesamter Arbeitszeitbedarf!</t>
  </si>
  <si>
    <t xml:space="preserve">1. Fixkosten </t>
  </si>
  <si>
    <t>2. Variable Kosten</t>
  </si>
  <si>
    <t>3. Flächenleistung</t>
  </si>
  <si>
    <t>Kosten LU/MR
"machen lassen"</t>
  </si>
  <si>
    <t>Kosten OHNE Lohn
"selber machen"</t>
  </si>
  <si>
    <t>Arbeitsaufwand
Std x Stundenlohn</t>
  </si>
  <si>
    <t>&gt; Dein Stundenlohn</t>
  </si>
  <si>
    <t>"Erwirtschafteter
Arbeitslohn"</t>
  </si>
  <si>
    <t>Du kannst jede Arbeit selber ausführen.
Wenn der LU / MR die Arbeit günstiger erledigt, bedeutet es, dass du Deinen Lohnansatz nicht zu 100 % erhältst und Dein "real erwirtschafteter Stundenlohn" niedriger ist.</t>
  </si>
  <si>
    <t>Fläche pro Jahr!
[siehe unten]</t>
  </si>
  <si>
    <t xml:space="preserve"> : Ø-Flächenleistung!
[siehe unten]</t>
  </si>
  <si>
    <t>NEU: Kosten pro Jahr</t>
  </si>
  <si>
    <t>NEU: Kosten je Hektar</t>
  </si>
  <si>
    <t>Nebenrechnung 1 - Flächenleistung:</t>
  </si>
  <si>
    <t>Genutzte Jahre
im Betrieb</t>
  </si>
  <si>
    <t>Getreide ohne
Stroh häckseln</t>
  </si>
  <si>
    <t>Alter bei Verkauf</t>
  </si>
  <si>
    <t>Betriebsstunden
max. 3.000 lt. KTBL</t>
  </si>
  <si>
    <t>Getreide inklusive
Stroh häckseln</t>
  </si>
  <si>
    <t>Deine Kosten (ohne Lohn/-ansatz) für das selber machen:</t>
  </si>
  <si>
    <t>4. STUNDENLOHN</t>
  </si>
  <si>
    <t>Kosten je ha
für LU|MR</t>
  </si>
  <si>
    <t>Reparaturkosten
je Stunde*</t>
  </si>
  <si>
    <t>CLAAS Lexion 5300</t>
  </si>
  <si>
    <t>CLAAS Lexion 5500 TERRA TRAC</t>
  </si>
  <si>
    <t>Schüttlermähdrescher</t>
  </si>
  <si>
    <t>inklusive Schneidwerkwagen</t>
  </si>
  <si>
    <t>Mindestauslastung
bei Neukauf</t>
  </si>
  <si>
    <t>Ersparnis / Jahr
GEBRAUCHT</t>
  </si>
  <si>
    <t>Anschaffungspreis
NEU</t>
  </si>
  <si>
    <t>NEU - Mindestauslastung</t>
  </si>
  <si>
    <t>GEBRAUCHT - Mindestauslastung</t>
  </si>
  <si>
    <t>Schüttlermähdrescher:
Wie rechnet sich der Kauf?</t>
  </si>
  <si>
    <t>CLAAS Lexion 770 TT ALLRAD</t>
  </si>
  <si>
    <t>Reparatur</t>
  </si>
  <si>
    <t>Nebenrechnung 2 - Mindestauslastung:</t>
  </si>
  <si>
    <t>5. STUNDENLOHN</t>
  </si>
  <si>
    <t>Nebenrechnung 3 - Stundenlohn:</t>
  </si>
  <si>
    <t>Hybrid-Mähdrescher</t>
  </si>
  <si>
    <t>Rotor-Mähdrescher</t>
  </si>
  <si>
    <t>Schüttler-Mähdrescher</t>
  </si>
  <si>
    <t>Auswahl 1</t>
  </si>
  <si>
    <t>Auswahl 2</t>
  </si>
  <si>
    <t>Auswahl Mähdrescher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</si>
</sst>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"/>
    <numFmt numFmtId="171" formatCode="0.0\ &quot;%&quot;"/>
    <numFmt numFmtId="172" formatCode="0\ &quot;%&quot;"/>
    <numFmt numFmtId="173" formatCode="0.0\ &quot;Jahre&quot;"/>
    <numFmt numFmtId="174" formatCode="0\ &quot;Jahre&quot;"/>
    <numFmt numFmtId="175" formatCode="#,##0.00\ &quot;€&quot;"/>
    <numFmt numFmtId="176" formatCode="0\ &quot;Jahr(e)&quot;"/>
    <numFmt numFmtId="177" formatCode="#,##0\ &quot;ha&quot;"/>
    <numFmt numFmtId="178" formatCode="0.00\ &quot;m&quot;"/>
    <numFmt numFmtId="179" formatCode="0\ &quot;€/ha&quot;"/>
    <numFmt numFmtId="180" formatCode="0\ &quot;ha&quot;"/>
    <numFmt numFmtId="181" formatCode="0.0\ &quot;€/ha&quot;"/>
    <numFmt numFmtId="182" formatCode="0.0\ &quot;km&quot;"/>
    <numFmt numFmtId="183" formatCode="0\ &quot;km/h&quot;"/>
    <numFmt numFmtId="184" formatCode="0\ &quot;m&quot;"/>
    <numFmt numFmtId="185" formatCode="#,##0.0\ &quot;ha&quot;"/>
    <numFmt numFmtId="186" formatCode="0.0\ &quot;cm&quot;"/>
    <numFmt numFmtId="187" formatCode="0.0\ &quot;km/h&quot;"/>
    <numFmt numFmtId="188" formatCode="0\ &quot;min&quot;"/>
    <numFmt numFmtId="189" formatCode="0\ &quot;Sek.&quot;"/>
    <numFmt numFmtId="190" formatCode="0.00\ &quot;ha/Std&quot;"/>
    <numFmt numFmtId="191" formatCode="0.0\ &quot;ha/Std&quot;"/>
    <numFmt numFmtId="192" formatCode="0.0\ &quot;m&quot;"/>
  </numFmts>
  <fonts count="72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0"/>
      <color rgb="FFC00000"/>
      <name val="Arial"/>
      <family val="2"/>
    </font>
    <font>
      <b/>
      <sz val="14"/>
      <color theme="1"/>
      <name val="Arial"/>
      <family val="2"/>
    </font>
    <font>
      <sz val="9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9"/>
      <color theme="1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1" tint="0.249977111117893"/>
      <name val="Arial"/>
      <family val="2"/>
    </font>
    <font>
      <b/>
      <sz val="24"/>
      <color theme="0"/>
      <name val="Arial"/>
      <family val="2"/>
    </font>
    <font>
      <b/>
      <sz val="24"/>
      <color theme="0" tint="-0.249977111117893"/>
      <name val="Arial"/>
      <family val="2"/>
    </font>
    <font>
      <b/>
      <sz val="16"/>
      <color rgb="FFC0000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  <font>
      <i/>
      <sz val="10"/>
      <color theme="1"/>
      <name val="Arial"/>
      <family val="2"/>
    </font>
    <font>
      <b/>
      <sz val="18"/>
      <color theme="0"/>
      <name val="Arial"/>
      <family val="2"/>
    </font>
    <font>
      <b/>
      <sz val="36"/>
      <color theme="0"/>
      <name val="Arial"/>
      <family val="2"/>
    </font>
    <font>
      <sz val="12"/>
      <color theme="1" tint="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/>
      <name val="Helvetica"/>
      <family val="2"/>
    </font>
    <font>
      <b/>
      <sz val="10"/>
      <color rgb="FFC00000"/>
      <name val="Helvetica"/>
      <family val="2"/>
    </font>
    <font>
      <b/>
      <sz val="14"/>
      <color theme="0"/>
      <name val="Arial"/>
      <family val="2"/>
    </font>
    <font>
      <i/>
      <sz val="8"/>
      <color rgb="FFC00000"/>
      <name val="Arial"/>
      <family val="2"/>
    </font>
    <font>
      <sz val="12"/>
      <color rgb="FFC00000"/>
      <name val="Arial"/>
      <family val="2"/>
    </font>
    <font>
      <b/>
      <sz val="12"/>
      <color theme="1" tint="0.3499862666707357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89">
    <xf numFmtId="0" fontId="0" fillId="0" borderId="0" xfId="0"/>
    <xf numFmtId="0" fontId="15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horizontal="left" vertical="center"/>
    </xf>
    <xf numFmtId="0" fontId="29" fillId="2" borderId="0" xfId="0" applyFont="1" applyFill="1" applyAlignment="1" applyProtection="1">
      <alignment vertical="center"/>
    </xf>
    <xf numFmtId="0" fontId="26" fillId="3" borderId="0" xfId="0" applyFont="1" applyFill="1" applyAlignment="1" applyProtection="1">
      <alignment horizontal="center" vertical="center"/>
    </xf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8" fillId="2" borderId="0" xfId="2" applyFont="1" applyFill="1" applyAlignment="1" applyProtection="1">
      <alignment horizontal="left" vertical="center"/>
    </xf>
    <xf numFmtId="0" fontId="30" fillId="3" borderId="0" xfId="0" applyFont="1" applyFill="1" applyAlignment="1" applyProtection="1">
      <alignment horizontal="center" vertical="center"/>
    </xf>
    <xf numFmtId="0" fontId="20" fillId="3" borderId="0" xfId="0" applyFont="1" applyFill="1" applyAlignment="1" applyProtection="1">
      <alignment horizontal="center" vertical="center"/>
    </xf>
    <xf numFmtId="0" fontId="19" fillId="7" borderId="1" xfId="0" applyFont="1" applyFill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6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9" fillId="4" borderId="2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1" fontId="37" fillId="8" borderId="1" xfId="0" applyNumberFormat="1" applyFont="1" applyFill="1" applyBorder="1" applyAlignment="1" applyProtection="1">
      <alignment vertical="center"/>
    </xf>
    <xf numFmtId="0" fontId="19" fillId="8" borderId="1" xfId="0" applyFont="1" applyFill="1" applyBorder="1" applyAlignment="1" applyProtection="1">
      <alignment horizontal="center" vertical="center"/>
    </xf>
    <xf numFmtId="1" fontId="37" fillId="8" borderId="1" xfId="0" applyNumberFormat="1" applyFont="1" applyFill="1" applyBorder="1" applyAlignment="1" applyProtection="1">
      <alignment horizontal="center" vertical="center"/>
    </xf>
    <xf numFmtId="1" fontId="38" fillId="0" borderId="1" xfId="0" applyNumberFormat="1" applyFont="1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 applyProtection="1">
      <alignment horizontal="center" vertical="center" wrapText="1"/>
    </xf>
    <xf numFmtId="1" fontId="37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horizontal="center" vertical="center"/>
    </xf>
    <xf numFmtId="1" fontId="25" fillId="9" borderId="1" xfId="0" applyNumberFormat="1" applyFont="1" applyFill="1" applyBorder="1" applyAlignment="1" applyProtection="1">
      <alignment horizontal="center" vertical="center"/>
    </xf>
    <xf numFmtId="14" fontId="22" fillId="0" borderId="1" xfId="0" applyNumberFormat="1" applyFont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35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5" fontId="35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10" borderId="1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wrapText="1"/>
    </xf>
    <xf numFmtId="0" fontId="15" fillId="2" borderId="0" xfId="0" applyFont="1" applyFill="1" applyBorder="1" applyProtection="1"/>
    <xf numFmtId="0" fontId="19" fillId="4" borderId="1" xfId="0" applyFont="1" applyFill="1" applyBorder="1" applyAlignment="1" applyProtection="1">
      <alignment horizontal="center" vertical="center" wrapText="1"/>
    </xf>
    <xf numFmtId="0" fontId="40" fillId="3" borderId="0" xfId="0" applyFont="1" applyFill="1" applyBorder="1" applyProtection="1"/>
    <xf numFmtId="0" fontId="41" fillId="3" borderId="0" xfId="0" applyFont="1" applyFill="1" applyBorder="1" applyAlignment="1" applyProtection="1">
      <alignment horizontal="left" vertical="center"/>
    </xf>
    <xf numFmtId="0" fontId="41" fillId="3" borderId="0" xfId="0" applyFont="1" applyFill="1" applyBorder="1" applyAlignment="1" applyProtection="1">
      <alignment horizontal="center" vertical="center"/>
    </xf>
    <xf numFmtId="171" fontId="41" fillId="3" borderId="0" xfId="0" applyNumberFormat="1" applyFont="1" applyFill="1" applyBorder="1" applyAlignment="1" applyProtection="1">
      <alignment horizontal="center"/>
    </xf>
    <xf numFmtId="0" fontId="44" fillId="3" borderId="0" xfId="0" applyFont="1" applyFill="1" applyAlignment="1" applyProtection="1">
      <alignment horizontal="center" vertical="center"/>
    </xf>
    <xf numFmtId="171" fontId="44" fillId="3" borderId="0" xfId="0" applyNumberFormat="1" applyFont="1" applyFill="1" applyBorder="1" applyAlignment="1" applyProtection="1">
      <alignment horizontal="center" vertical="center"/>
    </xf>
    <xf numFmtId="0" fontId="40" fillId="2" borderId="0" xfId="0" applyFont="1" applyFill="1" applyAlignment="1" applyProtection="1">
      <alignment horizontal="center" vertical="center"/>
    </xf>
    <xf numFmtId="0" fontId="40" fillId="2" borderId="0" xfId="0" applyFont="1" applyFill="1" applyAlignment="1" applyProtection="1">
      <alignment horizontal="left" vertical="center"/>
    </xf>
    <xf numFmtId="0" fontId="40" fillId="3" borderId="0" xfId="0" applyFont="1" applyFill="1" applyBorder="1" applyAlignment="1" applyProtection="1">
      <alignment horizontal="right" vertical="center"/>
    </xf>
    <xf numFmtId="0" fontId="40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172" fontId="43" fillId="3" borderId="0" xfId="0" applyNumberFormat="1" applyFont="1" applyFill="1" applyAlignment="1" applyProtection="1">
      <alignment horizontal="center" vertical="center"/>
    </xf>
    <xf numFmtId="0" fontId="46" fillId="3" borderId="0" xfId="0" applyFont="1" applyFill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170" fontId="15" fillId="3" borderId="0" xfId="0" applyNumberFormat="1" applyFont="1" applyFill="1" applyAlignment="1" applyProtection="1">
      <alignment horizontal="center" vertical="center"/>
    </xf>
    <xf numFmtId="16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3" borderId="1" xfId="0" applyNumberFormat="1" applyFont="1" applyFill="1" applyBorder="1" applyAlignment="1" applyProtection="1">
      <alignment horizontal="center" vertical="center"/>
    </xf>
    <xf numFmtId="172" fontId="42" fillId="3" borderId="0" xfId="0" applyNumberFormat="1" applyFont="1" applyFill="1" applyBorder="1" applyAlignment="1" applyProtection="1">
      <alignment horizontal="center" vertical="center"/>
    </xf>
    <xf numFmtId="171" fontId="42" fillId="3" borderId="0" xfId="0" applyNumberFormat="1" applyFont="1" applyFill="1" applyBorder="1" applyAlignment="1" applyProtection="1">
      <alignment horizontal="center" vertical="center"/>
    </xf>
    <xf numFmtId="17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3" borderId="10" xfId="0" applyFont="1" applyFill="1" applyBorder="1" applyAlignment="1" applyProtection="1">
      <alignment horizontal="left" vertical="center"/>
    </xf>
    <xf numFmtId="0" fontId="49" fillId="3" borderId="10" xfId="0" applyFont="1" applyFill="1" applyBorder="1" applyAlignment="1" applyProtection="1">
      <alignment horizontal="left" vertical="center"/>
    </xf>
    <xf numFmtId="5" fontId="11" fillId="2" borderId="1" xfId="0" applyNumberFormat="1" applyFont="1" applyFill="1" applyBorder="1" applyAlignment="1" applyProtection="1">
      <alignment horizontal="center" vertical="center"/>
      <protection locked="0"/>
    </xf>
    <xf numFmtId="174" fontId="20" fillId="2" borderId="1" xfId="0" applyNumberFormat="1" applyFont="1" applyFill="1" applyBorder="1" applyAlignment="1" applyProtection="1">
      <alignment horizontal="center" vertical="center"/>
    </xf>
    <xf numFmtId="0" fontId="19" fillId="6" borderId="1" xfId="0" applyFont="1" applyFill="1" applyBorder="1" applyAlignment="1" applyProtection="1">
      <alignment horizontal="center" vertical="center" wrapText="1"/>
    </xf>
    <xf numFmtId="1" fontId="42" fillId="3" borderId="0" xfId="0" applyNumberFormat="1" applyFont="1" applyFill="1" applyBorder="1" applyAlignment="1" applyProtection="1">
      <alignment horizontal="center" vertical="center"/>
    </xf>
    <xf numFmtId="173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173" fontId="15" fillId="4" borderId="2" xfId="0" applyNumberFormat="1" applyFont="1" applyFill="1" applyBorder="1" applyAlignment="1" applyProtection="1">
      <alignment horizontal="center" vertical="center"/>
    </xf>
    <xf numFmtId="0" fontId="19" fillId="6" borderId="12" xfId="0" applyFont="1" applyFill="1" applyBorder="1" applyAlignment="1" applyProtection="1">
      <alignment horizontal="center" vertical="center" wrapText="1"/>
    </xf>
    <xf numFmtId="0" fontId="19" fillId="11" borderId="1" xfId="0" applyFont="1" applyFill="1" applyBorder="1" applyAlignment="1" applyProtection="1">
      <alignment horizontal="center" vertical="center" wrapText="1"/>
    </xf>
    <xf numFmtId="172" fontId="20" fillId="3" borderId="1" xfId="0" applyNumberFormat="1" applyFont="1" applyFill="1" applyBorder="1" applyAlignment="1" applyProtection="1">
      <alignment horizontal="center" vertical="center"/>
    </xf>
    <xf numFmtId="173" fontId="15" fillId="4" borderId="14" xfId="0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 applyProtection="1">
      <alignment horizontal="center" vertical="center"/>
    </xf>
    <xf numFmtId="175" fontId="19" fillId="4" borderId="14" xfId="0" applyNumberFormat="1" applyFont="1" applyFill="1" applyBorder="1" applyAlignment="1" applyProtection="1">
      <alignment horizontal="center" vertical="center"/>
    </xf>
    <xf numFmtId="164" fontId="20" fillId="3" borderId="1" xfId="0" applyNumberFormat="1" applyFont="1" applyFill="1" applyBorder="1" applyAlignment="1" applyProtection="1">
      <alignment horizontal="center" vertical="center"/>
    </xf>
    <xf numFmtId="5" fontId="19" fillId="6" borderId="1" xfId="0" applyNumberFormat="1" applyFont="1" applyFill="1" applyBorder="1" applyAlignment="1" applyProtection="1">
      <alignment horizontal="center" vertical="center"/>
    </xf>
    <xf numFmtId="164" fontId="19" fillId="12" borderId="1" xfId="0" applyNumberFormat="1" applyFont="1" applyFill="1" applyBorder="1" applyAlignment="1" applyProtection="1">
      <alignment horizontal="center" vertical="center"/>
    </xf>
    <xf numFmtId="173" fontId="19" fillId="4" borderId="2" xfId="0" applyNumberFormat="1" applyFont="1" applyFill="1" applyBorder="1" applyAlignment="1" applyProtection="1">
      <alignment horizontal="right" vertical="center"/>
    </xf>
    <xf numFmtId="164" fontId="19" fillId="11" borderId="1" xfId="0" applyNumberFormat="1" applyFont="1" applyFill="1" applyBorder="1" applyAlignment="1" applyProtection="1">
      <alignment horizontal="center" vertical="center"/>
    </xf>
    <xf numFmtId="175" fontId="19" fillId="4" borderId="15" xfId="0" applyNumberFormat="1" applyFont="1" applyFill="1" applyBorder="1" applyAlignment="1" applyProtection="1">
      <alignment horizontal="center" vertical="center"/>
    </xf>
    <xf numFmtId="164" fontId="19" fillId="7" borderId="1" xfId="1" applyNumberFormat="1" applyFont="1" applyFill="1" applyBorder="1" applyAlignment="1" applyProtection="1">
      <alignment horizontal="center" vertical="center"/>
    </xf>
    <xf numFmtId="0" fontId="34" fillId="8" borderId="12" xfId="0" applyFont="1" applyFill="1" applyBorder="1" applyAlignment="1" applyProtection="1">
      <alignment horizontal="center" vertical="center"/>
    </xf>
    <xf numFmtId="0" fontId="19" fillId="8" borderId="1" xfId="0" applyFont="1" applyFill="1" applyBorder="1" applyAlignment="1" applyProtection="1">
      <alignment horizontal="center" vertical="center" wrapText="1"/>
    </xf>
    <xf numFmtId="164" fontId="19" fillId="8" borderId="1" xfId="0" applyNumberFormat="1" applyFont="1" applyFill="1" applyBorder="1" applyAlignment="1" applyProtection="1">
      <alignment horizontal="center" vertical="center"/>
    </xf>
    <xf numFmtId="0" fontId="34" fillId="8" borderId="1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 wrapText="1"/>
    </xf>
    <xf numFmtId="168" fontId="19" fillId="8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47" fillId="0" borderId="0" xfId="0" applyFont="1" applyProtection="1"/>
    <xf numFmtId="0" fontId="16" fillId="0" borderId="0" xfId="0" applyFont="1" applyProtection="1"/>
    <xf numFmtId="1" fontId="10" fillId="3" borderId="1" xfId="0" applyNumberFormat="1" applyFont="1" applyFill="1" applyBorder="1" applyAlignment="1" applyProtection="1">
      <alignment horizontal="center" vertical="center"/>
    </xf>
    <xf numFmtId="1" fontId="20" fillId="2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/>
    </xf>
    <xf numFmtId="175" fontId="20" fillId="3" borderId="1" xfId="0" applyNumberFormat="1" applyFont="1" applyFill="1" applyBorder="1" applyAlignment="1" applyProtection="1">
      <alignment horizontal="center" vertical="center"/>
    </xf>
    <xf numFmtId="170" fontId="20" fillId="3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3" borderId="0" xfId="0" applyFont="1" applyFill="1" applyAlignment="1" applyProtection="1">
      <alignment horizontal="center" vertical="center"/>
    </xf>
    <xf numFmtId="0" fontId="19" fillId="7" borderId="2" xfId="0" applyFont="1" applyFill="1" applyBorder="1" applyAlignment="1" applyProtection="1">
      <alignment horizontal="center" vertical="center"/>
    </xf>
    <xf numFmtId="174" fontId="19" fillId="7" borderId="14" xfId="0" applyNumberFormat="1" applyFont="1" applyFill="1" applyBorder="1" applyAlignment="1" applyProtection="1">
      <alignment horizontal="center" vertical="center"/>
    </xf>
    <xf numFmtId="169" fontId="19" fillId="7" borderId="14" xfId="0" applyNumberFormat="1" applyFont="1" applyFill="1" applyBorder="1" applyAlignment="1" applyProtection="1">
      <alignment horizontal="center" vertical="center"/>
    </xf>
    <xf numFmtId="0" fontId="19" fillId="7" borderId="14" xfId="0" applyFont="1" applyFill="1" applyBorder="1" applyAlignment="1" applyProtection="1">
      <alignment horizontal="center" vertical="center"/>
    </xf>
    <xf numFmtId="2" fontId="19" fillId="7" borderId="14" xfId="0" applyNumberFormat="1" applyFont="1" applyFill="1" applyBorder="1" applyAlignment="1" applyProtection="1">
      <alignment horizontal="center" vertical="center"/>
    </xf>
    <xf numFmtId="164" fontId="19" fillId="6" borderId="1" xfId="0" applyNumberFormat="1" applyFont="1" applyFill="1" applyBorder="1" applyAlignment="1" applyProtection="1">
      <alignment horizontal="center" vertical="center"/>
    </xf>
    <xf numFmtId="169" fontId="20" fillId="3" borderId="1" xfId="0" applyNumberFormat="1" applyFont="1" applyFill="1" applyBorder="1" applyAlignment="1" applyProtection="1">
      <alignment horizontal="center" vertical="center" wrapText="1"/>
    </xf>
    <xf numFmtId="0" fontId="15" fillId="4" borderId="0" xfId="0" applyFont="1" applyFill="1" applyProtection="1"/>
    <xf numFmtId="0" fontId="19" fillId="6" borderId="1" xfId="0" applyFont="1" applyFill="1" applyBorder="1" applyAlignment="1" applyProtection="1">
      <alignment horizontal="center" vertical="center"/>
    </xf>
    <xf numFmtId="176" fontId="20" fillId="13" borderId="1" xfId="0" applyNumberFormat="1" applyFont="1" applyFill="1" applyBorder="1" applyAlignment="1" applyProtection="1">
      <alignment horizontal="center" vertical="center"/>
    </xf>
    <xf numFmtId="164" fontId="19" fillId="7" borderId="14" xfId="0" applyNumberFormat="1" applyFont="1" applyFill="1" applyBorder="1" applyAlignment="1" applyProtection="1">
      <alignment horizontal="center" vertical="center"/>
    </xf>
    <xf numFmtId="0" fontId="19" fillId="11" borderId="12" xfId="0" applyFont="1" applyFill="1" applyBorder="1" applyAlignment="1" applyProtection="1">
      <alignment horizontal="center" vertical="center" wrapText="1"/>
    </xf>
    <xf numFmtId="0" fontId="19" fillId="12" borderId="12" xfId="0" applyFont="1" applyFill="1" applyBorder="1" applyAlignment="1" applyProtection="1">
      <alignment horizontal="center" vertical="center" wrapText="1"/>
    </xf>
    <xf numFmtId="5" fontId="19" fillId="12" borderId="1" xfId="0" applyNumberFormat="1" applyFont="1" applyFill="1" applyBorder="1" applyAlignment="1" applyProtection="1">
      <alignment horizontal="center" vertical="center"/>
    </xf>
    <xf numFmtId="5" fontId="19" fillId="11" borderId="1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164" fontId="19" fillId="7" borderId="15" xfId="0" applyNumberFormat="1" applyFont="1" applyFill="1" applyBorder="1" applyAlignment="1" applyProtection="1">
      <alignment horizontal="center" vertical="center"/>
    </xf>
    <xf numFmtId="165" fontId="20" fillId="3" borderId="1" xfId="0" applyNumberFormat="1" applyFont="1" applyFill="1" applyBorder="1" applyAlignment="1" applyProtection="1">
      <alignment horizontal="center" vertical="center"/>
    </xf>
    <xf numFmtId="174" fontId="20" fillId="3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9" fillId="14" borderId="2" xfId="0" applyFont="1" applyFill="1" applyBorder="1" applyAlignment="1" applyProtection="1">
      <alignment horizontal="center" vertical="center"/>
    </xf>
    <xf numFmtId="0" fontId="15" fillId="14" borderId="14" xfId="0" applyFont="1" applyFill="1" applyBorder="1" applyProtection="1"/>
    <xf numFmtId="0" fontId="20" fillId="14" borderId="14" xfId="0" applyFont="1" applyFill="1" applyBorder="1" applyAlignment="1" applyProtection="1">
      <alignment horizontal="center" vertical="center"/>
    </xf>
    <xf numFmtId="164" fontId="20" fillId="3" borderId="14" xfId="0" applyNumberFormat="1" applyFont="1" applyFill="1" applyBorder="1" applyAlignment="1" applyProtection="1">
      <alignment horizontal="center" vertical="center"/>
    </xf>
    <xf numFmtId="0" fontId="46" fillId="3" borderId="0" xfId="0" applyFont="1" applyFill="1" applyAlignment="1" applyProtection="1">
      <alignment horizontal="center" vertical="center" wrapText="1"/>
    </xf>
    <xf numFmtId="0" fontId="25" fillId="3" borderId="0" xfId="0" applyFont="1" applyFill="1" applyAlignment="1" applyProtection="1">
      <alignment vertical="center"/>
    </xf>
    <xf numFmtId="165" fontId="20" fillId="3" borderId="14" xfId="0" applyNumberFormat="1" applyFont="1" applyFill="1" applyBorder="1" applyAlignment="1" applyProtection="1">
      <alignment horizontal="center" vertical="center"/>
    </xf>
    <xf numFmtId="0" fontId="30" fillId="3" borderId="0" xfId="0" applyFont="1" applyFill="1" applyAlignment="1" applyProtection="1">
      <alignment vertical="center"/>
    </xf>
    <xf numFmtId="1" fontId="46" fillId="3" borderId="1" xfId="0" applyNumberFormat="1" applyFont="1" applyFill="1" applyBorder="1" applyAlignment="1" applyProtection="1">
      <alignment horizontal="center" vertical="center"/>
    </xf>
    <xf numFmtId="1" fontId="30" fillId="2" borderId="1" xfId="0" applyNumberFormat="1" applyFont="1" applyFill="1" applyBorder="1" applyAlignment="1" applyProtection="1">
      <alignment horizontal="center" vertical="center"/>
    </xf>
    <xf numFmtId="2" fontId="30" fillId="3" borderId="1" xfId="0" applyNumberFormat="1" applyFont="1" applyFill="1" applyBorder="1" applyAlignment="1" applyProtection="1">
      <alignment horizontal="center" vertical="center"/>
    </xf>
    <xf numFmtId="1" fontId="27" fillId="4" borderId="1" xfId="0" applyNumberFormat="1" applyFont="1" applyFill="1" applyBorder="1" applyAlignment="1" applyProtection="1">
      <alignment horizontal="center" vertical="center" wrapText="1"/>
    </xf>
    <xf numFmtId="169" fontId="20" fillId="2" borderId="1" xfId="0" applyNumberFormat="1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164" fontId="19" fillId="4" borderId="1" xfId="0" applyNumberFormat="1" applyFont="1" applyFill="1" applyBorder="1" applyAlignment="1" applyProtection="1">
      <alignment horizontal="center" vertical="center"/>
    </xf>
    <xf numFmtId="1" fontId="19" fillId="7" borderId="1" xfId="0" applyNumberFormat="1" applyFont="1" applyFill="1" applyBorder="1" applyAlignment="1" applyProtection="1">
      <alignment horizontal="center" vertical="center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64" fontId="19" fillId="4" borderId="1" xfId="0" applyNumberFormat="1" applyFont="1" applyFill="1" applyBorder="1" applyAlignment="1" applyProtection="1">
      <alignment horizontal="center" vertical="center" wrapText="1"/>
    </xf>
    <xf numFmtId="165" fontId="19" fillId="7" borderId="1" xfId="0" applyNumberFormat="1" applyFont="1" applyFill="1" applyBorder="1" applyAlignment="1" applyProtection="1">
      <alignment horizontal="center" vertical="center"/>
    </xf>
    <xf numFmtId="165" fontId="19" fillId="4" borderId="1" xfId="0" applyNumberFormat="1" applyFont="1" applyFill="1" applyBorder="1" applyAlignment="1" applyProtection="1">
      <alignment horizontal="center" vertical="center"/>
    </xf>
    <xf numFmtId="0" fontId="53" fillId="7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56" fillId="3" borderId="0" xfId="0" applyFont="1" applyFill="1" applyBorder="1" applyAlignment="1" applyProtection="1">
      <alignment horizontal="center" vertical="center"/>
    </xf>
    <xf numFmtId="0" fontId="55" fillId="7" borderId="2" xfId="0" applyFont="1" applyFill="1" applyBorder="1" applyAlignment="1" applyProtection="1">
      <alignment horizontal="center" vertical="center" wrapText="1"/>
    </xf>
    <xf numFmtId="0" fontId="57" fillId="2" borderId="0" xfId="0" applyFont="1" applyFill="1" applyBorder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7" fillId="4" borderId="1" xfId="0" applyFont="1" applyFill="1" applyBorder="1" applyAlignment="1" applyProtection="1">
      <alignment horizontal="right" vertical="center" wrapText="1"/>
    </xf>
    <xf numFmtId="0" fontId="27" fillId="10" borderId="1" xfId="0" applyFont="1" applyFill="1" applyBorder="1" applyAlignment="1" applyProtection="1">
      <alignment horizontal="right" vertical="center" wrapText="1"/>
    </xf>
    <xf numFmtId="14" fontId="27" fillId="1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/>
    </xf>
    <xf numFmtId="14" fontId="6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1" fontId="6" fillId="6" borderId="1" xfId="0" applyNumberFormat="1" applyFont="1" applyFill="1" applyBorder="1" applyAlignment="1" applyProtection="1">
      <alignment horizontal="center" vertical="center"/>
    </xf>
    <xf numFmtId="14" fontId="6" fillId="6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20" fillId="14" borderId="14" xfId="0" applyFont="1" applyFill="1" applyBorder="1" applyAlignment="1" applyProtection="1">
      <alignment horizontal="center"/>
    </xf>
    <xf numFmtId="0" fontId="20" fillId="14" borderId="15" xfId="0" applyFont="1" applyFill="1" applyBorder="1" applyAlignment="1" applyProtection="1">
      <alignment horizontal="center" vertical="center"/>
    </xf>
    <xf numFmtId="175" fontId="19" fillId="4" borderId="0" xfId="0" applyNumberFormat="1" applyFont="1" applyFill="1" applyBorder="1" applyAlignment="1" applyProtection="1">
      <alignment horizontal="center" vertical="center"/>
    </xf>
    <xf numFmtId="164" fontId="19" fillId="7" borderId="0" xfId="0" applyNumberFormat="1" applyFont="1" applyFill="1" applyBorder="1" applyAlignment="1" applyProtection="1">
      <alignment horizontal="center" vertical="center"/>
    </xf>
    <xf numFmtId="165" fontId="19" fillId="6" borderId="1" xfId="0" applyNumberFormat="1" applyFont="1" applyFill="1" applyBorder="1" applyAlignment="1" applyProtection="1">
      <alignment horizontal="center" vertical="center"/>
    </xf>
    <xf numFmtId="3" fontId="19" fillId="15" borderId="1" xfId="0" applyNumberFormat="1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3" fillId="14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170" fontId="61" fillId="3" borderId="1" xfId="0" applyNumberFormat="1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vertical="center"/>
    </xf>
    <xf numFmtId="0" fontId="27" fillId="4" borderId="8" xfId="0" applyFont="1" applyFill="1" applyBorder="1" applyAlignment="1" applyProtection="1">
      <alignment horizontal="center" vertical="center" wrapText="1"/>
    </xf>
    <xf numFmtId="179" fontId="19" fillId="7" borderId="1" xfId="0" applyNumberFormat="1" applyFont="1" applyFill="1" applyBorder="1" applyAlignment="1" applyProtection="1">
      <alignment horizontal="center" vertical="center"/>
    </xf>
    <xf numFmtId="179" fontId="19" fillId="8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31" fillId="3" borderId="0" xfId="0" applyFont="1" applyFill="1" applyAlignment="1" applyProtection="1">
      <alignment horizontal="center" vertical="center" wrapText="1"/>
    </xf>
    <xf numFmtId="172" fontId="31" fillId="3" borderId="0" xfId="0" applyNumberFormat="1" applyFont="1" applyFill="1" applyAlignment="1" applyProtection="1">
      <alignment horizontal="center" vertical="center"/>
    </xf>
    <xf numFmtId="188" fontId="19" fillId="6" borderId="1" xfId="0" applyNumberFormat="1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</xf>
    <xf numFmtId="188" fontId="19" fillId="12" borderId="1" xfId="0" applyNumberFormat="1" applyFont="1" applyFill="1" applyBorder="1" applyAlignment="1" applyProtection="1">
      <alignment horizontal="center" vertical="center"/>
    </xf>
    <xf numFmtId="191" fontId="19" fillId="6" borderId="1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5" fontId="20" fillId="3" borderId="1" xfId="0" applyNumberFormat="1" applyFont="1" applyFill="1" applyBorder="1" applyAlignment="1" applyProtection="1">
      <alignment horizontal="center" vertical="center"/>
    </xf>
    <xf numFmtId="174" fontId="19" fillId="7" borderId="1" xfId="0" applyNumberFormat="1" applyFont="1" applyFill="1" applyBorder="1" applyAlignment="1" applyProtection="1">
      <alignment horizontal="center" vertical="center"/>
    </xf>
    <xf numFmtId="169" fontId="19" fillId="7" borderId="1" xfId="0" applyNumberFormat="1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horizontal="center" vertical="center" wrapText="1"/>
    </xf>
    <xf numFmtId="2" fontId="19" fillId="6" borderId="1" xfId="0" applyNumberFormat="1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1" fontId="30" fillId="3" borderId="1" xfId="0" applyNumberFormat="1" applyFont="1" applyFill="1" applyBorder="1" applyAlignment="1" applyProtection="1">
      <alignment horizontal="center" vertical="center"/>
    </xf>
    <xf numFmtId="188" fontId="30" fillId="3" borderId="1" xfId="1" applyNumberFormat="1" applyFont="1" applyFill="1" applyBorder="1" applyAlignment="1" applyProtection="1">
      <alignment horizontal="center" vertical="center"/>
    </xf>
    <xf numFmtId="188" fontId="19" fillId="11" borderId="1" xfId="1" applyNumberFormat="1" applyFont="1" applyFill="1" applyBorder="1" applyAlignment="1" applyProtection="1">
      <alignment horizontal="center" vertical="center"/>
    </xf>
    <xf numFmtId="17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180" fontId="3" fillId="2" borderId="1" xfId="0" applyNumberFormat="1" applyFont="1" applyFill="1" applyBorder="1" applyAlignment="1" applyProtection="1">
      <alignment horizontal="center" vertical="center"/>
      <protection locked="0"/>
    </xf>
    <xf numFmtId="179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166" fontId="30" fillId="3" borderId="1" xfId="0" applyNumberFormat="1" applyFont="1" applyFill="1" applyBorder="1" applyAlignment="1" applyProtection="1">
      <alignment horizontal="center" vertical="center"/>
    </xf>
    <xf numFmtId="164" fontId="19" fillId="7" borderId="8" xfId="0" applyNumberFormat="1" applyFont="1" applyFill="1" applyBorder="1" applyAlignment="1" applyProtection="1">
      <alignment horizontal="center" vertical="center"/>
    </xf>
    <xf numFmtId="0" fontId="65" fillId="4" borderId="0" xfId="0" applyFont="1" applyFill="1" applyBorder="1" applyAlignment="1" applyProtection="1">
      <alignment horizontal="center" vertical="center"/>
    </xf>
    <xf numFmtId="180" fontId="27" fillId="7" borderId="1" xfId="0" applyNumberFormat="1" applyFont="1" applyFill="1" applyBorder="1" applyAlignment="1" applyProtection="1">
      <alignment horizontal="center" vertical="center"/>
    </xf>
    <xf numFmtId="181" fontId="27" fillId="7" borderId="1" xfId="0" applyNumberFormat="1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 applyProtection="1">
      <alignment horizontal="center" vertical="center" wrapText="1"/>
    </xf>
    <xf numFmtId="165" fontId="27" fillId="7" borderId="1" xfId="0" applyNumberFormat="1" applyFont="1" applyFill="1" applyBorder="1" applyAlignment="1" applyProtection="1">
      <alignment horizontal="center" vertical="center"/>
    </xf>
    <xf numFmtId="0" fontId="66" fillId="4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164" fontId="36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66" fillId="4" borderId="1" xfId="0" applyFont="1" applyFill="1" applyBorder="1" applyAlignment="1">
      <alignment horizontal="center" vertical="center" wrapText="1"/>
    </xf>
    <xf numFmtId="192" fontId="36" fillId="3" borderId="1" xfId="0" applyNumberFormat="1" applyFont="1" applyFill="1" applyBorder="1" applyAlignment="1">
      <alignment horizontal="center" vertical="center"/>
    </xf>
    <xf numFmtId="164" fontId="67" fillId="2" borderId="1" xfId="0" applyNumberFormat="1" applyFont="1" applyFill="1" applyBorder="1"/>
    <xf numFmtId="0" fontId="67" fillId="2" borderId="1" xfId="0" applyFont="1" applyFill="1" applyBorder="1"/>
    <xf numFmtId="164" fontId="67" fillId="2" borderId="1" xfId="0" applyNumberFormat="1" applyFont="1" applyFill="1" applyBorder="1" applyAlignment="1">
      <alignment horizontal="center" vertical="center"/>
    </xf>
    <xf numFmtId="180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44" fillId="4" borderId="4" xfId="0" applyFont="1" applyFill="1" applyBorder="1" applyAlignment="1" applyProtection="1">
      <alignment horizontal="center" vertical="center"/>
    </xf>
    <xf numFmtId="165" fontId="52" fillId="7" borderId="0" xfId="0" applyNumberFormat="1" applyFont="1" applyFill="1" applyBorder="1" applyAlignment="1" applyProtection="1">
      <alignment vertical="center"/>
    </xf>
    <xf numFmtId="165" fontId="52" fillId="7" borderId="7" xfId="0" applyNumberFormat="1" applyFont="1" applyFill="1" applyBorder="1" applyAlignment="1" applyProtection="1">
      <alignment vertical="center"/>
    </xf>
    <xf numFmtId="165" fontId="52" fillId="4" borderId="6" xfId="0" applyNumberFormat="1" applyFont="1" applyFill="1" applyBorder="1" applyAlignment="1" applyProtection="1">
      <alignment vertical="center"/>
    </xf>
    <xf numFmtId="165" fontId="52" fillId="4" borderId="7" xfId="0" applyNumberFormat="1" applyFont="1" applyFill="1" applyBorder="1" applyAlignment="1" applyProtection="1">
      <alignment vertical="center"/>
    </xf>
    <xf numFmtId="165" fontId="52" fillId="7" borderId="4" xfId="0" applyNumberFormat="1" applyFont="1" applyFill="1" applyBorder="1" applyAlignment="1" applyProtection="1">
      <alignment vertical="center"/>
    </xf>
    <xf numFmtId="165" fontId="52" fillId="7" borderId="5" xfId="0" applyNumberFormat="1" applyFont="1" applyFill="1" applyBorder="1" applyAlignment="1" applyProtection="1">
      <alignment vertical="center"/>
    </xf>
    <xf numFmtId="165" fontId="52" fillId="4" borderId="3" xfId="0" applyNumberFormat="1" applyFont="1" applyFill="1" applyBorder="1" applyAlignment="1" applyProtection="1">
      <alignment vertical="center"/>
    </xf>
    <xf numFmtId="165" fontId="52" fillId="4" borderId="5" xfId="0" applyNumberFormat="1" applyFont="1" applyFill="1" applyBorder="1" applyAlignment="1" applyProtection="1">
      <alignment vertical="center"/>
    </xf>
    <xf numFmtId="0" fontId="51" fillId="7" borderId="6" xfId="0" applyFont="1" applyFill="1" applyBorder="1" applyAlignment="1" applyProtection="1">
      <alignment vertical="center"/>
    </xf>
    <xf numFmtId="0" fontId="51" fillId="7" borderId="3" xfId="0" applyFont="1" applyFill="1" applyBorder="1" applyAlignment="1" applyProtection="1">
      <alignment vertical="center"/>
    </xf>
    <xf numFmtId="0" fontId="41" fillId="3" borderId="13" xfId="0" applyFont="1" applyFill="1" applyBorder="1" applyAlignment="1" applyProtection="1">
      <alignment horizontal="center" vertical="center"/>
    </xf>
    <xf numFmtId="164" fontId="41" fillId="3" borderId="13" xfId="0" applyNumberFormat="1" applyFont="1" applyFill="1" applyBorder="1" applyAlignment="1" applyProtection="1">
      <alignment horizontal="center" vertical="center"/>
    </xf>
    <xf numFmtId="2" fontId="41" fillId="3" borderId="13" xfId="0" applyNumberFormat="1" applyFont="1" applyFill="1" applyBorder="1" applyAlignment="1" applyProtection="1">
      <alignment horizontal="center" vertical="center"/>
    </xf>
    <xf numFmtId="172" fontId="42" fillId="3" borderId="13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Protection="1"/>
    <xf numFmtId="0" fontId="26" fillId="3" borderId="6" xfId="0" applyFont="1" applyFill="1" applyBorder="1" applyAlignment="1" applyProtection="1">
      <alignment horizontal="center" vertical="center"/>
    </xf>
    <xf numFmtId="0" fontId="64" fillId="3" borderId="6" xfId="0" applyFont="1" applyFill="1" applyBorder="1" applyAlignment="1" applyProtection="1">
      <alignment horizontal="center" vertical="center"/>
    </xf>
    <xf numFmtId="0" fontId="15" fillId="3" borderId="6" xfId="0" applyFont="1" applyFill="1" applyBorder="1" applyProtection="1"/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 applyProtection="1">
      <alignment horizontal="center" vertical="center"/>
    </xf>
    <xf numFmtId="0" fontId="54" fillId="7" borderId="14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vertical="center" wrapText="1"/>
    </xf>
    <xf numFmtId="0" fontId="19" fillId="7" borderId="15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175" fontId="69" fillId="3" borderId="1" xfId="0" applyNumberFormat="1" applyFont="1" applyFill="1" applyBorder="1" applyAlignment="1" applyProtection="1">
      <alignment horizontal="center" vertical="center"/>
    </xf>
    <xf numFmtId="170" fontId="69" fillId="3" borderId="1" xfId="0" applyNumberFormat="1" applyFont="1" applyFill="1" applyBorder="1" applyAlignment="1" applyProtection="1">
      <alignment horizontal="center" vertical="center"/>
    </xf>
    <xf numFmtId="0" fontId="70" fillId="3" borderId="0" xfId="0" applyNumberFormat="1" applyFont="1" applyFill="1" applyProtection="1"/>
    <xf numFmtId="0" fontId="19" fillId="16" borderId="0" xfId="0" applyFont="1" applyFill="1" applyAlignment="1" applyProtection="1">
      <alignment horizontal="center" vertical="center"/>
    </xf>
    <xf numFmtId="0" fontId="19" fillId="16" borderId="1" xfId="0" applyFont="1" applyFill="1" applyBorder="1" applyAlignment="1" applyProtection="1">
      <alignment horizontal="center" vertical="center"/>
    </xf>
    <xf numFmtId="175" fontId="19" fillId="16" borderId="1" xfId="0" applyNumberFormat="1" applyFont="1" applyFill="1" applyBorder="1" applyAlignment="1" applyProtection="1">
      <alignment horizontal="center" vertical="center"/>
    </xf>
    <xf numFmtId="170" fontId="19" fillId="16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44" fillId="7" borderId="10" xfId="0" applyFont="1" applyFill="1" applyBorder="1" applyAlignment="1" applyProtection="1">
      <alignment horizontal="center" vertical="center"/>
    </xf>
    <xf numFmtId="0" fontId="44" fillId="7" borderId="0" xfId="0" applyFont="1" applyFill="1" applyBorder="1" applyAlignment="1" applyProtection="1">
      <alignment horizontal="center" vertical="center"/>
    </xf>
    <xf numFmtId="0" fontId="44" fillId="7" borderId="4" xfId="0" applyFont="1" applyFill="1" applyBorder="1" applyAlignment="1" applyProtection="1">
      <alignment horizontal="center" vertical="center"/>
    </xf>
    <xf numFmtId="0" fontId="71" fillId="4" borderId="14" xfId="0" applyFont="1" applyFill="1" applyBorder="1" applyAlignment="1" applyProtection="1">
      <alignment horizontal="center" vertical="center"/>
    </xf>
    <xf numFmtId="5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Border="1" applyAlignment="1" applyProtection="1">
      <alignment horizontal="center" wrapText="1"/>
    </xf>
    <xf numFmtId="0" fontId="62" fillId="4" borderId="2" xfId="0" applyFont="1" applyFill="1" applyBorder="1" applyAlignment="1" applyProtection="1">
      <alignment horizontal="center" vertical="center" wrapText="1"/>
    </xf>
    <xf numFmtId="0" fontId="62" fillId="4" borderId="15" xfId="0" applyFont="1" applyFill="1" applyBorder="1" applyAlignment="1" applyProtection="1">
      <alignment horizontal="center" vertical="center" wrapText="1"/>
    </xf>
    <xf numFmtId="0" fontId="51" fillId="7" borderId="9" xfId="0" applyFont="1" applyFill="1" applyBorder="1" applyAlignment="1" applyProtection="1">
      <alignment horizontal="center" vertical="center"/>
    </xf>
    <xf numFmtId="0" fontId="51" fillId="7" borderId="6" xfId="0" applyFont="1" applyFill="1" applyBorder="1" applyAlignment="1" applyProtection="1">
      <alignment horizontal="center" vertical="center"/>
    </xf>
    <xf numFmtId="0" fontId="51" fillId="7" borderId="3" xfId="0" applyFont="1" applyFill="1" applyBorder="1" applyAlignment="1" applyProtection="1">
      <alignment horizontal="center" vertical="center"/>
    </xf>
    <xf numFmtId="0" fontId="62" fillId="7" borderId="10" xfId="0" applyFont="1" applyFill="1" applyBorder="1" applyAlignment="1" applyProtection="1">
      <alignment horizontal="center" vertical="center" wrapText="1"/>
    </xf>
    <xf numFmtId="0" fontId="62" fillId="7" borderId="11" xfId="0" applyFont="1" applyFill="1" applyBorder="1" applyAlignment="1" applyProtection="1">
      <alignment horizontal="center" vertical="center" wrapText="1"/>
    </xf>
    <xf numFmtId="190" fontId="63" fillId="7" borderId="0" xfId="0" applyNumberFormat="1" applyFont="1" applyFill="1" applyBorder="1" applyAlignment="1" applyProtection="1">
      <alignment horizontal="center" vertical="center"/>
    </xf>
    <xf numFmtId="190" fontId="63" fillId="7" borderId="7" xfId="0" applyNumberFormat="1" applyFont="1" applyFill="1" applyBorder="1" applyAlignment="1" applyProtection="1">
      <alignment horizontal="center" vertical="center"/>
    </xf>
    <xf numFmtId="190" fontId="63" fillId="7" borderId="4" xfId="0" applyNumberFormat="1" applyFont="1" applyFill="1" applyBorder="1" applyAlignment="1" applyProtection="1">
      <alignment horizontal="center" vertical="center"/>
    </xf>
    <xf numFmtId="190" fontId="63" fillId="7" borderId="5" xfId="0" applyNumberFormat="1" applyFont="1" applyFill="1" applyBorder="1" applyAlignment="1" applyProtection="1">
      <alignment horizontal="center" vertical="center"/>
    </xf>
    <xf numFmtId="0" fontId="53" fillId="7" borderId="2" xfId="0" applyFont="1" applyFill="1" applyBorder="1" applyAlignment="1" applyProtection="1">
      <alignment horizontal="center" vertical="center"/>
    </xf>
    <xf numFmtId="0" fontId="53" fillId="7" borderId="14" xfId="0" applyFont="1" applyFill="1" applyBorder="1" applyAlignment="1" applyProtection="1">
      <alignment horizontal="center" vertical="center"/>
    </xf>
    <xf numFmtId="0" fontId="53" fillId="7" borderId="15" xfId="0" applyFont="1" applyFill="1" applyBorder="1" applyAlignment="1" applyProtection="1">
      <alignment horizontal="center" vertical="center"/>
    </xf>
    <xf numFmtId="0" fontId="62" fillId="7" borderId="15" xfId="0" applyFont="1" applyFill="1" applyBorder="1" applyAlignment="1" applyProtection="1">
      <alignment horizontal="center" vertical="center" wrapText="1"/>
    </xf>
    <xf numFmtId="0" fontId="62" fillId="7" borderId="1" xfId="0" applyFont="1" applyFill="1" applyBorder="1" applyAlignment="1" applyProtection="1">
      <alignment horizontal="center" vertical="center" wrapText="1"/>
    </xf>
    <xf numFmtId="165" fontId="63" fillId="7" borderId="10" xfId="0" applyNumberFormat="1" applyFont="1" applyFill="1" applyBorder="1" applyAlignment="1" applyProtection="1">
      <alignment horizontal="center" vertical="center"/>
    </xf>
    <xf numFmtId="165" fontId="63" fillId="7" borderId="0" xfId="0" applyNumberFormat="1" applyFont="1" applyFill="1" applyBorder="1" applyAlignment="1" applyProtection="1">
      <alignment horizontal="center" vertical="center"/>
    </xf>
    <xf numFmtId="165" fontId="63" fillId="7" borderId="4" xfId="0" applyNumberFormat="1" applyFont="1" applyFill="1" applyBorder="1" applyAlignment="1" applyProtection="1">
      <alignment horizontal="center" vertical="center"/>
    </xf>
    <xf numFmtId="165" fontId="63" fillId="4" borderId="10" xfId="0" applyNumberFormat="1" applyFont="1" applyFill="1" applyBorder="1" applyAlignment="1" applyProtection="1">
      <alignment horizontal="center" vertical="center"/>
    </xf>
    <xf numFmtId="165" fontId="63" fillId="4" borderId="11" xfId="0" applyNumberFormat="1" applyFont="1" applyFill="1" applyBorder="1" applyAlignment="1" applyProtection="1">
      <alignment horizontal="center" vertical="center"/>
    </xf>
    <xf numFmtId="165" fontId="63" fillId="4" borderId="0" xfId="0" applyNumberFormat="1" applyFont="1" applyFill="1" applyBorder="1" applyAlignment="1" applyProtection="1">
      <alignment horizontal="center" vertical="center"/>
    </xf>
    <xf numFmtId="165" fontId="63" fillId="4" borderId="7" xfId="0" applyNumberFormat="1" applyFont="1" applyFill="1" applyBorder="1" applyAlignment="1" applyProtection="1">
      <alignment horizontal="center" vertical="center"/>
    </xf>
    <xf numFmtId="165" fontId="63" fillId="4" borderId="4" xfId="0" applyNumberFormat="1" applyFont="1" applyFill="1" applyBorder="1" applyAlignment="1" applyProtection="1">
      <alignment horizontal="center" vertical="center"/>
    </xf>
    <xf numFmtId="165" fontId="63" fillId="4" borderId="5" xfId="0" applyNumberFormat="1" applyFont="1" applyFill="1" applyBorder="1" applyAlignment="1" applyProtection="1">
      <alignment horizontal="center" vertical="center"/>
    </xf>
    <xf numFmtId="0" fontId="68" fillId="7" borderId="15" xfId="0" applyFont="1" applyFill="1" applyBorder="1" applyAlignment="1" applyProtection="1">
      <alignment horizontal="center" vertical="center" wrapText="1"/>
    </xf>
    <xf numFmtId="0" fontId="68" fillId="7" borderId="1" xfId="0" applyFont="1" applyFill="1" applyBorder="1" applyAlignment="1" applyProtection="1">
      <alignment horizontal="center" vertical="center" wrapText="1"/>
    </xf>
    <xf numFmtId="0" fontId="68" fillId="7" borderId="5" xfId="0" applyFont="1" applyFill="1" applyBorder="1" applyAlignment="1" applyProtection="1">
      <alignment horizontal="center" vertical="center" wrapText="1"/>
    </xf>
    <xf numFmtId="0" fontId="68" fillId="7" borderId="8" xfId="0" applyFont="1" applyFill="1" applyBorder="1" applyAlignment="1" applyProtection="1">
      <alignment horizontal="center" vertical="center" wrapText="1"/>
    </xf>
    <xf numFmtId="183" fontId="3" fillId="2" borderId="1" xfId="0" applyNumberFormat="1" applyFont="1" applyFill="1" applyBorder="1" applyAlignment="1" applyProtection="1">
      <alignment horizontal="center" vertical="center"/>
      <protection locked="0"/>
    </xf>
    <xf numFmtId="184" fontId="18" fillId="2" borderId="1" xfId="0" applyNumberFormat="1" applyFont="1" applyFill="1" applyBorder="1" applyAlignment="1" applyProtection="1">
      <alignment horizontal="center" vertical="center"/>
      <protection locked="0"/>
    </xf>
    <xf numFmtId="184" fontId="35" fillId="2" borderId="1" xfId="0" applyNumberFormat="1" applyFont="1" applyFill="1" applyBorder="1" applyAlignment="1" applyProtection="1">
      <alignment horizontal="center" vertical="center"/>
      <protection locked="0"/>
    </xf>
    <xf numFmtId="185" fontId="19" fillId="7" borderId="1" xfId="0" applyNumberFormat="1" applyFont="1" applyFill="1" applyBorder="1" applyAlignment="1" applyProtection="1">
      <alignment horizontal="center" vertical="center"/>
    </xf>
    <xf numFmtId="177" fontId="63" fillId="4" borderId="9" xfId="0" applyNumberFormat="1" applyFont="1" applyFill="1" applyBorder="1" applyAlignment="1" applyProtection="1">
      <alignment horizontal="center" vertical="center"/>
    </xf>
    <xf numFmtId="177" fontId="63" fillId="4" borderId="11" xfId="0" applyNumberFormat="1" applyFont="1" applyFill="1" applyBorder="1" applyAlignment="1" applyProtection="1">
      <alignment horizontal="center" vertical="center"/>
    </xf>
    <xf numFmtId="177" fontId="63" fillId="4" borderId="6" xfId="0" applyNumberFormat="1" applyFont="1" applyFill="1" applyBorder="1" applyAlignment="1" applyProtection="1">
      <alignment horizontal="center" vertical="center"/>
    </xf>
    <xf numFmtId="177" fontId="63" fillId="4" borderId="7" xfId="0" applyNumberFormat="1" applyFont="1" applyFill="1" applyBorder="1" applyAlignment="1" applyProtection="1">
      <alignment horizontal="center" vertical="center"/>
    </xf>
    <xf numFmtId="0" fontId="27" fillId="7" borderId="11" xfId="0" applyFont="1" applyFill="1" applyBorder="1" applyAlignment="1" applyProtection="1">
      <alignment horizontal="center" vertical="center" textRotation="90"/>
    </xf>
    <xf numFmtId="0" fontId="27" fillId="7" borderId="7" xfId="0" applyFont="1" applyFill="1" applyBorder="1" applyAlignment="1" applyProtection="1">
      <alignment horizontal="center" vertical="center" textRotation="90"/>
    </xf>
    <xf numFmtId="0" fontId="27" fillId="7" borderId="5" xfId="0" applyFont="1" applyFill="1" applyBorder="1" applyAlignment="1" applyProtection="1">
      <alignment horizontal="center" vertical="center" textRotation="90"/>
    </xf>
    <xf numFmtId="0" fontId="27" fillId="4" borderId="12" xfId="0" applyFont="1" applyFill="1" applyBorder="1" applyAlignment="1" applyProtection="1">
      <alignment horizontal="center" vertical="center" textRotation="90"/>
    </xf>
    <xf numFmtId="0" fontId="27" fillId="4" borderId="13" xfId="0" applyFont="1" applyFill="1" applyBorder="1" applyAlignment="1" applyProtection="1">
      <alignment horizontal="center" vertical="center" textRotation="90"/>
    </xf>
    <xf numFmtId="0" fontId="27" fillId="4" borderId="8" xfId="0" applyFont="1" applyFill="1" applyBorder="1" applyAlignment="1" applyProtection="1">
      <alignment horizontal="center" vertical="center" textRotation="90"/>
    </xf>
    <xf numFmtId="177" fontId="63" fillId="7" borderId="10" xfId="0" applyNumberFormat="1" applyFont="1" applyFill="1" applyBorder="1" applyAlignment="1" applyProtection="1">
      <alignment horizontal="center" vertical="center"/>
    </xf>
    <xf numFmtId="177" fontId="63" fillId="7" borderId="11" xfId="0" applyNumberFormat="1" applyFont="1" applyFill="1" applyBorder="1" applyAlignment="1" applyProtection="1">
      <alignment horizontal="center" vertical="center"/>
    </xf>
    <xf numFmtId="177" fontId="63" fillId="7" borderId="0" xfId="0" applyNumberFormat="1" applyFont="1" applyFill="1" applyBorder="1" applyAlignment="1" applyProtection="1">
      <alignment horizontal="center" vertical="center"/>
    </xf>
    <xf numFmtId="177" fontId="63" fillId="7" borderId="7" xfId="0" applyNumberFormat="1" applyFont="1" applyFill="1" applyBorder="1" applyAlignment="1" applyProtection="1">
      <alignment horizontal="center" vertical="center"/>
    </xf>
    <xf numFmtId="0" fontId="19" fillId="7" borderId="3" xfId="0" applyFont="1" applyFill="1" applyBorder="1" applyAlignment="1" applyProtection="1">
      <alignment horizontal="center" vertical="center"/>
    </xf>
    <xf numFmtId="0" fontId="19" fillId="7" borderId="4" xfId="0" applyFont="1" applyFill="1" applyBorder="1" applyAlignment="1" applyProtection="1">
      <alignment horizontal="center" vertical="center"/>
    </xf>
    <xf numFmtId="0" fontId="19" fillId="7" borderId="5" xfId="0" applyFont="1" applyFill="1" applyBorder="1" applyAlignment="1" applyProtection="1">
      <alignment horizontal="center" vertical="center"/>
    </xf>
    <xf numFmtId="164" fontId="19" fillId="4" borderId="2" xfId="0" applyNumberFormat="1" applyFont="1" applyFill="1" applyBorder="1" applyAlignment="1" applyProtection="1">
      <alignment horizontal="center" vertical="center"/>
    </xf>
    <xf numFmtId="164" fontId="19" fillId="4" borderId="15" xfId="0" applyNumberFormat="1" applyFont="1" applyFill="1" applyBorder="1" applyAlignment="1" applyProtection="1">
      <alignment horizontal="center" vertical="center"/>
    </xf>
    <xf numFmtId="164" fontId="19" fillId="6" borderId="2" xfId="0" applyNumberFormat="1" applyFont="1" applyFill="1" applyBorder="1" applyAlignment="1" applyProtection="1">
      <alignment horizontal="center" vertical="center"/>
    </xf>
    <xf numFmtId="164" fontId="19" fillId="6" borderId="15" xfId="0" applyNumberFormat="1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 applyProtection="1">
      <alignment horizontal="center" vertical="center" textRotation="90"/>
    </xf>
    <xf numFmtId="186" fontId="3" fillId="2" borderId="1" xfId="0" applyNumberFormat="1" applyFont="1" applyFill="1" applyBorder="1" applyAlignment="1" applyProtection="1">
      <alignment horizontal="center" vertical="center"/>
      <protection locked="0"/>
    </xf>
    <xf numFmtId="187" fontId="20" fillId="2" borderId="1" xfId="0" applyNumberFormat="1" applyFont="1" applyFill="1" applyBorder="1" applyAlignment="1" applyProtection="1">
      <alignment horizontal="center" vertical="center"/>
      <protection locked="0"/>
    </xf>
    <xf numFmtId="189" fontId="3" fillId="2" borderId="1" xfId="0" applyNumberFormat="1" applyFont="1" applyFill="1" applyBorder="1" applyAlignment="1" applyProtection="1">
      <alignment horizontal="center" vertical="center"/>
      <protection locked="0"/>
    </xf>
    <xf numFmtId="188" fontId="20" fillId="2" borderId="1" xfId="1" applyNumberFormat="1" applyFont="1" applyFill="1" applyBorder="1" applyAlignment="1" applyProtection="1">
      <alignment horizontal="center" vertical="center"/>
      <protection locked="0"/>
    </xf>
    <xf numFmtId="188" fontId="3" fillId="2" borderId="1" xfId="1" applyNumberFormat="1" applyFont="1" applyFill="1" applyBorder="1" applyAlignment="1" applyProtection="1">
      <alignment horizontal="center" vertical="center"/>
      <protection locked="0"/>
    </xf>
    <xf numFmtId="182" fontId="18" fillId="2" borderId="1" xfId="0" applyNumberFormat="1" applyFont="1" applyFill="1" applyBorder="1" applyAlignment="1" applyProtection="1">
      <alignment horizontal="center" vertical="center"/>
      <protection locked="0"/>
    </xf>
    <xf numFmtId="164" fontId="63" fillId="7" borderId="1" xfId="0" applyNumberFormat="1" applyFont="1" applyFill="1" applyBorder="1" applyAlignment="1" applyProtection="1">
      <alignment horizontal="center" vertical="center"/>
    </xf>
    <xf numFmtId="164" fontId="63" fillId="4" borderId="1" xfId="0" applyNumberFormat="1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left" wrapText="1"/>
    </xf>
    <xf numFmtId="169" fontId="20" fillId="3" borderId="2" xfId="0" applyNumberFormat="1" applyFont="1" applyFill="1" applyBorder="1" applyAlignment="1" applyProtection="1">
      <alignment horizontal="center" vertical="center" wrapText="1"/>
    </xf>
    <xf numFmtId="169" fontId="20" fillId="3" borderId="15" xfId="0" applyNumberFormat="1" applyFont="1" applyFill="1" applyBorder="1" applyAlignment="1" applyProtection="1">
      <alignment horizontal="center" vertical="center" wrapText="1"/>
    </xf>
    <xf numFmtId="165" fontId="20" fillId="2" borderId="2" xfId="0" applyNumberFormat="1" applyFont="1" applyFill="1" applyBorder="1" applyAlignment="1" applyProtection="1">
      <alignment horizontal="center" vertical="center"/>
      <protection locked="0"/>
    </xf>
    <xf numFmtId="165" fontId="20" fillId="2" borderId="15" xfId="0" applyNumberFormat="1" applyFont="1" applyFill="1" applyBorder="1" applyAlignment="1" applyProtection="1">
      <alignment horizontal="center" vertical="center"/>
      <protection locked="0"/>
    </xf>
    <xf numFmtId="1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8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2" fillId="7" borderId="12" xfId="0" applyFont="1" applyFill="1" applyBorder="1" applyAlignment="1" applyProtection="1">
      <alignment horizontal="center" vertical="center" wrapText="1"/>
    </xf>
    <xf numFmtId="0" fontId="62" fillId="7" borderId="5" xfId="0" applyFont="1" applyFill="1" applyBorder="1" applyAlignment="1" applyProtection="1">
      <alignment horizontal="center" vertical="center" wrapText="1"/>
    </xf>
    <xf numFmtId="0" fontId="62" fillId="7" borderId="8" xfId="0" applyFont="1" applyFill="1" applyBorder="1" applyAlignment="1" applyProtection="1">
      <alignment horizontal="center" vertical="center" wrapText="1"/>
    </xf>
    <xf numFmtId="0" fontId="62" fillId="4" borderId="8" xfId="0" applyFont="1" applyFill="1" applyBorder="1" applyAlignment="1" applyProtection="1">
      <alignment horizontal="center" vertical="center" wrapText="1"/>
    </xf>
    <xf numFmtId="167" fontId="20" fillId="2" borderId="2" xfId="0" applyNumberFormat="1" applyFont="1" applyFill="1" applyBorder="1" applyAlignment="1" applyProtection="1">
      <alignment horizontal="center" vertical="center"/>
      <protection locked="0"/>
    </xf>
    <xf numFmtId="167" fontId="20" fillId="2" borderId="15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 vertical="center"/>
    </xf>
    <xf numFmtId="1" fontId="20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2" fillId="4" borderId="1" xfId="0" applyFont="1" applyFill="1" applyBorder="1" applyAlignment="1" applyProtection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  <protection locked="0"/>
    </xf>
    <xf numFmtId="178" fontId="20" fillId="2" borderId="15" xfId="0" applyNumberFormat="1" applyFont="1" applyFill="1" applyBorder="1" applyAlignment="1" applyProtection="1">
      <alignment horizontal="center" vertical="center"/>
      <protection locked="0"/>
    </xf>
    <xf numFmtId="177" fontId="30" fillId="3" borderId="2" xfId="0" applyNumberFormat="1" applyFont="1" applyFill="1" applyBorder="1" applyAlignment="1" applyProtection="1">
      <alignment horizontal="center" vertical="center"/>
    </xf>
    <xf numFmtId="177" fontId="30" fillId="3" borderId="15" xfId="0" applyNumberFormat="1" applyFont="1" applyFill="1" applyBorder="1" applyAlignment="1" applyProtection="1">
      <alignment horizontal="center" vertical="center"/>
    </xf>
    <xf numFmtId="191" fontId="30" fillId="3" borderId="2" xfId="0" applyNumberFormat="1" applyFont="1" applyFill="1" applyBorder="1" applyAlignment="1" applyProtection="1">
      <alignment horizontal="center" vertical="center"/>
    </xf>
    <xf numFmtId="191" fontId="30" fillId="3" borderId="15" xfId="0" applyNumberFormat="1" applyFont="1" applyFill="1" applyBorder="1" applyAlignment="1" applyProtection="1">
      <alignment horizontal="center" vertical="center"/>
    </xf>
    <xf numFmtId="0" fontId="51" fillId="7" borderId="1" xfId="0" applyFont="1" applyFill="1" applyBorder="1" applyAlignment="1" applyProtection="1">
      <alignment horizontal="center" vertical="center"/>
    </xf>
    <xf numFmtId="179" fontId="63" fillId="7" borderId="1" xfId="0" applyNumberFormat="1" applyFont="1" applyFill="1" applyBorder="1" applyAlignment="1" applyProtection="1">
      <alignment horizontal="center" vertical="center"/>
    </xf>
    <xf numFmtId="179" fontId="63" fillId="4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50" fillId="0" borderId="10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/>
    </xf>
    <xf numFmtId="0" fontId="39" fillId="7" borderId="1" xfId="0" applyFont="1" applyFill="1" applyBorder="1" applyAlignment="1" applyProtection="1">
      <alignment horizontal="center" vertical="center" wrapText="1"/>
    </xf>
    <xf numFmtId="0" fontId="39" fillId="7" borderId="1" xfId="0" applyFont="1" applyFill="1" applyBorder="1" applyAlignment="1" applyProtection="1">
      <alignment horizontal="center" vertical="center"/>
    </xf>
    <xf numFmtId="0" fontId="24" fillId="5" borderId="6" xfId="2" applyFill="1" applyBorder="1" applyAlignment="1" applyProtection="1">
      <alignment horizontal="center" vertical="center"/>
      <protection locked="0"/>
    </xf>
    <xf numFmtId="0" fontId="24" fillId="5" borderId="7" xfId="2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5" xfId="0" applyFont="1" applyFill="1" applyBorder="1" applyAlignment="1" applyProtection="1">
      <alignment horizontal="center" vertical="center" wrapText="1"/>
    </xf>
    <xf numFmtId="0" fontId="58" fillId="4" borderId="9" xfId="0" applyFont="1" applyFill="1" applyBorder="1" applyAlignment="1" applyProtection="1">
      <alignment horizontal="center" vertical="center" wrapText="1"/>
    </xf>
    <xf numFmtId="0" fontId="58" fillId="4" borderId="11" xfId="0" applyFont="1" applyFill="1" applyBorder="1" applyAlignment="1" applyProtection="1">
      <alignment horizontal="center" vertical="center" wrapText="1"/>
    </xf>
    <xf numFmtId="0" fontId="58" fillId="4" borderId="3" xfId="0" applyFont="1" applyFill="1" applyBorder="1" applyAlignment="1" applyProtection="1">
      <alignment horizontal="center" vertical="center" wrapText="1"/>
    </xf>
    <xf numFmtId="0" fontId="58" fillId="4" borderId="5" xfId="0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60" fillId="5" borderId="6" xfId="2" applyFont="1" applyFill="1" applyBorder="1" applyAlignment="1" applyProtection="1">
      <alignment horizontal="center" vertical="center"/>
      <protection locked="0"/>
    </xf>
    <xf numFmtId="0" fontId="60" fillId="5" borderId="7" xfId="2" applyFont="1" applyFill="1" applyBorder="1" applyAlignment="1" applyProtection="1">
      <alignment horizontal="center" vertical="center"/>
      <protection locked="0"/>
    </xf>
    <xf numFmtId="0" fontId="24" fillId="0" borderId="6" xfId="2" applyBorder="1" applyAlignment="1" applyProtection="1">
      <alignment horizontal="center" vertical="center"/>
      <protection locked="0"/>
    </xf>
    <xf numFmtId="0" fontId="24" fillId="0" borderId="7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15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34758894201284E-2"/>
          <c:y val="5.4542371698009705E-2"/>
          <c:w val="0.8949637797445511"/>
          <c:h val="0.85419979694275938"/>
        </c:manualLayout>
      </c:layout>
      <c:barChart>
        <c:barDir val="col"/>
        <c:grouping val="clustered"/>
        <c:varyColors val="0"/>
        <c:ser>
          <c:idx val="0"/>
          <c:order val="0"/>
          <c:tx>
            <c:v>NEUKAUF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val>
            <c:numRef>
              <c:f>Berechnung!$T$4:$T$26</c:f>
              <c:numCache>
                <c:formatCode>#,##0</c:formatCode>
                <c:ptCount val="23"/>
                <c:pt idx="0">
                  <c:v>317757</c:v>
                </c:pt>
                <c:pt idx="1">
                  <c:v>302513.99999999994</c:v>
                </c:pt>
                <c:pt idx="2">
                  <c:v>287271</c:v>
                </c:pt>
                <c:pt idx="3">
                  <c:v>272028</c:v>
                </c:pt>
                <c:pt idx="4">
                  <c:v>256785</c:v>
                </c:pt>
                <c:pt idx="5">
                  <c:v>241541.99999999997</c:v>
                </c:pt>
                <c:pt idx="6">
                  <c:v>226298.99999999997</c:v>
                </c:pt>
                <c:pt idx="7">
                  <c:v>211056</c:v>
                </c:pt>
                <c:pt idx="8">
                  <c:v>195813</c:v>
                </c:pt>
                <c:pt idx="9">
                  <c:v>180570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v>gebraucht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val>
            <c:numRef>
              <c:f>Berechnung!$U$4:$U$26</c:f>
              <c:numCache>
                <c:formatCode>#,##0</c:formatCode>
                <c:ptCount val="23"/>
                <c:pt idx="0">
                  <c:v>230641.5</c:v>
                </c:pt>
                <c:pt idx="1">
                  <c:v>215398.49999999997</c:v>
                </c:pt>
                <c:pt idx="2">
                  <c:v>200155.5</c:v>
                </c:pt>
                <c:pt idx="3">
                  <c:v>184912.50000000003</c:v>
                </c:pt>
                <c:pt idx="4">
                  <c:v>169669.49999999997</c:v>
                </c:pt>
                <c:pt idx="5">
                  <c:v>154426.5</c:v>
                </c:pt>
                <c:pt idx="6">
                  <c:v>139183.5</c:v>
                </c:pt>
                <c:pt idx="7">
                  <c:v>123940.49999999996</c:v>
                </c:pt>
                <c:pt idx="8">
                  <c:v>108697.49999999999</c:v>
                </c:pt>
                <c:pt idx="9">
                  <c:v>93454.499999999942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65357184"/>
        <c:axId val="265358720"/>
      </c:barChart>
      <c:catAx>
        <c:axId val="265357184"/>
        <c:scaling>
          <c:orientation val="minMax"/>
        </c:scaling>
        <c:delete val="0"/>
        <c:axPos val="b"/>
        <c:majorTickMark val="out"/>
        <c:minorTickMark val="none"/>
        <c:tickLblPos val="nextTo"/>
        <c:crossAx val="265358720"/>
        <c:crosses val="autoZero"/>
        <c:auto val="1"/>
        <c:lblAlgn val="ctr"/>
        <c:lblOffset val="100"/>
        <c:noMultiLvlLbl val="0"/>
      </c:catAx>
      <c:valAx>
        <c:axId val="265358720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5357184"/>
        <c:crosses val="autoZero"/>
        <c:crossBetween val="between"/>
        <c:minorUnit val="1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32138926973930176"/>
          <c:y val="6.5928186028828731E-2"/>
          <c:w val="0.40277217777749558"/>
          <c:h val="0.11140807963645653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b="1">
              <a:solidFill>
                <a:schemeClr val="tx1"/>
              </a:solidFill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tx1">
        <a:lumMod val="85000"/>
        <a:lumOff val="15000"/>
      </a:schemeClr>
    </a:solidFill>
  </c:spPr>
  <c:txPr>
    <a:bodyPr/>
    <a:lstStyle/>
    <a:p>
      <a:pPr>
        <a:defRPr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chart" Target="../charts/chart1.xml"/><Relationship Id="rId4" Type="http://schemas.openxmlformats.org/officeDocument/2006/relationships/hyperlink" Target="https://www.youtube.com/user/moellermarketing/videos?flow=grid&amp;view=0&amp;sort=p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1083" y="22299083"/>
          <a:ext cx="109537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70</xdr:row>
      <xdr:rowOff>0</xdr:rowOff>
    </xdr:from>
    <xdr:to>
      <xdr:col>5</xdr:col>
      <xdr:colOff>0</xdr:colOff>
      <xdr:row>71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1083" y="12160250"/>
          <a:ext cx="4476750" cy="38100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941936</xdr:colOff>
      <xdr:row>67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371936" y="24162642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349289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779289" y="395499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70</xdr:row>
      <xdr:rowOff>0</xdr:rowOff>
    </xdr:from>
    <xdr:to>
      <xdr:col>11</xdr:col>
      <xdr:colOff>0</xdr:colOff>
      <xdr:row>70</xdr:row>
      <xdr:rowOff>371475</xdr:rowOff>
    </xdr:to>
    <xdr:sp macro="" textlink="">
      <xdr:nvSpPr>
        <xdr:cNvPr id="16" name="Textfeld 1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27083" y="24352250"/>
          <a:ext cx="7101417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11</xdr:col>
      <xdr:colOff>0</xdr:colOff>
      <xdr:row>36</xdr:row>
      <xdr:rowOff>329141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1485900</xdr:colOff>
      <xdr:row>1</xdr:row>
      <xdr:rowOff>28575</xdr:rowOff>
    </xdr:from>
    <xdr:ext cx="1214464" cy="684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41985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49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0" sqref="E10"/>
    </sheetView>
  </sheetViews>
  <sheetFormatPr baseColWidth="10" defaultColWidth="11" defaultRowHeight="14.25" x14ac:dyDescent="0.2"/>
  <cols>
    <col min="1" max="1" width="1.5" style="4" customWidth="1"/>
    <col min="2" max="2" width="5.875" style="4" customWidth="1"/>
    <col min="3" max="3" width="20.625" style="19" customWidth="1"/>
    <col min="4" max="5" width="25.625" style="1" customWidth="1"/>
    <col min="6" max="6" width="4.625" style="52" customWidth="1"/>
    <col min="7" max="7" width="9.875" style="4" customWidth="1"/>
    <col min="8" max="9" width="17.625" style="29" customWidth="1"/>
    <col min="10" max="11" width="20.875" style="29" customWidth="1"/>
    <col min="12" max="12" width="2.625" style="4" customWidth="1"/>
    <col min="13" max="13" width="22.5" style="4" customWidth="1"/>
    <col min="14" max="51" width="10.5" style="4" customWidth="1"/>
    <col min="52" max="111" width="11" style="4"/>
    <col min="112" max="16384" width="11" style="3"/>
  </cols>
  <sheetData>
    <row r="1" spans="1:111" s="5" customFormat="1" ht="30" customHeight="1" x14ac:dyDescent="0.2">
      <c r="C1" s="15"/>
      <c r="F1" s="52"/>
      <c r="H1" s="27"/>
      <c r="I1" s="27"/>
      <c r="J1" s="27"/>
      <c r="K1" s="27"/>
    </row>
    <row r="2" spans="1:111" s="1" customFormat="1" ht="57" customHeight="1" x14ac:dyDescent="0.3">
      <c r="A2" s="5"/>
      <c r="B2" s="343" t="s">
        <v>176</v>
      </c>
      <c r="C2" s="343"/>
      <c r="D2" s="343"/>
      <c r="E2" s="343"/>
      <c r="F2" s="160"/>
      <c r="G2" s="24"/>
      <c r="H2" s="49"/>
      <c r="I2" s="49"/>
      <c r="J2" s="49"/>
      <c r="K2" s="4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</row>
    <row r="3" spans="1:111" s="5" customFormat="1" ht="15" customHeight="1" x14ac:dyDescent="0.2">
      <c r="B3" s="187"/>
      <c r="F3" s="53"/>
      <c r="H3" s="27"/>
      <c r="I3" s="27"/>
      <c r="J3" s="27"/>
      <c r="K3" s="27"/>
    </row>
    <row r="4" spans="1:111" s="5" customFormat="1" ht="30" customHeight="1" x14ac:dyDescent="0.2">
      <c r="B4" s="277">
        <f>VLOOKUP(C5,Basisdaten!D43:E45,2,0)</f>
        <v>1</v>
      </c>
      <c r="C4" s="188" t="s">
        <v>67</v>
      </c>
      <c r="D4" s="146" t="s">
        <v>72</v>
      </c>
      <c r="E4" s="146" t="s">
        <v>66</v>
      </c>
      <c r="F4" s="54"/>
      <c r="G4" s="350"/>
      <c r="H4" s="295"/>
      <c r="I4" s="295"/>
      <c r="J4" s="295"/>
      <c r="K4" s="295"/>
      <c r="L4" s="254"/>
      <c r="M4" s="27"/>
    </row>
    <row r="5" spans="1:111" s="5" customFormat="1" ht="30" customHeight="1" x14ac:dyDescent="0.2">
      <c r="A5" s="267" t="e">
        <f>INDEX(Basisdaten!C43:C45,MATCH(Mähdrescher!C5=Basisdaten!D43:D45,0),1)</f>
        <v>#VALUE!</v>
      </c>
      <c r="B5" s="320" t="s">
        <v>144</v>
      </c>
      <c r="C5" s="181" t="s">
        <v>184</v>
      </c>
      <c r="D5" s="348" t="s">
        <v>177</v>
      </c>
      <c r="E5" s="349"/>
      <c r="F5" s="247"/>
      <c r="G5" s="155"/>
      <c r="H5" s="351" t="s">
        <v>156</v>
      </c>
      <c r="I5" s="352"/>
      <c r="J5" s="353" t="s">
        <v>96</v>
      </c>
      <c r="K5" s="353"/>
      <c r="L5" s="254"/>
      <c r="M5" s="27"/>
    </row>
    <row r="6" spans="1:111" s="5" customFormat="1" ht="30" customHeight="1" x14ac:dyDescent="0.2">
      <c r="B6" s="321"/>
      <c r="C6" s="51" t="s">
        <v>43</v>
      </c>
      <c r="D6" s="357">
        <v>551</v>
      </c>
      <c r="E6" s="358"/>
      <c r="F6" s="247"/>
      <c r="G6" s="366" t="s">
        <v>29</v>
      </c>
      <c r="H6" s="367">
        <f>D37</f>
        <v>136.18433567901232</v>
      </c>
      <c r="I6" s="367"/>
      <c r="J6" s="368">
        <f>E37</f>
        <v>91.683957666666657</v>
      </c>
      <c r="K6" s="368"/>
      <c r="L6" s="254"/>
      <c r="M6" s="27"/>
    </row>
    <row r="7" spans="1:111" s="5" customFormat="1" ht="30" customHeight="1" x14ac:dyDescent="0.2">
      <c r="B7" s="321"/>
      <c r="C7" s="51" t="s">
        <v>95</v>
      </c>
      <c r="D7" s="360">
        <v>10.5</v>
      </c>
      <c r="E7" s="361"/>
      <c r="F7" s="247"/>
      <c r="G7" s="366"/>
      <c r="H7" s="367"/>
      <c r="I7" s="367"/>
      <c r="J7" s="368"/>
      <c r="K7" s="368"/>
      <c r="L7" s="254"/>
      <c r="M7" s="27"/>
    </row>
    <row r="8" spans="1:111" s="5" customFormat="1" ht="30" customHeight="1" x14ac:dyDescent="0.2">
      <c r="B8" s="321"/>
      <c r="C8" s="51" t="s">
        <v>73</v>
      </c>
      <c r="D8" s="132">
        <v>0</v>
      </c>
      <c r="E8" s="71">
        <v>5</v>
      </c>
      <c r="F8" s="247"/>
      <c r="G8" s="366"/>
      <c r="H8" s="367"/>
      <c r="I8" s="367"/>
      <c r="J8" s="368"/>
      <c r="K8" s="368"/>
      <c r="L8" s="254"/>
      <c r="M8" s="27"/>
    </row>
    <row r="9" spans="1:111" s="1" customFormat="1" ht="30" customHeight="1" x14ac:dyDescent="0.2">
      <c r="A9" s="5"/>
      <c r="B9" s="321"/>
      <c r="C9" s="51" t="s">
        <v>74</v>
      </c>
      <c r="D9" s="120">
        <v>0</v>
      </c>
      <c r="E9" s="67">
        <v>651</v>
      </c>
      <c r="F9" s="248"/>
      <c r="G9" s="366"/>
      <c r="H9" s="367"/>
      <c r="I9" s="367"/>
      <c r="J9" s="368"/>
      <c r="K9" s="368"/>
      <c r="L9" s="254"/>
      <c r="M9" s="2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</row>
    <row r="10" spans="1:111" s="5" customFormat="1" ht="30" customHeight="1" x14ac:dyDescent="0.2">
      <c r="B10" s="321"/>
      <c r="C10" s="51" t="s">
        <v>2</v>
      </c>
      <c r="D10" s="273">
        <v>450000</v>
      </c>
      <c r="E10" s="278">
        <f>MAX($D$10*(0.74-0.27*E$8/Basisdaten!$H$4-0.27*(E$9/Basisdaten!$I$4)),0)</f>
        <v>245884.49999999997</v>
      </c>
      <c r="F10" s="249">
        <v>1</v>
      </c>
      <c r="G10" s="366"/>
      <c r="H10" s="367"/>
      <c r="I10" s="367"/>
      <c r="J10" s="368"/>
      <c r="K10" s="368"/>
      <c r="L10" s="254"/>
      <c r="M10" s="27"/>
    </row>
    <row r="11" spans="1:111" s="5" customFormat="1" ht="30" customHeight="1" x14ac:dyDescent="0.2">
      <c r="B11" s="321"/>
      <c r="C11" s="23" t="s">
        <v>153</v>
      </c>
      <c r="D11" s="362">
        <f>D58</f>
        <v>300</v>
      </c>
      <c r="E11" s="363"/>
      <c r="F11" s="249"/>
      <c r="G11" s="366"/>
      <c r="H11" s="367"/>
      <c r="I11" s="367"/>
      <c r="J11" s="368"/>
      <c r="K11" s="368"/>
      <c r="L11" s="254"/>
      <c r="M11" s="27"/>
    </row>
    <row r="12" spans="1:111" s="5" customFormat="1" ht="30" customHeight="1" x14ac:dyDescent="0.2">
      <c r="B12" s="321"/>
      <c r="C12" s="23" t="s">
        <v>154</v>
      </c>
      <c r="D12" s="364">
        <f>H47</f>
        <v>3.9282250242483028</v>
      </c>
      <c r="E12" s="365"/>
      <c r="F12" s="249"/>
      <c r="G12" s="366"/>
      <c r="H12" s="367"/>
      <c r="I12" s="367"/>
      <c r="J12" s="368"/>
      <c r="K12" s="368"/>
      <c r="L12" s="254"/>
      <c r="M12" s="27"/>
    </row>
    <row r="13" spans="1:111" s="1" customFormat="1" ht="30" customHeight="1" x14ac:dyDescent="0.2">
      <c r="A13" s="5"/>
      <c r="B13" s="321"/>
      <c r="C13" s="23" t="s">
        <v>104</v>
      </c>
      <c r="D13" s="344">
        <f>D11/D12</f>
        <v>76.370370370370367</v>
      </c>
      <c r="E13" s="345"/>
      <c r="F13" s="250"/>
      <c r="G13" s="366"/>
      <c r="H13" s="367"/>
      <c r="I13" s="367"/>
      <c r="J13" s="368"/>
      <c r="K13" s="368"/>
      <c r="L13" s="254"/>
      <c r="M13" s="27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</row>
    <row r="14" spans="1:111" s="1" customFormat="1" ht="30" customHeight="1" x14ac:dyDescent="0.2">
      <c r="A14" s="5"/>
      <c r="B14" s="321"/>
      <c r="C14" s="51" t="s">
        <v>158</v>
      </c>
      <c r="D14" s="213">
        <v>10</v>
      </c>
      <c r="E14" s="132">
        <f>D14</f>
        <v>10</v>
      </c>
      <c r="F14" s="248"/>
      <c r="G14" s="366"/>
      <c r="H14" s="367"/>
      <c r="I14" s="367"/>
      <c r="J14" s="368"/>
      <c r="K14" s="368"/>
      <c r="L14" s="254"/>
      <c r="M14" s="27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</row>
    <row r="15" spans="1:111" s="1" customFormat="1" ht="30" customHeight="1" x14ac:dyDescent="0.2">
      <c r="A15" s="5"/>
      <c r="B15" s="321"/>
      <c r="C15" s="23" t="s">
        <v>160</v>
      </c>
      <c r="D15" s="204">
        <f>D9+D14</f>
        <v>10</v>
      </c>
      <c r="E15" s="204">
        <f>D15+E8</f>
        <v>15</v>
      </c>
      <c r="F15" s="248"/>
      <c r="G15" s="366"/>
      <c r="H15" s="367"/>
      <c r="I15" s="367"/>
      <c r="J15" s="368"/>
      <c r="K15" s="368"/>
      <c r="L15" s="254"/>
      <c r="M15" s="27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</row>
    <row r="16" spans="1:111" s="5" customFormat="1" ht="30" customHeight="1" x14ac:dyDescent="0.2">
      <c r="B16" s="321"/>
      <c r="C16" s="23" t="s">
        <v>161</v>
      </c>
      <c r="D16" s="205">
        <f>D9+D14*$D$13</f>
        <v>763.7037037037037</v>
      </c>
      <c r="E16" s="205">
        <f>E9+E14*$D$13</f>
        <v>1414.7037037037037</v>
      </c>
      <c r="F16" s="54"/>
      <c r="G16" s="158"/>
      <c r="H16" s="54"/>
      <c r="I16" s="54"/>
      <c r="J16" s="54"/>
      <c r="K16" s="54"/>
    </row>
    <row r="17" spans="1:111" s="1" customFormat="1" ht="30" customHeight="1" x14ac:dyDescent="0.2">
      <c r="A17" s="5"/>
      <c r="B17" s="321"/>
      <c r="C17" s="23" t="s">
        <v>35</v>
      </c>
      <c r="D17" s="203">
        <f>MAX($D$10*(0.74-0.27*D$15/Basisdaten!$H$4-0.27*(D$16/Basisdaten!$I$4)),0)</f>
        <v>180570</v>
      </c>
      <c r="E17" s="203">
        <f>MAX($D$10*(0.74-0.27*E$15/Basisdaten!$H$4-0.27*(E$16/Basisdaten!$I$4)),0)</f>
        <v>93454.499999999956</v>
      </c>
      <c r="F17" s="69"/>
      <c r="G17" s="159"/>
      <c r="H17" s="294" t="s">
        <v>155</v>
      </c>
      <c r="I17" s="295"/>
      <c r="J17" s="359" t="s">
        <v>78</v>
      </c>
      <c r="K17" s="35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</row>
    <row r="18" spans="1:111" s="1" customFormat="1" ht="30" customHeight="1" x14ac:dyDescent="0.2">
      <c r="A18" s="5"/>
      <c r="B18" s="321"/>
      <c r="C18" s="23" t="s">
        <v>71</v>
      </c>
      <c r="D18" s="25">
        <f>(D$10-D$17)/D$14</f>
        <v>26943</v>
      </c>
      <c r="E18" s="25">
        <f>(E$10-E$17)/E$14</f>
        <v>15243</v>
      </c>
      <c r="F18" s="70"/>
      <c r="G18" s="366" t="s">
        <v>29</v>
      </c>
      <c r="H18" s="341">
        <f>D35</f>
        <v>40855.300703703702</v>
      </c>
      <c r="I18" s="341"/>
      <c r="J18" s="342">
        <f>E35</f>
        <v>27505.187299999998</v>
      </c>
      <c r="K18" s="342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</row>
    <row r="19" spans="1:111" s="1" customFormat="1" ht="30" customHeight="1" x14ac:dyDescent="0.2">
      <c r="A19" s="5"/>
      <c r="B19" s="321"/>
      <c r="C19" s="51" t="s">
        <v>6</v>
      </c>
      <c r="D19" s="47">
        <f>IFERROR((D10+D17)/2*$F19/100,"-")</f>
        <v>4729.2749999999996</v>
      </c>
      <c r="E19" s="47">
        <f>IFERROR((E10+E17)/2*$F19/100,"-")</f>
        <v>2545.0424999999996</v>
      </c>
      <c r="F19" s="70">
        <v>1.5</v>
      </c>
      <c r="G19" s="366"/>
      <c r="H19" s="341"/>
      <c r="I19" s="341"/>
      <c r="J19" s="342"/>
      <c r="K19" s="342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</row>
    <row r="20" spans="1:111" s="1" customFormat="1" ht="30" customHeight="1" x14ac:dyDescent="0.2">
      <c r="A20" s="5"/>
      <c r="B20" s="321"/>
      <c r="C20" s="51" t="s">
        <v>3</v>
      </c>
      <c r="D20" s="47">
        <v>2500</v>
      </c>
      <c r="E20" s="47">
        <f>D20</f>
        <v>2500</v>
      </c>
      <c r="F20" s="70"/>
      <c r="G20" s="366"/>
      <c r="H20" s="341"/>
      <c r="I20" s="341"/>
      <c r="J20" s="342"/>
      <c r="K20" s="342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</row>
    <row r="21" spans="1:111" s="1" customFormat="1" ht="30" customHeight="1" x14ac:dyDescent="0.2">
      <c r="A21" s="5"/>
      <c r="B21" s="322"/>
      <c r="C21" s="51" t="s">
        <v>4</v>
      </c>
      <c r="D21" s="74">
        <f>4*6*$F$21</f>
        <v>288</v>
      </c>
      <c r="E21" s="74">
        <f>4*6*$F$21</f>
        <v>288</v>
      </c>
      <c r="F21" s="77">
        <v>12</v>
      </c>
      <c r="G21" s="366"/>
      <c r="H21" s="341"/>
      <c r="I21" s="341"/>
      <c r="J21" s="342"/>
      <c r="K21" s="34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</row>
    <row r="22" spans="1:111" s="1" customFormat="1" ht="30" customHeight="1" x14ac:dyDescent="0.2">
      <c r="A22" s="5"/>
      <c r="B22" s="86" t="s">
        <v>29</v>
      </c>
      <c r="C22" s="23" t="s">
        <v>9</v>
      </c>
      <c r="D22" s="25">
        <f>IFERROR(SUM(D18:D21),"-")</f>
        <v>34460.275000000001</v>
      </c>
      <c r="E22" s="25">
        <f>IFERROR(SUM(E18:E21),"-")</f>
        <v>20576.0425</v>
      </c>
      <c r="F22" s="69"/>
      <c r="G22" s="366"/>
      <c r="H22" s="341"/>
      <c r="I22" s="341"/>
      <c r="J22" s="342"/>
      <c r="K22" s="34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</row>
    <row r="23" spans="1:111" s="1" customFormat="1" ht="30" customHeight="1" x14ac:dyDescent="0.2">
      <c r="A23" s="5"/>
      <c r="B23" s="86" t="s">
        <v>29</v>
      </c>
      <c r="C23" s="23" t="s">
        <v>30</v>
      </c>
      <c r="D23" s="26">
        <f>IFERROR(D22/$D13,"-")</f>
        <v>451.22571532492731</v>
      </c>
      <c r="E23" s="26">
        <f>IFERROR(E22/$D13,"-")</f>
        <v>269.42441682832202</v>
      </c>
      <c r="F23" s="63"/>
      <c r="G23" s="366"/>
      <c r="H23" s="341"/>
      <c r="I23" s="341"/>
      <c r="J23" s="342"/>
      <c r="K23" s="34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</row>
    <row r="24" spans="1:111" s="1" customFormat="1" ht="30" customHeight="1" x14ac:dyDescent="0.2">
      <c r="A24" s="5"/>
      <c r="B24" s="86" t="s">
        <v>29</v>
      </c>
      <c r="C24" s="23" t="s">
        <v>98</v>
      </c>
      <c r="D24" s="189">
        <f>D23/$D$12</f>
        <v>114.86758333333334</v>
      </c>
      <c r="E24" s="189">
        <f>E23/$D$12</f>
        <v>68.586808333333337</v>
      </c>
      <c r="F24" s="63"/>
      <c r="G24" s="366"/>
      <c r="H24" s="341"/>
      <c r="I24" s="341"/>
      <c r="J24" s="342"/>
      <c r="K24" s="34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</row>
    <row r="25" spans="1:111" s="1" customFormat="1" ht="15" customHeight="1" x14ac:dyDescent="0.2">
      <c r="A25" s="5"/>
      <c r="B25" s="72"/>
      <c r="C25" s="5"/>
      <c r="D25" s="66"/>
      <c r="E25" s="66"/>
      <c r="F25" s="63"/>
      <c r="G25" s="63"/>
      <c r="H25" s="63"/>
      <c r="I25" s="63"/>
      <c r="J25" s="63"/>
      <c r="K25" s="6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</row>
    <row r="26" spans="1:111" s="1" customFormat="1" ht="30" customHeight="1" x14ac:dyDescent="0.2">
      <c r="A26" s="5"/>
      <c r="B26" s="320" t="s">
        <v>145</v>
      </c>
      <c r="C26" s="30" t="s">
        <v>166</v>
      </c>
      <c r="D26" s="131">
        <f>D27*$F26</f>
        <v>9.536999999999999</v>
      </c>
      <c r="E26" s="131">
        <f>E27*$F26</f>
        <v>16.530799999999999</v>
      </c>
      <c r="F26" s="356">
        <f>LOOKUP($D$6,Basisdaten!$D$28:$D$39,Basisdaten!$F$28:$F$39)</f>
        <v>18.7</v>
      </c>
      <c r="G26" s="114" t="s">
        <v>75</v>
      </c>
      <c r="H26" s="181" t="s">
        <v>52</v>
      </c>
      <c r="I26" s="259">
        <f>VLOOKUP(H26,Basisdaten!B43:C46,2,0)</f>
        <v>1</v>
      </c>
      <c r="J26" s="260" t="s">
        <v>80</v>
      </c>
      <c r="K26" s="26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</row>
    <row r="27" spans="1:111" s="1" customFormat="1" ht="30" hidden="1" customHeight="1" x14ac:dyDescent="0.2">
      <c r="A27" s="5"/>
      <c r="B27" s="321"/>
      <c r="C27" s="206" t="s">
        <v>59</v>
      </c>
      <c r="D27" s="207">
        <f>Berechnung!J27</f>
        <v>0.51</v>
      </c>
      <c r="E27" s="207">
        <f>Berechnung!AD27</f>
        <v>0.88400000000000001</v>
      </c>
      <c r="F27" s="356"/>
      <c r="G27" s="23"/>
      <c r="H27" s="25"/>
      <c r="I27" s="25"/>
      <c r="J27" s="25"/>
      <c r="K27" s="2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</row>
    <row r="28" spans="1:111" s="1" customFormat="1" ht="30" customHeight="1" x14ac:dyDescent="0.2">
      <c r="A28" s="5"/>
      <c r="B28" s="321"/>
      <c r="C28" s="51" t="s">
        <v>32</v>
      </c>
      <c r="D28" s="88">
        <f>$D$13*D26</f>
        <v>728.34422222222213</v>
      </c>
      <c r="E28" s="88">
        <f>$D$13*E26</f>
        <v>1262.4633185185185</v>
      </c>
      <c r="F28" s="5"/>
      <c r="G28" s="51"/>
      <c r="H28" s="149"/>
      <c r="I28" s="149"/>
      <c r="J28" s="149"/>
      <c r="K28" s="14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</row>
    <row r="29" spans="1:111" s="1" customFormat="1" ht="30" customHeight="1" x14ac:dyDescent="0.2">
      <c r="A29" s="5"/>
      <c r="B29" s="321"/>
      <c r="C29" s="51" t="s">
        <v>7</v>
      </c>
      <c r="D29" s="346">
        <v>17.5</v>
      </c>
      <c r="E29" s="347"/>
      <c r="F29" s="251"/>
      <c r="G29" s="23"/>
      <c r="H29" s="119"/>
      <c r="I29" s="25"/>
      <c r="J29" s="25"/>
      <c r="K29" s="2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</row>
    <row r="30" spans="1:111" s="1" customFormat="1" ht="30" customHeight="1" x14ac:dyDescent="0.2">
      <c r="A30" s="5"/>
      <c r="B30" s="321"/>
      <c r="C30" s="51" t="s">
        <v>60</v>
      </c>
      <c r="D30" s="218">
        <f>LOOKUP(Mähdrescher!$D$6,Basisdaten!$D$28:$D$39,Basisdaten!$G$28:$G$39)</f>
        <v>56.7</v>
      </c>
      <c r="E30" s="218">
        <f>LOOKUP(Mähdrescher!$D$6,Basisdaten!$D$28:$D$39,Basisdaten!$G$28:$G$39)</f>
        <v>56.7</v>
      </c>
      <c r="F30" s="251"/>
      <c r="G30" s="51"/>
      <c r="H30" s="149"/>
      <c r="I30" s="149"/>
      <c r="J30" s="149"/>
      <c r="K30" s="149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</row>
    <row r="31" spans="1:111" s="1" customFormat="1" ht="30" customHeight="1" x14ac:dyDescent="0.2">
      <c r="A31" s="5"/>
      <c r="B31" s="322"/>
      <c r="C31" s="51" t="s">
        <v>5</v>
      </c>
      <c r="D31" s="354">
        <v>1</v>
      </c>
      <c r="E31" s="355"/>
      <c r="F31" s="251"/>
      <c r="G31" s="23"/>
      <c r="H31" s="25"/>
      <c r="I31" s="25"/>
      <c r="J31" s="25"/>
      <c r="K31" s="2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</row>
    <row r="32" spans="1:111" s="1" customFormat="1" ht="30" customHeight="1" x14ac:dyDescent="0.2">
      <c r="A32" s="5"/>
      <c r="B32" s="86" t="s">
        <v>29</v>
      </c>
      <c r="C32" s="23" t="s">
        <v>10</v>
      </c>
      <c r="D32" s="94">
        <f>IFERROR(D28+$D$13*($D$29+$D$30*$D$31),"-")</f>
        <v>6395.0257037037036</v>
      </c>
      <c r="E32" s="94">
        <f>IFERROR(E28+$D$13*($D$29+$D$30*$D$31),"-")</f>
        <v>6929.1448</v>
      </c>
      <c r="F32" s="5"/>
      <c r="G32" s="51"/>
      <c r="H32" s="149"/>
      <c r="I32" s="149"/>
      <c r="J32" s="149"/>
      <c r="K32" s="14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</row>
    <row r="33" spans="1:111" s="1" customFormat="1" ht="30" customHeight="1" x14ac:dyDescent="0.2">
      <c r="A33" s="5"/>
      <c r="B33" s="86" t="s">
        <v>29</v>
      </c>
      <c r="C33" s="23" t="s">
        <v>31</v>
      </c>
      <c r="D33" s="26">
        <f>IFERROR(D32/$D$13,"-")</f>
        <v>83.737000000000009</v>
      </c>
      <c r="E33" s="26">
        <f>IFERROR(E32/$D$13,"-")</f>
        <v>90.730800000000002</v>
      </c>
      <c r="F33" s="5"/>
      <c r="G33" s="151"/>
      <c r="H33" s="153"/>
      <c r="I33" s="153"/>
      <c r="J33" s="153"/>
      <c r="K33" s="153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</row>
    <row r="34" spans="1:111" s="1" customFormat="1" ht="30" customHeight="1" x14ac:dyDescent="0.2">
      <c r="A34" s="5"/>
      <c r="B34" s="86" t="s">
        <v>29</v>
      </c>
      <c r="C34" s="23" t="s">
        <v>99</v>
      </c>
      <c r="D34" s="189">
        <f>D33/$D$12</f>
        <v>21.316752345679014</v>
      </c>
      <c r="E34" s="189">
        <f>E33/$D$12</f>
        <v>23.097149333333334</v>
      </c>
      <c r="F34" s="5"/>
      <c r="G34" s="151"/>
      <c r="H34" s="153"/>
      <c r="I34" s="153"/>
      <c r="J34" s="153"/>
      <c r="K34" s="153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</row>
    <row r="35" spans="1:111" s="1" customFormat="1" ht="30" customHeight="1" x14ac:dyDescent="0.2">
      <c r="A35" s="5"/>
      <c r="B35" s="95" t="s">
        <v>11</v>
      </c>
      <c r="C35" s="96" t="s">
        <v>8</v>
      </c>
      <c r="D35" s="97">
        <f>IFERROR(D22+D32,"-")</f>
        <v>40855.300703703702</v>
      </c>
      <c r="E35" s="97">
        <f>IFERROR(E22+E32,"-")</f>
        <v>27505.187299999998</v>
      </c>
      <c r="F35" s="5"/>
      <c r="G35" s="152"/>
      <c r="H35" s="154"/>
      <c r="I35" s="154"/>
      <c r="J35" s="154"/>
      <c r="K35" s="15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</row>
    <row r="36" spans="1:111" s="1" customFormat="1" ht="30" customHeight="1" x14ac:dyDescent="0.2">
      <c r="A36" s="5"/>
      <c r="B36" s="98" t="s">
        <v>11</v>
      </c>
      <c r="C36" s="99" t="s">
        <v>97</v>
      </c>
      <c r="D36" s="100">
        <f>IFERROR(D35/$D$13,"-")</f>
        <v>534.96271532492722</v>
      </c>
      <c r="E36" s="100">
        <f>IFERROR(E35/$D$13,"-")</f>
        <v>360.15521682832201</v>
      </c>
      <c r="F36" s="5"/>
      <c r="G36" s="152"/>
      <c r="H36" s="154"/>
      <c r="I36" s="154"/>
      <c r="J36" s="154"/>
      <c r="K36" s="15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</row>
    <row r="37" spans="1:111" s="14" customFormat="1" ht="30" customHeight="1" x14ac:dyDescent="0.2">
      <c r="B37" s="98" t="s">
        <v>11</v>
      </c>
      <c r="C37" s="99" t="s">
        <v>100</v>
      </c>
      <c r="D37" s="190">
        <f>D36/$D$12</f>
        <v>136.18433567901232</v>
      </c>
      <c r="E37" s="190">
        <f>E36/$D$12</f>
        <v>91.683957666666657</v>
      </c>
      <c r="F37" s="55"/>
      <c r="G37" s="23"/>
      <c r="H37" s="150"/>
      <c r="I37" s="150"/>
      <c r="J37" s="150"/>
      <c r="K37" s="150"/>
    </row>
    <row r="38" spans="1:111" s="14" customFormat="1" ht="15" x14ac:dyDescent="0.2">
      <c r="B38" s="73" t="s">
        <v>49</v>
      </c>
      <c r="C38" s="65"/>
      <c r="F38" s="56"/>
      <c r="G38" s="21"/>
      <c r="H38" s="142"/>
      <c r="I38" s="28"/>
      <c r="J38" s="28"/>
      <c r="K38" s="28"/>
    </row>
    <row r="39" spans="1:111" s="14" customFormat="1" ht="15" x14ac:dyDescent="0.2">
      <c r="B39" s="192"/>
      <c r="C39" s="193"/>
      <c r="F39" s="56"/>
      <c r="G39" s="21"/>
      <c r="H39" s="142"/>
      <c r="I39" s="28"/>
      <c r="J39" s="28"/>
      <c r="K39" s="28"/>
    </row>
    <row r="40" spans="1:111" s="14" customFormat="1" ht="30" customHeight="1" x14ac:dyDescent="0.2">
      <c r="B40" s="291" t="s">
        <v>157</v>
      </c>
      <c r="C40" s="292"/>
      <c r="D40" s="292"/>
      <c r="E40" s="292"/>
      <c r="F40" s="292"/>
      <c r="G40" s="292"/>
      <c r="H40" s="292"/>
      <c r="I40" s="292"/>
      <c r="J40" s="292"/>
      <c r="K40" s="293"/>
      <c r="L40" s="252"/>
    </row>
    <row r="41" spans="1:111" s="14" customFormat="1" ht="30" customHeight="1" x14ac:dyDescent="0.2">
      <c r="B41" s="334" t="s">
        <v>146</v>
      </c>
      <c r="C41" s="31" t="s">
        <v>112</v>
      </c>
      <c r="D41" s="335">
        <v>20</v>
      </c>
      <c r="E41" s="335"/>
      <c r="F41" s="274"/>
      <c r="G41" s="282" t="s">
        <v>29</v>
      </c>
      <c r="H41" s="285" t="s">
        <v>136</v>
      </c>
      <c r="I41" s="285"/>
      <c r="J41" s="285"/>
      <c r="K41" s="286"/>
      <c r="L41" s="252"/>
    </row>
    <row r="42" spans="1:111" s="14" customFormat="1" ht="30" customHeight="1" x14ac:dyDescent="0.2">
      <c r="B42" s="334"/>
      <c r="C42" s="51" t="s">
        <v>113</v>
      </c>
      <c r="D42" s="336">
        <v>4.5</v>
      </c>
      <c r="E42" s="336"/>
      <c r="F42" s="275"/>
      <c r="G42" s="283"/>
      <c r="H42" s="287">
        <f>D86</f>
        <v>4.256996452502956</v>
      </c>
      <c r="I42" s="287"/>
      <c r="J42" s="287"/>
      <c r="K42" s="288"/>
      <c r="L42" s="252"/>
    </row>
    <row r="43" spans="1:111" s="14" customFormat="1" ht="30" customHeight="1" x14ac:dyDescent="0.2">
      <c r="B43" s="334"/>
      <c r="C43" s="31" t="s">
        <v>114</v>
      </c>
      <c r="D43" s="337">
        <v>30</v>
      </c>
      <c r="E43" s="337"/>
      <c r="F43" s="275"/>
      <c r="G43" s="283"/>
      <c r="H43" s="287"/>
      <c r="I43" s="287"/>
      <c r="J43" s="287"/>
      <c r="K43" s="288"/>
      <c r="L43" s="252"/>
    </row>
    <row r="44" spans="1:111" s="14" customFormat="1" ht="30" customHeight="1" x14ac:dyDescent="0.2">
      <c r="B44" s="334"/>
      <c r="C44" s="23" t="s">
        <v>115</v>
      </c>
      <c r="D44" s="338">
        <v>2</v>
      </c>
      <c r="E44" s="338"/>
      <c r="F44" s="275"/>
      <c r="G44" s="283"/>
      <c r="H44" s="287"/>
      <c r="I44" s="287"/>
      <c r="J44" s="287"/>
      <c r="K44" s="288"/>
      <c r="L44" s="252"/>
    </row>
    <row r="45" spans="1:111" s="14" customFormat="1" ht="30" customHeight="1" x14ac:dyDescent="0.2">
      <c r="B45" s="334"/>
      <c r="C45" s="23" t="s">
        <v>116</v>
      </c>
      <c r="D45" s="339">
        <v>2</v>
      </c>
      <c r="E45" s="339"/>
      <c r="F45" s="275"/>
      <c r="G45" s="283"/>
      <c r="H45" s="289"/>
      <c r="I45" s="289"/>
      <c r="J45" s="289"/>
      <c r="K45" s="290"/>
      <c r="L45" s="252"/>
    </row>
    <row r="46" spans="1:111" s="14" customFormat="1" ht="30" customHeight="1" x14ac:dyDescent="0.2">
      <c r="B46" s="334"/>
      <c r="C46" s="51" t="s">
        <v>117</v>
      </c>
      <c r="D46" s="340">
        <v>3</v>
      </c>
      <c r="E46" s="340"/>
      <c r="F46" s="275"/>
      <c r="G46" s="283"/>
      <c r="H46" s="285" t="s">
        <v>137</v>
      </c>
      <c r="I46" s="285"/>
      <c r="J46" s="285"/>
      <c r="K46" s="286"/>
      <c r="L46" s="252"/>
    </row>
    <row r="47" spans="1:111" s="14" customFormat="1" ht="30" customHeight="1" x14ac:dyDescent="0.2">
      <c r="B47" s="334"/>
      <c r="C47" s="51" t="s">
        <v>118</v>
      </c>
      <c r="D47" s="309">
        <v>25</v>
      </c>
      <c r="E47" s="309"/>
      <c r="F47" s="275"/>
      <c r="G47" s="283"/>
      <c r="H47" s="287">
        <f>D87</f>
        <v>3.9282250242483028</v>
      </c>
      <c r="I47" s="287"/>
      <c r="J47" s="287"/>
      <c r="K47" s="288"/>
      <c r="L47" s="252"/>
    </row>
    <row r="48" spans="1:111" s="14" customFormat="1" ht="30" customHeight="1" x14ac:dyDescent="0.2">
      <c r="B48" s="334"/>
      <c r="C48" s="23" t="s">
        <v>119</v>
      </c>
      <c r="D48" s="310">
        <v>600</v>
      </c>
      <c r="E48" s="310"/>
      <c r="F48" s="275"/>
      <c r="G48" s="283"/>
      <c r="H48" s="287"/>
      <c r="I48" s="287"/>
      <c r="J48" s="287"/>
      <c r="K48" s="288"/>
      <c r="L48" s="252"/>
    </row>
    <row r="49" spans="2:13" s="14" customFormat="1" ht="30" customHeight="1" x14ac:dyDescent="0.2">
      <c r="B49" s="334"/>
      <c r="C49" s="23" t="s">
        <v>120</v>
      </c>
      <c r="D49" s="311">
        <v>500</v>
      </c>
      <c r="E49" s="311"/>
      <c r="F49" s="275"/>
      <c r="G49" s="283"/>
      <c r="H49" s="287"/>
      <c r="I49" s="287"/>
      <c r="J49" s="287"/>
      <c r="K49" s="288"/>
      <c r="L49" s="252"/>
    </row>
    <row r="50" spans="2:13" s="14" customFormat="1" ht="30" customHeight="1" x14ac:dyDescent="0.2">
      <c r="B50" s="334"/>
      <c r="C50" s="23" t="s">
        <v>121</v>
      </c>
      <c r="D50" s="312">
        <f>D49*D48/10000</f>
        <v>30</v>
      </c>
      <c r="E50" s="312"/>
      <c r="F50" s="276"/>
      <c r="G50" s="284"/>
      <c r="H50" s="289"/>
      <c r="I50" s="289"/>
      <c r="J50" s="289"/>
      <c r="K50" s="290"/>
      <c r="L50" s="252"/>
    </row>
    <row r="51" spans="2:13" s="14" customFormat="1" ht="30" customHeight="1" x14ac:dyDescent="0.2">
      <c r="B51" s="192"/>
      <c r="C51" s="193"/>
      <c r="F51" s="56"/>
      <c r="G51" s="21"/>
      <c r="H51" s="142"/>
      <c r="I51" s="28"/>
      <c r="J51" s="28"/>
      <c r="K51" s="28"/>
    </row>
    <row r="52" spans="2:13" s="14" customFormat="1" ht="30" customHeight="1" x14ac:dyDescent="0.2">
      <c r="B52" s="291" t="s">
        <v>179</v>
      </c>
      <c r="C52" s="292"/>
      <c r="D52" s="292"/>
      <c r="E52" s="292"/>
      <c r="F52" s="292"/>
      <c r="G52" s="292"/>
      <c r="H52" s="292"/>
      <c r="I52" s="292"/>
      <c r="J52" s="292"/>
      <c r="K52" s="293"/>
      <c r="L52" s="252"/>
      <c r="M52" s="28"/>
    </row>
    <row r="53" spans="2:13" s="14" customFormat="1" ht="30" customHeight="1" x14ac:dyDescent="0.2">
      <c r="B53" s="317" t="s">
        <v>164</v>
      </c>
      <c r="C53" s="86" t="s">
        <v>106</v>
      </c>
      <c r="D53" s="86" t="s">
        <v>109</v>
      </c>
      <c r="E53" s="23" t="s">
        <v>165</v>
      </c>
      <c r="F53" s="274"/>
      <c r="G53" s="148"/>
      <c r="H53" s="305" t="s">
        <v>174</v>
      </c>
      <c r="I53" s="306"/>
      <c r="J53" s="307" t="s">
        <v>175</v>
      </c>
      <c r="K53" s="308"/>
      <c r="L53" s="253"/>
      <c r="M53" s="279" t="s">
        <v>152</v>
      </c>
    </row>
    <row r="54" spans="2:13" s="14" customFormat="1" ht="30" customHeight="1" x14ac:dyDescent="0.2">
      <c r="B54" s="318"/>
      <c r="C54" s="214" t="s">
        <v>159</v>
      </c>
      <c r="D54" s="235">
        <v>0</v>
      </c>
      <c r="E54" s="216">
        <v>134</v>
      </c>
      <c r="F54" s="275"/>
      <c r="G54" s="282" t="s">
        <v>29</v>
      </c>
      <c r="H54" s="323">
        <f>IF(D22/($E$58-D34)&gt;0,D22/($E$58-D34),"LU günstiger")</f>
        <v>280.88818692750255</v>
      </c>
      <c r="I54" s="324"/>
      <c r="J54" s="313">
        <f>IF(E22/($E$58-E34)&gt;0,E22/($E$58-E34),"LU günstiger")</f>
        <v>170.18657861698281</v>
      </c>
      <c r="K54" s="314"/>
      <c r="L54" s="253"/>
      <c r="M54" s="279"/>
    </row>
    <row r="55" spans="2:13" s="14" customFormat="1" ht="30" customHeight="1" x14ac:dyDescent="0.2">
      <c r="B55" s="318"/>
      <c r="C55" s="256" t="s">
        <v>162</v>
      </c>
      <c r="D55" s="215">
        <v>250</v>
      </c>
      <c r="E55" s="255">
        <f>E54+10</f>
        <v>144</v>
      </c>
      <c r="F55" s="275"/>
      <c r="G55" s="283"/>
      <c r="H55" s="325"/>
      <c r="I55" s="326"/>
      <c r="J55" s="315"/>
      <c r="K55" s="316"/>
      <c r="L55" s="253"/>
      <c r="M55" s="279"/>
    </row>
    <row r="56" spans="2:13" s="14" customFormat="1" ht="30" customHeight="1" x14ac:dyDescent="0.2">
      <c r="B56" s="318"/>
      <c r="C56" s="217" t="s">
        <v>107</v>
      </c>
      <c r="D56" s="235">
        <v>50</v>
      </c>
      <c r="E56" s="216">
        <f>E54+10</f>
        <v>144</v>
      </c>
      <c r="F56" s="275"/>
      <c r="G56" s="283"/>
      <c r="H56" s="325"/>
      <c r="I56" s="326"/>
      <c r="J56" s="315"/>
      <c r="K56" s="316"/>
      <c r="L56" s="253"/>
      <c r="M56" s="279"/>
    </row>
    <row r="57" spans="2:13" s="14" customFormat="1" ht="30" customHeight="1" x14ac:dyDescent="0.2">
      <c r="B57" s="318"/>
      <c r="C57" s="257" t="s">
        <v>108</v>
      </c>
      <c r="D57" s="215">
        <v>0</v>
      </c>
      <c r="E57" s="255">
        <f>E54+40</f>
        <v>174</v>
      </c>
      <c r="F57" s="275"/>
      <c r="G57" s="283"/>
      <c r="H57" s="325"/>
      <c r="I57" s="326"/>
      <c r="J57" s="315"/>
      <c r="K57" s="316"/>
      <c r="L57" s="253"/>
      <c r="M57" s="279"/>
    </row>
    <row r="58" spans="2:13" s="14" customFormat="1" ht="30" customHeight="1" x14ac:dyDescent="0.2">
      <c r="B58" s="319"/>
      <c r="C58" s="117" t="s">
        <v>110</v>
      </c>
      <c r="D58" s="221">
        <f>SUM(D54:D57)</f>
        <v>300</v>
      </c>
      <c r="E58" s="222">
        <f>SUMPRODUCT($D$54:$D$57,$E$54:$E$57)/$D$58</f>
        <v>144</v>
      </c>
      <c r="F58" s="276"/>
      <c r="G58" s="246"/>
      <c r="H58" s="241"/>
      <c r="I58" s="242"/>
      <c r="J58" s="243"/>
      <c r="K58" s="244"/>
      <c r="L58" s="253"/>
      <c r="M58" s="279"/>
    </row>
    <row r="59" spans="2:13" s="14" customFormat="1" ht="30" customHeight="1" x14ac:dyDescent="0.2">
      <c r="L59" s="253"/>
      <c r="M59" s="279"/>
    </row>
    <row r="60" spans="2:13" s="14" customFormat="1" ht="30" customHeight="1" x14ac:dyDescent="0.2">
      <c r="B60" s="291" t="s">
        <v>181</v>
      </c>
      <c r="C60" s="292"/>
      <c r="D60" s="292"/>
      <c r="E60" s="292"/>
      <c r="F60" s="292"/>
      <c r="G60" s="292"/>
      <c r="H60" s="292"/>
      <c r="I60" s="292"/>
      <c r="J60" s="292"/>
      <c r="K60" s="293"/>
      <c r="L60" s="252"/>
      <c r="M60" s="279"/>
    </row>
    <row r="61" spans="2:13" s="14" customFormat="1" ht="30" customHeight="1" x14ac:dyDescent="0.2">
      <c r="B61" s="317" t="s">
        <v>180</v>
      </c>
      <c r="C61" s="51" t="s">
        <v>147</v>
      </c>
      <c r="D61" s="330">
        <f>D11*E58</f>
        <v>43200</v>
      </c>
      <c r="E61" s="331"/>
      <c r="F61" s="208"/>
      <c r="G61" s="148" t="s">
        <v>111</v>
      </c>
      <c r="H61" s="294" t="s">
        <v>105</v>
      </c>
      <c r="I61" s="295"/>
      <c r="J61" s="280" t="s">
        <v>66</v>
      </c>
      <c r="K61" s="281"/>
      <c r="L61" s="253"/>
      <c r="M61" s="279"/>
    </row>
    <row r="62" spans="2:13" s="14" customFormat="1" ht="30" hidden="1" customHeight="1" x14ac:dyDescent="0.2">
      <c r="B62" s="318"/>
      <c r="C62" s="76" t="s">
        <v>149</v>
      </c>
      <c r="D62" s="332">
        <f>$D$13*$D$29</f>
        <v>1336.4814814814815</v>
      </c>
      <c r="E62" s="333"/>
      <c r="F62" s="208"/>
      <c r="G62" s="245"/>
      <c r="H62" s="237"/>
      <c r="I62" s="238"/>
      <c r="J62" s="239"/>
      <c r="K62" s="240"/>
      <c r="L62" s="253"/>
      <c r="M62" s="279"/>
    </row>
    <row r="63" spans="2:13" s="14" customFormat="1" ht="30" customHeight="1" x14ac:dyDescent="0.2">
      <c r="B63" s="318"/>
      <c r="C63" s="327" t="s">
        <v>163</v>
      </c>
      <c r="D63" s="328"/>
      <c r="E63" s="329"/>
      <c r="F63" s="208"/>
      <c r="G63" s="282" t="s">
        <v>29</v>
      </c>
      <c r="H63" s="296">
        <f>D66</f>
        <v>48.201688166828347</v>
      </c>
      <c r="I63" s="296"/>
      <c r="J63" s="299">
        <f>E66</f>
        <v>223.00918666343361</v>
      </c>
      <c r="K63" s="300"/>
      <c r="L63" s="253"/>
      <c r="M63" s="279"/>
    </row>
    <row r="64" spans="2:13" s="14" customFormat="1" ht="30" customHeight="1" x14ac:dyDescent="0.2">
      <c r="B64" s="318"/>
      <c r="C64" s="23" t="s">
        <v>148</v>
      </c>
      <c r="D64" s="219">
        <f>D35-$D$62</f>
        <v>39518.819222222221</v>
      </c>
      <c r="E64" s="219">
        <f>E35-$D$62</f>
        <v>26168.705818518516</v>
      </c>
      <c r="F64" s="208"/>
      <c r="G64" s="283"/>
      <c r="H64" s="297"/>
      <c r="I64" s="297"/>
      <c r="J64" s="301"/>
      <c r="K64" s="302"/>
      <c r="L64" s="253"/>
      <c r="M64" s="279"/>
    </row>
    <row r="65" spans="1:111" s="14" customFormat="1" ht="30" customHeight="1" x14ac:dyDescent="0.2">
      <c r="B65" s="318"/>
      <c r="C65" s="51" t="s">
        <v>151</v>
      </c>
      <c r="D65" s="149">
        <f>IFERROR($D$61-D64,"-")</f>
        <v>3681.1807777777794</v>
      </c>
      <c r="E65" s="149">
        <f>IFERROR($D$61-E64,"-")</f>
        <v>17031.294181481484</v>
      </c>
      <c r="F65" s="220"/>
      <c r="G65" s="283"/>
      <c r="H65" s="297"/>
      <c r="I65" s="297"/>
      <c r="J65" s="301"/>
      <c r="K65" s="302"/>
      <c r="L65" s="253"/>
      <c r="M65" s="279"/>
    </row>
    <row r="66" spans="1:111" s="14" customFormat="1" ht="30" customHeight="1" x14ac:dyDescent="0.2">
      <c r="B66" s="319"/>
      <c r="C66" s="223" t="s">
        <v>150</v>
      </c>
      <c r="D66" s="224">
        <f>IFERROR(D65/$D$13,"-")</f>
        <v>48.201688166828347</v>
      </c>
      <c r="E66" s="224">
        <f>IFERROR(E65/$D$13,"-")</f>
        <v>223.00918666343361</v>
      </c>
      <c r="F66" s="236"/>
      <c r="G66" s="284"/>
      <c r="H66" s="298"/>
      <c r="I66" s="298"/>
      <c r="J66" s="303"/>
      <c r="K66" s="304"/>
      <c r="L66" s="253"/>
      <c r="M66" s="279"/>
    </row>
    <row r="67" spans="1:111" s="14" customFormat="1" ht="15" customHeight="1" x14ac:dyDescent="0.2">
      <c r="B67" s="192"/>
      <c r="F67" s="56"/>
      <c r="G67" s="21"/>
      <c r="H67" s="142"/>
      <c r="I67" s="28"/>
      <c r="J67" s="28"/>
      <c r="K67" s="28"/>
    </row>
    <row r="68" spans="1:111" s="10" customFormat="1" ht="15" customHeight="1" x14ac:dyDescent="0.2">
      <c r="A68" s="8"/>
      <c r="B68" s="20" t="s">
        <v>0</v>
      </c>
      <c r="F68" s="58"/>
      <c r="G68" s="1"/>
      <c r="J68" s="50"/>
      <c r="K68" s="50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</row>
    <row r="69" spans="1:111" s="13" customFormat="1" ht="15" customHeight="1" x14ac:dyDescent="0.2">
      <c r="A69" s="11"/>
      <c r="B69" s="12" t="s">
        <v>1</v>
      </c>
      <c r="D69" s="12"/>
      <c r="E69" s="12"/>
      <c r="F69" s="59"/>
      <c r="G69" s="1"/>
      <c r="H69" s="50"/>
      <c r="I69" s="50"/>
      <c r="J69" s="50"/>
      <c r="K69" s="50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</row>
    <row r="70" spans="1:111" s="14" customFormat="1" ht="15" x14ac:dyDescent="0.2">
      <c r="C70" s="64"/>
      <c r="F70" s="56"/>
      <c r="H70" s="28"/>
      <c r="I70" s="28"/>
      <c r="J70" s="28"/>
      <c r="K70" s="28"/>
    </row>
    <row r="71" spans="1:111" s="1" customFormat="1" ht="30" customHeight="1" x14ac:dyDescent="0.2">
      <c r="A71" s="5"/>
      <c r="B71" s="14"/>
      <c r="C71" s="64"/>
      <c r="D71" s="14"/>
      <c r="E71" s="14"/>
      <c r="F71" s="56"/>
      <c r="G71" s="57"/>
      <c r="H71" s="57"/>
      <c r="I71" s="57"/>
      <c r="J71" s="57"/>
      <c r="K71" s="57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</row>
    <row r="72" spans="1:111" s="1" customFormat="1" ht="15" customHeight="1" x14ac:dyDescent="0.2">
      <c r="A72" s="5"/>
      <c r="B72" s="14"/>
      <c r="C72" s="64"/>
      <c r="D72" s="14"/>
      <c r="E72" s="14"/>
      <c r="F72" s="56"/>
      <c r="G72" s="5"/>
      <c r="H72" s="27"/>
      <c r="I72" s="27"/>
      <c r="J72" s="27"/>
      <c r="K72" s="27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</row>
    <row r="73" spans="1:111" s="1" customFormat="1" ht="30" customHeight="1" x14ac:dyDescent="0.2">
      <c r="A73" s="5"/>
      <c r="B73" s="14"/>
      <c r="C73" s="64"/>
      <c r="D73" s="14"/>
      <c r="E73" s="14"/>
      <c r="F73" s="60"/>
      <c r="G73" s="21"/>
      <c r="H73" s="142"/>
      <c r="I73" s="140"/>
      <c r="J73" s="27"/>
      <c r="K73" s="27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</row>
    <row r="74" spans="1:111" s="14" customFormat="1" ht="15" x14ac:dyDescent="0.2">
      <c r="C74" s="64"/>
      <c r="F74" s="56"/>
      <c r="H74" s="28"/>
      <c r="I74" s="28"/>
      <c r="J74" s="28"/>
      <c r="K74" s="28"/>
    </row>
    <row r="75" spans="1:111" s="14" customFormat="1" ht="15" x14ac:dyDescent="0.2">
      <c r="C75" s="64"/>
      <c r="F75" s="56"/>
      <c r="H75" s="28"/>
      <c r="I75" s="28"/>
      <c r="J75" s="28"/>
      <c r="K75" s="28"/>
    </row>
    <row r="76" spans="1:111" s="14" customFormat="1" ht="30" hidden="1" customHeight="1" x14ac:dyDescent="0.2">
      <c r="B76" s="194">
        <v>1</v>
      </c>
      <c r="C76" s="76" t="s">
        <v>122</v>
      </c>
      <c r="D76" s="210">
        <f>ROUNDUP(D48/(D7-D41/100),0)</f>
        <v>59</v>
      </c>
      <c r="F76" s="56"/>
      <c r="G76" s="195" t="s">
        <v>125</v>
      </c>
      <c r="H76" s="28"/>
      <c r="I76" s="28"/>
      <c r="J76" s="28"/>
      <c r="K76" s="28"/>
    </row>
    <row r="77" spans="1:111" s="14" customFormat="1" ht="30" hidden="1" customHeight="1" x14ac:dyDescent="0.2">
      <c r="B77" s="194">
        <v>2</v>
      </c>
      <c r="C77" s="82" t="s">
        <v>123</v>
      </c>
      <c r="D77" s="211">
        <f>D76*D49/1000/D42*60</f>
        <v>393.33333333333331</v>
      </c>
      <c r="F77" s="56"/>
      <c r="G77" s="195" t="s">
        <v>124</v>
      </c>
      <c r="H77" s="28"/>
      <c r="I77" s="28"/>
      <c r="J77" s="28"/>
      <c r="K77" s="28"/>
    </row>
    <row r="78" spans="1:111" s="14" customFormat="1" ht="30" hidden="1" customHeight="1" x14ac:dyDescent="0.2">
      <c r="B78" s="194">
        <v>3</v>
      </c>
      <c r="C78" s="82" t="s">
        <v>129</v>
      </c>
      <c r="D78" s="211">
        <f>D76*D43/60</f>
        <v>29.5</v>
      </c>
      <c r="F78" s="56"/>
      <c r="G78" s="195" t="s">
        <v>130</v>
      </c>
      <c r="H78" s="28"/>
      <c r="I78" s="28"/>
      <c r="J78" s="28"/>
      <c r="K78" s="28"/>
    </row>
    <row r="79" spans="1:111" s="14" customFormat="1" ht="30" hidden="1" customHeight="1" x14ac:dyDescent="0.2">
      <c r="B79" s="194"/>
      <c r="C79" s="82" t="s">
        <v>123</v>
      </c>
      <c r="D79" s="212">
        <f>SUM(D77:D78)</f>
        <v>422.83333333333331</v>
      </c>
      <c r="F79" s="56"/>
      <c r="G79" s="202" t="s">
        <v>139</v>
      </c>
      <c r="H79" s="28"/>
      <c r="I79" s="28"/>
      <c r="J79" s="28"/>
      <c r="K79" s="28"/>
    </row>
    <row r="80" spans="1:111" s="14" customFormat="1" ht="30" hidden="1" customHeight="1" x14ac:dyDescent="0.2">
      <c r="B80" s="194">
        <v>4</v>
      </c>
      <c r="C80" s="76" t="s">
        <v>126</v>
      </c>
      <c r="D80" s="211">
        <f>D46/D47*60</f>
        <v>7.1999999999999993</v>
      </c>
      <c r="F80" s="56"/>
      <c r="G80" s="195" t="s">
        <v>131</v>
      </c>
      <c r="H80" s="28"/>
      <c r="I80" s="28"/>
      <c r="J80" s="28"/>
      <c r="K80" s="28"/>
    </row>
    <row r="81" spans="2:11" s="14" customFormat="1" ht="30" hidden="1" customHeight="1" x14ac:dyDescent="0.2">
      <c r="B81" s="194">
        <v>5</v>
      </c>
      <c r="C81" s="76" t="s">
        <v>115</v>
      </c>
      <c r="D81" s="211">
        <f>D44*D$79/60</f>
        <v>14.094444444444443</v>
      </c>
      <c r="F81" s="56"/>
      <c r="G81" s="195" t="s">
        <v>132</v>
      </c>
      <c r="H81" s="28"/>
      <c r="I81" s="28"/>
      <c r="J81" s="28"/>
      <c r="K81" s="28"/>
    </row>
    <row r="82" spans="2:11" s="14" customFormat="1" ht="30" hidden="1" customHeight="1" x14ac:dyDescent="0.2">
      <c r="B82" s="194">
        <v>6</v>
      </c>
      <c r="C82" s="76" t="s">
        <v>116</v>
      </c>
      <c r="D82" s="211">
        <f>D45*D$79/60</f>
        <v>14.094444444444443</v>
      </c>
      <c r="F82" s="56"/>
      <c r="G82" s="195" t="s">
        <v>133</v>
      </c>
      <c r="H82" s="28"/>
      <c r="I82" s="28"/>
      <c r="J82" s="28"/>
      <c r="K82" s="28"/>
    </row>
    <row r="83" spans="2:11" s="14" customFormat="1" ht="30" hidden="1" customHeight="1" x14ac:dyDescent="0.2">
      <c r="C83" s="76" t="s">
        <v>127</v>
      </c>
      <c r="D83" s="198">
        <f>SUM(D80:D82)</f>
        <v>35.388888888888886</v>
      </c>
      <c r="F83" s="56"/>
      <c r="G83" s="202" t="s">
        <v>140</v>
      </c>
      <c r="H83" s="28"/>
      <c r="I83" s="28"/>
      <c r="J83" s="28"/>
      <c r="K83" s="28"/>
    </row>
    <row r="84" spans="2:11" s="14" customFormat="1" ht="30" hidden="1" customHeight="1" x14ac:dyDescent="0.2">
      <c r="C84" s="199" t="s">
        <v>134</v>
      </c>
      <c r="D84" s="200">
        <f>D79+D83</f>
        <v>458.22222222222217</v>
      </c>
      <c r="F84" s="56"/>
      <c r="G84" s="202" t="s">
        <v>141</v>
      </c>
      <c r="H84" s="28"/>
      <c r="I84" s="28"/>
      <c r="J84" s="28"/>
      <c r="K84" s="28"/>
    </row>
    <row r="85" spans="2:11" s="14" customFormat="1" ht="30" hidden="1" customHeight="1" x14ac:dyDescent="0.2">
      <c r="C85" s="196" t="s">
        <v>128</v>
      </c>
      <c r="D85" s="197">
        <f>D83/D79*100</f>
        <v>8.3694652476678488</v>
      </c>
      <c r="F85" s="56"/>
      <c r="H85" s="28"/>
      <c r="I85" s="28"/>
      <c r="J85" s="28"/>
      <c r="K85" s="28"/>
    </row>
    <row r="86" spans="2:11" s="14" customFormat="1" ht="30" hidden="1" customHeight="1" x14ac:dyDescent="0.2">
      <c r="C86" s="76" t="s">
        <v>135</v>
      </c>
      <c r="D86" s="201">
        <f>D$50/D79*60</f>
        <v>4.256996452502956</v>
      </c>
      <c r="F86" s="56"/>
      <c r="G86" s="202" t="s">
        <v>142</v>
      </c>
      <c r="H86" s="28"/>
      <c r="I86" s="28"/>
      <c r="J86" s="28"/>
      <c r="K86" s="28"/>
    </row>
    <row r="87" spans="2:11" s="14" customFormat="1" ht="30" hidden="1" customHeight="1" x14ac:dyDescent="0.2">
      <c r="C87" s="76" t="s">
        <v>138</v>
      </c>
      <c r="D87" s="201">
        <f>D$50/D84*60</f>
        <v>3.9282250242483028</v>
      </c>
      <c r="F87" s="56"/>
      <c r="G87" s="202" t="s">
        <v>143</v>
      </c>
      <c r="H87" s="28"/>
      <c r="I87" s="28"/>
      <c r="J87" s="28"/>
      <c r="K87" s="28"/>
    </row>
    <row r="88" spans="2:11" s="14" customFormat="1" ht="30" customHeight="1" x14ac:dyDescent="0.2">
      <c r="C88" s="64"/>
      <c r="F88" s="56"/>
      <c r="H88" s="28"/>
      <c r="I88" s="28"/>
      <c r="J88" s="28"/>
      <c r="K88" s="28"/>
    </row>
    <row r="89" spans="2:11" s="14" customFormat="1" ht="15" x14ac:dyDescent="0.2">
      <c r="C89" s="64"/>
      <c r="F89" s="56"/>
      <c r="H89" s="28"/>
      <c r="I89" s="28"/>
      <c r="J89" s="28"/>
      <c r="K89" s="28"/>
    </row>
    <row r="90" spans="2:11" s="14" customFormat="1" ht="15" x14ac:dyDescent="0.2">
      <c r="C90" s="64"/>
      <c r="F90" s="56"/>
      <c r="H90" s="28"/>
      <c r="I90" s="28"/>
      <c r="J90" s="28"/>
      <c r="K90" s="28"/>
    </row>
    <row r="91" spans="2:11" s="4" customFormat="1" x14ac:dyDescent="0.2">
      <c r="C91" s="18"/>
      <c r="D91" s="7"/>
      <c r="E91" s="7"/>
      <c r="F91" s="62"/>
      <c r="H91" s="29"/>
      <c r="I91" s="29"/>
      <c r="J91" s="29"/>
      <c r="K91" s="29"/>
    </row>
    <row r="92" spans="2:11" s="4" customFormat="1" x14ac:dyDescent="0.2">
      <c r="C92" s="16"/>
      <c r="D92" s="5"/>
      <c r="E92" s="5"/>
      <c r="F92" s="52"/>
      <c r="H92" s="29"/>
      <c r="I92" s="29"/>
      <c r="J92" s="29"/>
      <c r="K92" s="29"/>
    </row>
    <row r="93" spans="2:11" s="4" customFormat="1" x14ac:dyDescent="0.2">
      <c r="C93" s="16"/>
      <c r="D93" s="5"/>
      <c r="E93" s="5"/>
      <c r="F93" s="52"/>
      <c r="H93" s="29"/>
      <c r="I93" s="29"/>
      <c r="J93" s="29"/>
      <c r="K93" s="29"/>
    </row>
    <row r="94" spans="2:11" s="4" customFormat="1" x14ac:dyDescent="0.2">
      <c r="C94" s="16"/>
      <c r="D94" s="5"/>
      <c r="E94" s="5"/>
      <c r="F94" s="52"/>
      <c r="H94" s="29"/>
      <c r="I94" s="29"/>
      <c r="J94" s="29"/>
      <c r="K94" s="29"/>
    </row>
    <row r="95" spans="2:11" s="4" customFormat="1" x14ac:dyDescent="0.2">
      <c r="C95" s="17"/>
      <c r="D95" s="5"/>
      <c r="E95" s="5"/>
      <c r="F95" s="52"/>
      <c r="H95" s="29"/>
      <c r="I95" s="29"/>
      <c r="J95" s="29"/>
      <c r="K95" s="29"/>
    </row>
    <row r="96" spans="2:11" s="4" customFormat="1" x14ac:dyDescent="0.2">
      <c r="C96" s="9"/>
      <c r="D96" s="6"/>
      <c r="E96" s="6"/>
      <c r="F96" s="61"/>
      <c r="H96" s="29"/>
      <c r="I96" s="29"/>
      <c r="J96" s="29"/>
      <c r="K96" s="29"/>
    </row>
    <row r="97" spans="3:11" s="4" customFormat="1" x14ac:dyDescent="0.2">
      <c r="C97" s="18"/>
      <c r="D97" s="7"/>
      <c r="E97" s="7"/>
      <c r="F97" s="62"/>
      <c r="H97" s="29"/>
      <c r="I97" s="29"/>
      <c r="J97" s="29"/>
      <c r="K97" s="29"/>
    </row>
    <row r="98" spans="3:11" s="4" customFormat="1" x14ac:dyDescent="0.2">
      <c r="C98" s="18"/>
      <c r="D98" s="7"/>
      <c r="E98" s="7"/>
      <c r="F98" s="62"/>
      <c r="H98" s="29"/>
      <c r="I98" s="29"/>
      <c r="J98" s="29"/>
      <c r="K98" s="29"/>
    </row>
    <row r="99" spans="3:11" s="4" customFormat="1" x14ac:dyDescent="0.2">
      <c r="C99" s="18"/>
      <c r="D99" s="7"/>
      <c r="E99" s="7"/>
      <c r="F99" s="62"/>
      <c r="H99" s="29"/>
      <c r="I99" s="29"/>
      <c r="J99" s="29"/>
      <c r="K99" s="29"/>
    </row>
    <row r="100" spans="3:11" s="4" customFormat="1" x14ac:dyDescent="0.2">
      <c r="C100" s="18"/>
      <c r="D100" s="7"/>
      <c r="E100" s="7"/>
      <c r="F100" s="62"/>
      <c r="H100" s="29"/>
      <c r="I100" s="29"/>
      <c r="J100" s="29"/>
      <c r="K100" s="29"/>
    </row>
    <row r="101" spans="3:11" s="4" customFormat="1" x14ac:dyDescent="0.2">
      <c r="C101" s="18"/>
      <c r="D101" s="7"/>
      <c r="E101" s="7"/>
      <c r="F101" s="62"/>
      <c r="H101" s="29"/>
      <c r="I101" s="29"/>
      <c r="J101" s="29"/>
      <c r="K101" s="29"/>
    </row>
    <row r="102" spans="3:11" s="4" customFormat="1" x14ac:dyDescent="0.2">
      <c r="C102" s="18"/>
      <c r="D102" s="7"/>
      <c r="E102" s="7"/>
      <c r="F102" s="62"/>
      <c r="H102" s="29"/>
      <c r="I102" s="29"/>
      <c r="J102" s="29"/>
      <c r="K102" s="29"/>
    </row>
    <row r="103" spans="3:11" s="4" customFormat="1" x14ac:dyDescent="0.2">
      <c r="C103" s="18"/>
      <c r="D103" s="7"/>
      <c r="E103" s="7"/>
      <c r="F103" s="62"/>
      <c r="H103" s="29"/>
      <c r="I103" s="29"/>
      <c r="J103" s="29"/>
      <c r="K103" s="29"/>
    </row>
    <row r="104" spans="3:11" s="4" customFormat="1" x14ac:dyDescent="0.2">
      <c r="C104" s="18"/>
      <c r="D104" s="7"/>
      <c r="E104" s="7"/>
      <c r="F104" s="62"/>
      <c r="H104" s="29"/>
      <c r="I104" s="29"/>
      <c r="J104" s="29"/>
      <c r="K104" s="29"/>
    </row>
    <row r="105" spans="3:11" s="4" customFormat="1" x14ac:dyDescent="0.2">
      <c r="C105" s="18"/>
      <c r="D105" s="7"/>
      <c r="E105" s="7"/>
      <c r="F105" s="62"/>
      <c r="H105" s="29"/>
      <c r="I105" s="29"/>
      <c r="J105" s="29"/>
      <c r="K105" s="29"/>
    </row>
    <row r="106" spans="3:11" s="4" customFormat="1" x14ac:dyDescent="0.2">
      <c r="C106" s="18"/>
      <c r="D106" s="7"/>
      <c r="E106" s="7"/>
      <c r="F106" s="62"/>
      <c r="H106" s="29"/>
      <c r="I106" s="29"/>
      <c r="J106" s="29"/>
      <c r="K106" s="29"/>
    </row>
    <row r="107" spans="3:11" s="4" customFormat="1" x14ac:dyDescent="0.2">
      <c r="C107" s="18"/>
      <c r="D107" s="7"/>
      <c r="E107" s="7"/>
      <c r="F107" s="62"/>
      <c r="H107" s="29"/>
      <c r="I107" s="29"/>
      <c r="J107" s="29"/>
      <c r="K107" s="29"/>
    </row>
    <row r="108" spans="3:11" s="4" customFormat="1" x14ac:dyDescent="0.2">
      <c r="C108" s="18"/>
      <c r="D108" s="7"/>
      <c r="E108" s="7"/>
      <c r="F108" s="62"/>
      <c r="H108" s="29"/>
      <c r="I108" s="29"/>
      <c r="J108" s="29"/>
      <c r="K108" s="29"/>
    </row>
    <row r="109" spans="3:11" s="4" customFormat="1" x14ac:dyDescent="0.2">
      <c r="C109" s="18"/>
      <c r="D109" s="7"/>
      <c r="E109" s="7"/>
      <c r="F109" s="62"/>
      <c r="H109" s="29"/>
      <c r="I109" s="29"/>
      <c r="J109" s="29"/>
      <c r="K109" s="29"/>
    </row>
    <row r="110" spans="3:11" s="4" customFormat="1" x14ac:dyDescent="0.2">
      <c r="C110" s="18"/>
      <c r="D110" s="7"/>
      <c r="E110" s="7"/>
      <c r="F110" s="62"/>
      <c r="H110" s="29"/>
      <c r="I110" s="29"/>
      <c r="J110" s="29"/>
      <c r="K110" s="29"/>
    </row>
    <row r="111" spans="3:11" s="4" customFormat="1" x14ac:dyDescent="0.2">
      <c r="C111" s="18"/>
      <c r="D111" s="7"/>
      <c r="E111" s="7"/>
      <c r="F111" s="62"/>
      <c r="H111" s="29"/>
      <c r="I111" s="29"/>
      <c r="J111" s="29"/>
      <c r="K111" s="29"/>
    </row>
    <row r="112" spans="3:11" s="4" customFormat="1" x14ac:dyDescent="0.2">
      <c r="C112" s="18"/>
      <c r="D112" s="7"/>
      <c r="E112" s="7"/>
      <c r="F112" s="62"/>
      <c r="H112" s="29"/>
      <c r="I112" s="29"/>
      <c r="J112" s="29"/>
      <c r="K112" s="29"/>
    </row>
    <row r="113" spans="3:11" s="4" customFormat="1" x14ac:dyDescent="0.2">
      <c r="C113" s="18"/>
      <c r="D113" s="7"/>
      <c r="E113" s="7"/>
      <c r="F113" s="62"/>
      <c r="H113" s="29"/>
      <c r="I113" s="29"/>
      <c r="J113" s="29"/>
      <c r="K113" s="29"/>
    </row>
    <row r="114" spans="3:11" s="4" customFormat="1" x14ac:dyDescent="0.2">
      <c r="C114" s="18"/>
      <c r="D114" s="7"/>
      <c r="E114" s="7"/>
      <c r="F114" s="62"/>
      <c r="H114" s="29"/>
      <c r="I114" s="29"/>
      <c r="J114" s="29"/>
      <c r="K114" s="29"/>
    </row>
    <row r="115" spans="3:11" s="4" customFormat="1" x14ac:dyDescent="0.2">
      <c r="C115" s="18"/>
      <c r="D115" s="7"/>
      <c r="E115" s="7"/>
      <c r="F115" s="62"/>
      <c r="H115" s="29"/>
      <c r="I115" s="29"/>
      <c r="J115" s="29"/>
      <c r="K115" s="29"/>
    </row>
    <row r="116" spans="3:11" s="4" customFormat="1" x14ac:dyDescent="0.2">
      <c r="C116" s="18"/>
      <c r="D116" s="7"/>
      <c r="E116" s="7"/>
      <c r="F116" s="62"/>
      <c r="H116" s="29"/>
      <c r="I116" s="29"/>
      <c r="J116" s="29"/>
      <c r="K116" s="29"/>
    </row>
    <row r="117" spans="3:11" s="4" customFormat="1" x14ac:dyDescent="0.2">
      <c r="C117" s="18"/>
      <c r="D117" s="7"/>
      <c r="E117" s="7"/>
      <c r="F117" s="62"/>
      <c r="H117" s="29"/>
      <c r="I117" s="29"/>
      <c r="J117" s="29"/>
      <c r="K117" s="29"/>
    </row>
    <row r="118" spans="3:11" s="4" customFormat="1" x14ac:dyDescent="0.2">
      <c r="C118" s="18"/>
      <c r="D118" s="7"/>
      <c r="E118" s="7"/>
      <c r="F118" s="62"/>
      <c r="H118" s="29"/>
      <c r="I118" s="29"/>
      <c r="J118" s="29"/>
      <c r="K118" s="29"/>
    </row>
    <row r="119" spans="3:11" s="4" customFormat="1" x14ac:dyDescent="0.2">
      <c r="C119" s="18"/>
      <c r="D119" s="7"/>
      <c r="E119" s="7"/>
      <c r="F119" s="62"/>
      <c r="H119" s="29"/>
      <c r="I119" s="29"/>
      <c r="J119" s="29"/>
      <c r="K119" s="29"/>
    </row>
    <row r="120" spans="3:11" s="4" customFormat="1" x14ac:dyDescent="0.2">
      <c r="C120" s="18"/>
      <c r="D120" s="7"/>
      <c r="E120" s="7"/>
      <c r="F120" s="62"/>
      <c r="H120" s="29"/>
      <c r="I120" s="29"/>
      <c r="J120" s="29"/>
      <c r="K120" s="29"/>
    </row>
    <row r="121" spans="3:11" s="4" customFormat="1" x14ac:dyDescent="0.2">
      <c r="C121" s="18"/>
      <c r="D121" s="7"/>
      <c r="E121" s="7"/>
      <c r="F121" s="62"/>
      <c r="H121" s="29"/>
      <c r="I121" s="29"/>
      <c r="J121" s="29"/>
      <c r="K121" s="29"/>
    </row>
    <row r="122" spans="3:11" s="4" customFormat="1" x14ac:dyDescent="0.2">
      <c r="C122" s="18"/>
      <c r="D122" s="7"/>
      <c r="E122" s="7"/>
      <c r="F122" s="62"/>
      <c r="H122" s="29"/>
      <c r="I122" s="29"/>
      <c r="J122" s="29"/>
      <c r="K122" s="29"/>
    </row>
    <row r="123" spans="3:11" s="4" customFormat="1" x14ac:dyDescent="0.2">
      <c r="C123" s="18"/>
      <c r="D123" s="7"/>
      <c r="E123" s="7"/>
      <c r="F123" s="62"/>
      <c r="H123" s="29"/>
      <c r="I123" s="29"/>
      <c r="J123" s="29"/>
      <c r="K123" s="29"/>
    </row>
    <row r="124" spans="3:11" s="4" customFormat="1" x14ac:dyDescent="0.2">
      <c r="C124" s="18"/>
      <c r="D124" s="7"/>
      <c r="E124" s="7"/>
      <c r="F124" s="62"/>
      <c r="H124" s="29"/>
      <c r="I124" s="29"/>
      <c r="J124" s="29"/>
      <c r="K124" s="29"/>
    </row>
    <row r="125" spans="3:11" s="4" customFormat="1" x14ac:dyDescent="0.2">
      <c r="C125" s="18"/>
      <c r="D125" s="7"/>
      <c r="E125" s="7"/>
      <c r="F125" s="62"/>
      <c r="H125" s="29"/>
      <c r="I125" s="29"/>
      <c r="J125" s="29"/>
      <c r="K125" s="29"/>
    </row>
    <row r="126" spans="3:11" s="4" customFormat="1" x14ac:dyDescent="0.2">
      <c r="C126" s="18"/>
      <c r="D126" s="7"/>
      <c r="E126" s="7"/>
      <c r="F126" s="62"/>
      <c r="H126" s="29"/>
      <c r="I126" s="29"/>
      <c r="J126" s="29"/>
      <c r="K126" s="29"/>
    </row>
    <row r="127" spans="3:11" s="4" customFormat="1" x14ac:dyDescent="0.2">
      <c r="C127" s="18"/>
      <c r="D127" s="7"/>
      <c r="E127" s="7"/>
      <c r="F127" s="62"/>
      <c r="H127" s="29"/>
      <c r="I127" s="29"/>
      <c r="J127" s="29"/>
      <c r="K127" s="29"/>
    </row>
    <row r="128" spans="3:11" s="4" customFormat="1" x14ac:dyDescent="0.2">
      <c r="C128" s="18"/>
      <c r="D128" s="7"/>
      <c r="E128" s="7"/>
      <c r="F128" s="62"/>
      <c r="H128" s="29"/>
      <c r="I128" s="29"/>
      <c r="J128" s="29"/>
      <c r="K128" s="29"/>
    </row>
    <row r="129" spans="3:11" s="4" customFormat="1" x14ac:dyDescent="0.2">
      <c r="C129" s="18"/>
      <c r="D129" s="7"/>
      <c r="E129" s="7"/>
      <c r="F129" s="62"/>
      <c r="H129" s="29"/>
      <c r="I129" s="29"/>
      <c r="J129" s="29"/>
      <c r="K129" s="29"/>
    </row>
    <row r="130" spans="3:11" s="4" customFormat="1" x14ac:dyDescent="0.2">
      <c r="C130" s="18"/>
      <c r="D130" s="7"/>
      <c r="E130" s="7"/>
      <c r="F130" s="62"/>
      <c r="H130" s="29"/>
      <c r="I130" s="29"/>
      <c r="J130" s="29"/>
      <c r="K130" s="29"/>
    </row>
    <row r="131" spans="3:11" s="4" customFormat="1" x14ac:dyDescent="0.2">
      <c r="C131" s="18"/>
      <c r="D131" s="7"/>
      <c r="E131" s="7"/>
      <c r="F131" s="62"/>
      <c r="H131" s="29"/>
      <c r="I131" s="29"/>
      <c r="J131" s="29"/>
      <c r="K131" s="29"/>
    </row>
    <row r="132" spans="3:11" s="4" customFormat="1" x14ac:dyDescent="0.2">
      <c r="C132" s="18"/>
      <c r="D132" s="7"/>
      <c r="E132" s="7"/>
      <c r="F132" s="62"/>
      <c r="H132" s="29"/>
      <c r="I132" s="29"/>
      <c r="J132" s="29"/>
      <c r="K132" s="29"/>
    </row>
    <row r="133" spans="3:11" s="4" customFormat="1" x14ac:dyDescent="0.2">
      <c r="C133" s="18"/>
      <c r="D133" s="7"/>
      <c r="E133" s="7"/>
      <c r="F133" s="62"/>
      <c r="H133" s="29"/>
      <c r="I133" s="29"/>
      <c r="J133" s="29"/>
      <c r="K133" s="29"/>
    </row>
    <row r="134" spans="3:11" s="4" customFormat="1" x14ac:dyDescent="0.2">
      <c r="C134" s="18"/>
      <c r="D134" s="7"/>
      <c r="E134" s="7"/>
      <c r="F134" s="62"/>
      <c r="H134" s="29"/>
      <c r="I134" s="29"/>
      <c r="J134" s="29"/>
      <c r="K134" s="29"/>
    </row>
    <row r="135" spans="3:11" s="4" customFormat="1" x14ac:dyDescent="0.2">
      <c r="C135" s="18"/>
      <c r="D135" s="7"/>
      <c r="E135" s="7"/>
      <c r="F135" s="62"/>
      <c r="H135" s="29"/>
      <c r="I135" s="29"/>
      <c r="J135" s="29"/>
      <c r="K135" s="29"/>
    </row>
    <row r="136" spans="3:11" s="4" customFormat="1" x14ac:dyDescent="0.2">
      <c r="C136" s="18"/>
      <c r="D136" s="7"/>
      <c r="E136" s="7"/>
      <c r="F136" s="62"/>
      <c r="H136" s="29"/>
      <c r="I136" s="29"/>
      <c r="J136" s="29"/>
      <c r="K136" s="29"/>
    </row>
    <row r="137" spans="3:11" s="4" customFormat="1" x14ac:dyDescent="0.2">
      <c r="C137" s="18"/>
      <c r="D137" s="7"/>
      <c r="E137" s="7"/>
      <c r="F137" s="62"/>
      <c r="H137" s="29"/>
      <c r="I137" s="29"/>
      <c r="J137" s="29"/>
      <c r="K137" s="29"/>
    </row>
    <row r="138" spans="3:11" s="4" customFormat="1" x14ac:dyDescent="0.2">
      <c r="C138" s="18"/>
      <c r="D138" s="7"/>
      <c r="E138" s="7"/>
      <c r="F138" s="62"/>
      <c r="H138" s="29"/>
      <c r="I138" s="29"/>
      <c r="J138" s="29"/>
      <c r="K138" s="29"/>
    </row>
    <row r="139" spans="3:11" s="4" customFormat="1" x14ac:dyDescent="0.2">
      <c r="C139" s="18"/>
      <c r="D139" s="7"/>
      <c r="E139" s="7"/>
      <c r="F139" s="62"/>
      <c r="H139" s="29"/>
      <c r="I139" s="29"/>
      <c r="J139" s="29"/>
      <c r="K139" s="29"/>
    </row>
    <row r="140" spans="3:11" s="4" customFormat="1" x14ac:dyDescent="0.2">
      <c r="C140" s="18"/>
      <c r="D140" s="7"/>
      <c r="E140" s="7"/>
      <c r="F140" s="62"/>
      <c r="H140" s="29"/>
      <c r="I140" s="29"/>
      <c r="J140" s="29"/>
      <c r="K140" s="29"/>
    </row>
    <row r="141" spans="3:11" s="4" customFormat="1" x14ac:dyDescent="0.2">
      <c r="C141" s="18"/>
      <c r="D141" s="7"/>
      <c r="E141" s="7"/>
      <c r="F141" s="62"/>
      <c r="H141" s="29"/>
      <c r="I141" s="29"/>
      <c r="J141" s="29"/>
      <c r="K141" s="29"/>
    </row>
    <row r="142" spans="3:11" s="4" customFormat="1" x14ac:dyDescent="0.2">
      <c r="C142" s="18"/>
      <c r="D142" s="7"/>
      <c r="E142" s="7"/>
      <c r="F142" s="62"/>
      <c r="H142" s="29"/>
      <c r="I142" s="29"/>
      <c r="J142" s="29"/>
      <c r="K142" s="29"/>
    </row>
    <row r="143" spans="3:11" s="4" customFormat="1" x14ac:dyDescent="0.2">
      <c r="C143" s="18"/>
      <c r="D143" s="7"/>
      <c r="E143" s="7"/>
      <c r="F143" s="62"/>
      <c r="H143" s="29"/>
      <c r="I143" s="29"/>
      <c r="J143" s="29"/>
      <c r="K143" s="29"/>
    </row>
    <row r="144" spans="3:11" s="4" customFormat="1" x14ac:dyDescent="0.2">
      <c r="C144" s="18"/>
      <c r="D144" s="7"/>
      <c r="E144" s="7"/>
      <c r="F144" s="62"/>
      <c r="H144" s="29"/>
      <c r="I144" s="29"/>
      <c r="J144" s="29"/>
      <c r="K144" s="29"/>
    </row>
    <row r="145" spans="3:11" s="4" customFormat="1" x14ac:dyDescent="0.2">
      <c r="C145" s="18"/>
      <c r="D145" s="7"/>
      <c r="E145" s="7"/>
      <c r="F145" s="62"/>
      <c r="H145" s="29"/>
      <c r="I145" s="29"/>
      <c r="J145" s="29"/>
      <c r="K145" s="29"/>
    </row>
    <row r="146" spans="3:11" s="4" customFormat="1" x14ac:dyDescent="0.2">
      <c r="C146" s="18"/>
      <c r="D146" s="7"/>
      <c r="E146" s="7"/>
      <c r="F146" s="62"/>
      <c r="H146" s="29"/>
      <c r="I146" s="29"/>
      <c r="J146" s="29"/>
      <c r="K146" s="29"/>
    </row>
    <row r="147" spans="3:11" s="4" customFormat="1" x14ac:dyDescent="0.2">
      <c r="C147" s="18"/>
      <c r="D147" s="7"/>
      <c r="E147" s="7"/>
      <c r="F147" s="62"/>
      <c r="H147" s="29"/>
      <c r="I147" s="29"/>
      <c r="J147" s="29"/>
      <c r="K147" s="29"/>
    </row>
    <row r="148" spans="3:11" s="4" customFormat="1" x14ac:dyDescent="0.2">
      <c r="C148" s="18"/>
      <c r="D148" s="7"/>
      <c r="E148" s="7"/>
      <c r="F148" s="62"/>
      <c r="H148" s="29"/>
      <c r="I148" s="29"/>
      <c r="J148" s="29"/>
      <c r="K148" s="29"/>
    </row>
    <row r="149" spans="3:11" s="4" customFormat="1" x14ac:dyDescent="0.2">
      <c r="C149" s="18"/>
      <c r="D149" s="7"/>
      <c r="E149" s="7"/>
      <c r="F149" s="62"/>
      <c r="H149" s="29"/>
      <c r="I149" s="29"/>
      <c r="J149" s="29"/>
      <c r="K149" s="29"/>
    </row>
    <row r="150" spans="3:11" s="4" customFormat="1" x14ac:dyDescent="0.2">
      <c r="C150" s="18"/>
      <c r="D150" s="7"/>
      <c r="E150" s="7"/>
      <c r="F150" s="62"/>
      <c r="H150" s="29"/>
      <c r="I150" s="29"/>
      <c r="J150" s="29"/>
      <c r="K150" s="29"/>
    </row>
    <row r="151" spans="3:11" s="4" customFormat="1" x14ac:dyDescent="0.2">
      <c r="C151" s="18"/>
      <c r="D151" s="7"/>
      <c r="E151" s="7"/>
      <c r="F151" s="62"/>
      <c r="H151" s="29"/>
      <c r="I151" s="29"/>
      <c r="J151" s="29"/>
      <c r="K151" s="29"/>
    </row>
    <row r="152" spans="3:11" s="4" customFormat="1" x14ac:dyDescent="0.2">
      <c r="C152" s="18"/>
      <c r="D152" s="7"/>
      <c r="E152" s="7"/>
      <c r="F152" s="62"/>
      <c r="H152" s="29"/>
      <c r="I152" s="29"/>
      <c r="J152" s="29"/>
      <c r="K152" s="29"/>
    </row>
    <row r="153" spans="3:11" s="4" customFormat="1" x14ac:dyDescent="0.2">
      <c r="C153" s="18"/>
      <c r="D153" s="7"/>
      <c r="E153" s="7"/>
      <c r="F153" s="62"/>
      <c r="H153" s="29"/>
      <c r="I153" s="29"/>
      <c r="J153" s="29"/>
      <c r="K153" s="29"/>
    </row>
    <row r="154" spans="3:11" s="4" customFormat="1" x14ac:dyDescent="0.2">
      <c r="C154" s="18"/>
      <c r="D154" s="7"/>
      <c r="E154" s="7"/>
      <c r="F154" s="62"/>
      <c r="H154" s="29"/>
      <c r="I154" s="29"/>
      <c r="J154" s="29"/>
      <c r="K154" s="29"/>
    </row>
    <row r="155" spans="3:11" s="4" customFormat="1" x14ac:dyDescent="0.2">
      <c r="C155" s="18"/>
      <c r="D155" s="7"/>
      <c r="E155" s="7"/>
      <c r="F155" s="62"/>
      <c r="H155" s="29"/>
      <c r="I155" s="29"/>
      <c r="J155" s="29"/>
      <c r="K155" s="29"/>
    </row>
    <row r="156" spans="3:11" s="4" customFormat="1" x14ac:dyDescent="0.2">
      <c r="C156" s="18"/>
      <c r="D156" s="7"/>
      <c r="E156" s="7"/>
      <c r="F156" s="62"/>
      <c r="H156" s="29"/>
      <c r="I156" s="29"/>
      <c r="J156" s="29"/>
      <c r="K156" s="29"/>
    </row>
    <row r="157" spans="3:11" s="4" customFormat="1" x14ac:dyDescent="0.2">
      <c r="C157" s="18"/>
      <c r="D157" s="7"/>
      <c r="E157" s="7"/>
      <c r="F157" s="62"/>
      <c r="H157" s="29"/>
      <c r="I157" s="29"/>
      <c r="J157" s="29"/>
      <c r="K157" s="29"/>
    </row>
    <row r="158" spans="3:11" s="4" customFormat="1" x14ac:dyDescent="0.2">
      <c r="C158" s="18"/>
      <c r="D158" s="7"/>
      <c r="E158" s="7"/>
      <c r="F158" s="62"/>
      <c r="H158" s="29"/>
      <c r="I158" s="29"/>
      <c r="J158" s="29"/>
      <c r="K158" s="29"/>
    </row>
    <row r="159" spans="3:11" s="4" customFormat="1" x14ac:dyDescent="0.2">
      <c r="C159" s="18"/>
      <c r="D159" s="7"/>
      <c r="E159" s="7"/>
      <c r="F159" s="62"/>
      <c r="H159" s="29"/>
      <c r="I159" s="29"/>
      <c r="J159" s="29"/>
      <c r="K159" s="29"/>
    </row>
    <row r="160" spans="3:11" s="4" customFormat="1" x14ac:dyDescent="0.2">
      <c r="C160" s="18"/>
      <c r="D160" s="7"/>
      <c r="E160" s="7"/>
      <c r="F160" s="62"/>
      <c r="H160" s="29"/>
      <c r="I160" s="29"/>
      <c r="J160" s="29"/>
      <c r="K160" s="29"/>
    </row>
    <row r="161" spans="3:11" s="4" customFormat="1" x14ac:dyDescent="0.2">
      <c r="C161" s="18"/>
      <c r="D161" s="7"/>
      <c r="E161" s="7"/>
      <c r="F161" s="62"/>
      <c r="H161" s="29"/>
      <c r="I161" s="29"/>
      <c r="J161" s="29"/>
      <c r="K161" s="29"/>
    </row>
    <row r="162" spans="3:11" s="4" customFormat="1" x14ac:dyDescent="0.2">
      <c r="C162" s="18"/>
      <c r="D162" s="7"/>
      <c r="E162" s="7"/>
      <c r="F162" s="62"/>
      <c r="H162" s="29"/>
      <c r="I162" s="29"/>
      <c r="J162" s="29"/>
      <c r="K162" s="29"/>
    </row>
    <row r="163" spans="3:11" s="4" customFormat="1" x14ac:dyDescent="0.2">
      <c r="C163" s="18"/>
      <c r="D163" s="7"/>
      <c r="E163" s="7"/>
      <c r="F163" s="62"/>
      <c r="H163" s="29"/>
      <c r="I163" s="29"/>
      <c r="J163" s="29"/>
      <c r="K163" s="29"/>
    </row>
    <row r="164" spans="3:11" s="4" customFormat="1" x14ac:dyDescent="0.2">
      <c r="C164" s="18"/>
      <c r="D164" s="7"/>
      <c r="E164" s="7"/>
      <c r="F164" s="62"/>
      <c r="H164" s="29"/>
      <c r="I164" s="29"/>
      <c r="J164" s="29"/>
      <c r="K164" s="29"/>
    </row>
    <row r="165" spans="3:11" s="4" customFormat="1" x14ac:dyDescent="0.2">
      <c r="C165" s="18"/>
      <c r="D165" s="7"/>
      <c r="E165" s="7"/>
      <c r="F165" s="62"/>
      <c r="H165" s="29"/>
      <c r="I165" s="29"/>
      <c r="J165" s="29"/>
      <c r="K165" s="29"/>
    </row>
    <row r="166" spans="3:11" s="4" customFormat="1" x14ac:dyDescent="0.2">
      <c r="C166" s="18"/>
      <c r="D166" s="7"/>
      <c r="E166" s="7"/>
      <c r="F166" s="62"/>
      <c r="H166" s="29"/>
      <c r="I166" s="29"/>
      <c r="J166" s="29"/>
      <c r="K166" s="29"/>
    </row>
    <row r="167" spans="3:11" s="4" customFormat="1" x14ac:dyDescent="0.2">
      <c r="C167" s="18"/>
      <c r="D167" s="7"/>
      <c r="E167" s="7"/>
      <c r="F167" s="62"/>
      <c r="H167" s="29"/>
      <c r="I167" s="29"/>
      <c r="J167" s="29"/>
      <c r="K167" s="29"/>
    </row>
    <row r="168" spans="3:11" s="4" customFormat="1" x14ac:dyDescent="0.2">
      <c r="C168" s="18"/>
      <c r="D168" s="7"/>
      <c r="E168" s="7"/>
      <c r="F168" s="62"/>
      <c r="H168" s="29"/>
      <c r="I168" s="29"/>
      <c r="J168" s="29"/>
      <c r="K168" s="29"/>
    </row>
    <row r="169" spans="3:11" s="4" customFormat="1" x14ac:dyDescent="0.2">
      <c r="C169" s="18"/>
      <c r="D169" s="7"/>
      <c r="E169" s="7"/>
      <c r="F169" s="62"/>
      <c r="H169" s="29"/>
      <c r="I169" s="29"/>
      <c r="J169" s="29"/>
      <c r="K169" s="29"/>
    </row>
    <row r="170" spans="3:11" s="4" customFormat="1" x14ac:dyDescent="0.2">
      <c r="C170" s="18"/>
      <c r="D170" s="7"/>
      <c r="E170" s="7"/>
      <c r="F170" s="62"/>
      <c r="H170" s="29"/>
      <c r="I170" s="29"/>
      <c r="J170" s="29"/>
      <c r="K170" s="29"/>
    </row>
    <row r="171" spans="3:11" s="4" customFormat="1" x14ac:dyDescent="0.2">
      <c r="C171" s="18"/>
      <c r="D171" s="7"/>
      <c r="E171" s="7"/>
      <c r="F171" s="62"/>
      <c r="H171" s="29"/>
      <c r="I171" s="29"/>
      <c r="J171" s="29"/>
      <c r="K171" s="29"/>
    </row>
    <row r="172" spans="3:11" s="4" customFormat="1" x14ac:dyDescent="0.2">
      <c r="C172" s="18"/>
      <c r="D172" s="7"/>
      <c r="E172" s="7"/>
      <c r="F172" s="62"/>
      <c r="H172" s="29"/>
      <c r="I172" s="29"/>
      <c r="J172" s="29"/>
      <c r="K172" s="29"/>
    </row>
    <row r="173" spans="3:11" s="4" customFormat="1" x14ac:dyDescent="0.2">
      <c r="C173" s="18"/>
      <c r="D173" s="7"/>
      <c r="E173" s="7"/>
      <c r="F173" s="62"/>
      <c r="H173" s="29"/>
      <c r="I173" s="29"/>
      <c r="J173" s="29"/>
      <c r="K173" s="29"/>
    </row>
    <row r="174" spans="3:11" s="4" customFormat="1" x14ac:dyDescent="0.2">
      <c r="C174" s="18"/>
      <c r="D174" s="7"/>
      <c r="E174" s="7"/>
      <c r="F174" s="62"/>
      <c r="H174" s="29"/>
      <c r="I174" s="29"/>
      <c r="J174" s="29"/>
      <c r="K174" s="29"/>
    </row>
    <row r="175" spans="3:11" s="4" customFormat="1" x14ac:dyDescent="0.2">
      <c r="C175" s="18"/>
      <c r="D175" s="7"/>
      <c r="E175" s="7"/>
      <c r="F175" s="62"/>
      <c r="H175" s="29"/>
      <c r="I175" s="29"/>
      <c r="J175" s="29"/>
      <c r="K175" s="29"/>
    </row>
    <row r="176" spans="3:11" s="4" customFormat="1" x14ac:dyDescent="0.2">
      <c r="C176" s="18"/>
      <c r="D176" s="7"/>
      <c r="E176" s="7"/>
      <c r="F176" s="62"/>
      <c r="H176" s="29"/>
      <c r="I176" s="29"/>
      <c r="J176" s="29"/>
      <c r="K176" s="29"/>
    </row>
    <row r="177" spans="3:11" s="4" customFormat="1" x14ac:dyDescent="0.2">
      <c r="C177" s="18"/>
      <c r="D177" s="7"/>
      <c r="E177" s="7"/>
      <c r="F177" s="62"/>
      <c r="H177" s="29"/>
      <c r="I177" s="29"/>
      <c r="J177" s="29"/>
      <c r="K177" s="29"/>
    </row>
    <row r="178" spans="3:11" s="4" customFormat="1" x14ac:dyDescent="0.2">
      <c r="C178" s="18"/>
      <c r="D178" s="7"/>
      <c r="E178" s="7"/>
      <c r="F178" s="62"/>
      <c r="H178" s="29"/>
      <c r="I178" s="29"/>
      <c r="J178" s="29"/>
      <c r="K178" s="29"/>
    </row>
    <row r="179" spans="3:11" s="4" customFormat="1" x14ac:dyDescent="0.2">
      <c r="C179" s="18"/>
      <c r="D179" s="7"/>
      <c r="E179" s="7"/>
      <c r="F179" s="62"/>
      <c r="H179" s="29"/>
      <c r="I179" s="29"/>
      <c r="J179" s="29"/>
      <c r="K179" s="29"/>
    </row>
    <row r="180" spans="3:11" s="4" customFormat="1" x14ac:dyDescent="0.2">
      <c r="C180" s="18"/>
      <c r="D180" s="7"/>
      <c r="E180" s="7"/>
      <c r="F180" s="62"/>
      <c r="H180" s="29"/>
      <c r="I180" s="29"/>
      <c r="J180" s="29"/>
      <c r="K180" s="29"/>
    </row>
    <row r="181" spans="3:11" s="4" customFormat="1" x14ac:dyDescent="0.2">
      <c r="C181" s="18"/>
      <c r="D181" s="7"/>
      <c r="E181" s="7"/>
      <c r="F181" s="62"/>
      <c r="H181" s="29"/>
      <c r="I181" s="29"/>
      <c r="J181" s="29"/>
      <c r="K181" s="29"/>
    </row>
    <row r="182" spans="3:11" s="4" customFormat="1" x14ac:dyDescent="0.2">
      <c r="C182" s="18"/>
      <c r="D182" s="7"/>
      <c r="E182" s="7"/>
      <c r="F182" s="62"/>
      <c r="H182" s="29"/>
      <c r="I182" s="29"/>
      <c r="J182" s="29"/>
      <c r="K182" s="29"/>
    </row>
    <row r="183" spans="3:11" s="4" customFormat="1" x14ac:dyDescent="0.2">
      <c r="C183" s="18"/>
      <c r="D183" s="7"/>
      <c r="E183" s="7"/>
      <c r="F183" s="62"/>
      <c r="H183" s="29"/>
      <c r="I183" s="29"/>
      <c r="J183" s="29"/>
      <c r="K183" s="29"/>
    </row>
    <row r="184" spans="3:11" s="4" customFormat="1" x14ac:dyDescent="0.2">
      <c r="C184" s="18"/>
      <c r="D184" s="7"/>
      <c r="E184" s="7"/>
      <c r="F184" s="62"/>
      <c r="H184" s="29"/>
      <c r="I184" s="29"/>
      <c r="J184" s="29"/>
      <c r="K184" s="29"/>
    </row>
    <row r="185" spans="3:11" s="4" customFormat="1" x14ac:dyDescent="0.2">
      <c r="C185" s="18"/>
      <c r="D185" s="7"/>
      <c r="E185" s="7"/>
      <c r="F185" s="62"/>
      <c r="H185" s="29"/>
      <c r="I185" s="29"/>
      <c r="J185" s="29"/>
      <c r="K185" s="29"/>
    </row>
    <row r="186" spans="3:11" s="4" customFormat="1" x14ac:dyDescent="0.2">
      <c r="C186" s="18"/>
      <c r="D186" s="7"/>
      <c r="E186" s="7"/>
      <c r="F186" s="62"/>
      <c r="H186" s="29"/>
      <c r="I186" s="29"/>
      <c r="J186" s="29"/>
      <c r="K186" s="29"/>
    </row>
    <row r="187" spans="3:11" s="4" customFormat="1" x14ac:dyDescent="0.2">
      <c r="C187" s="18"/>
      <c r="D187" s="7"/>
      <c r="E187" s="7"/>
      <c r="F187" s="62"/>
      <c r="H187" s="29"/>
      <c r="I187" s="29"/>
      <c r="J187" s="29"/>
      <c r="K187" s="29"/>
    </row>
    <row r="188" spans="3:11" s="4" customFormat="1" x14ac:dyDescent="0.2">
      <c r="C188" s="18"/>
      <c r="D188" s="7"/>
      <c r="E188" s="7"/>
      <c r="F188" s="62"/>
      <c r="H188" s="29"/>
      <c r="I188" s="29"/>
      <c r="J188" s="29"/>
      <c r="K188" s="29"/>
    </row>
    <row r="189" spans="3:11" s="4" customFormat="1" x14ac:dyDescent="0.2">
      <c r="C189" s="18"/>
      <c r="D189" s="7"/>
      <c r="E189" s="7"/>
      <c r="F189" s="62"/>
      <c r="H189" s="29"/>
      <c r="I189" s="29"/>
      <c r="J189" s="29"/>
      <c r="K189" s="29"/>
    </row>
    <row r="190" spans="3:11" s="4" customFormat="1" x14ac:dyDescent="0.2">
      <c r="C190" s="18"/>
      <c r="D190" s="7"/>
      <c r="E190" s="7"/>
      <c r="F190" s="62"/>
      <c r="H190" s="29"/>
      <c r="I190" s="29"/>
      <c r="J190" s="29"/>
      <c r="K190" s="29"/>
    </row>
    <row r="191" spans="3:11" s="4" customFormat="1" x14ac:dyDescent="0.2">
      <c r="C191" s="18"/>
      <c r="D191" s="7"/>
      <c r="E191" s="7"/>
      <c r="F191" s="62"/>
      <c r="H191" s="29"/>
      <c r="I191" s="29"/>
      <c r="J191" s="29"/>
      <c r="K191" s="29"/>
    </row>
    <row r="192" spans="3:11" s="4" customFormat="1" x14ac:dyDescent="0.2">
      <c r="C192" s="18"/>
      <c r="D192" s="7"/>
      <c r="E192" s="7"/>
      <c r="F192" s="62"/>
      <c r="H192" s="29"/>
      <c r="I192" s="29"/>
      <c r="J192" s="29"/>
      <c r="K192" s="29"/>
    </row>
    <row r="193" spans="3:11" s="4" customFormat="1" x14ac:dyDescent="0.2">
      <c r="C193" s="18"/>
      <c r="D193" s="7"/>
      <c r="E193" s="7"/>
      <c r="F193" s="62"/>
      <c r="H193" s="29"/>
      <c r="I193" s="29"/>
      <c r="J193" s="29"/>
      <c r="K193" s="29"/>
    </row>
    <row r="194" spans="3:11" s="4" customFormat="1" x14ac:dyDescent="0.2">
      <c r="C194" s="18"/>
      <c r="D194" s="7"/>
      <c r="E194" s="7"/>
      <c r="F194" s="62"/>
      <c r="H194" s="29"/>
      <c r="I194" s="29"/>
      <c r="J194" s="29"/>
      <c r="K194" s="29"/>
    </row>
    <row r="195" spans="3:11" s="4" customFormat="1" x14ac:dyDescent="0.2">
      <c r="C195" s="18"/>
      <c r="D195" s="7"/>
      <c r="E195" s="7"/>
      <c r="F195" s="62"/>
      <c r="H195" s="29"/>
      <c r="I195" s="29"/>
      <c r="J195" s="29"/>
      <c r="K195" s="29"/>
    </row>
    <row r="196" spans="3:11" s="4" customFormat="1" x14ac:dyDescent="0.2">
      <c r="C196" s="18"/>
      <c r="D196" s="7"/>
      <c r="E196" s="7"/>
      <c r="F196" s="62"/>
      <c r="H196" s="29"/>
      <c r="I196" s="29"/>
      <c r="J196" s="29"/>
      <c r="K196" s="29"/>
    </row>
    <row r="197" spans="3:11" s="4" customFormat="1" x14ac:dyDescent="0.2">
      <c r="C197" s="18"/>
      <c r="D197" s="7"/>
      <c r="E197" s="7"/>
      <c r="F197" s="62"/>
      <c r="H197" s="29"/>
      <c r="I197" s="29"/>
      <c r="J197" s="29"/>
      <c r="K197" s="29"/>
    </row>
    <row r="198" spans="3:11" s="4" customFormat="1" x14ac:dyDescent="0.2">
      <c r="C198" s="18"/>
      <c r="D198" s="7"/>
      <c r="E198" s="7"/>
      <c r="F198" s="62"/>
      <c r="H198" s="29"/>
      <c r="I198" s="29"/>
      <c r="J198" s="29"/>
      <c r="K198" s="29"/>
    </row>
    <row r="199" spans="3:11" s="4" customFormat="1" x14ac:dyDescent="0.2">
      <c r="C199" s="18"/>
      <c r="D199" s="7"/>
      <c r="E199" s="7"/>
      <c r="F199" s="62"/>
      <c r="H199" s="29"/>
      <c r="I199" s="29"/>
      <c r="J199" s="29"/>
      <c r="K199" s="29"/>
    </row>
    <row r="200" spans="3:11" s="4" customFormat="1" x14ac:dyDescent="0.2">
      <c r="C200" s="18"/>
      <c r="D200" s="7"/>
      <c r="E200" s="7"/>
      <c r="F200" s="62"/>
      <c r="H200" s="29"/>
      <c r="I200" s="29"/>
      <c r="J200" s="29"/>
      <c r="K200" s="29"/>
    </row>
    <row r="201" spans="3:11" s="4" customFormat="1" x14ac:dyDescent="0.2">
      <c r="C201" s="18"/>
      <c r="D201" s="7"/>
      <c r="E201" s="7"/>
      <c r="F201" s="62"/>
      <c r="H201" s="29"/>
      <c r="I201" s="29"/>
      <c r="J201" s="29"/>
      <c r="K201" s="29"/>
    </row>
    <row r="202" spans="3:11" s="4" customFormat="1" x14ac:dyDescent="0.2">
      <c r="C202" s="18"/>
      <c r="D202" s="7"/>
      <c r="E202" s="7"/>
      <c r="F202" s="62"/>
      <c r="H202" s="29"/>
      <c r="I202" s="29"/>
      <c r="J202" s="29"/>
      <c r="K202" s="29"/>
    </row>
    <row r="203" spans="3:11" s="4" customFormat="1" x14ac:dyDescent="0.2">
      <c r="C203" s="18"/>
      <c r="D203" s="7"/>
      <c r="E203" s="7"/>
      <c r="F203" s="62"/>
      <c r="H203" s="29"/>
      <c r="I203" s="29"/>
      <c r="J203" s="29"/>
      <c r="K203" s="29"/>
    </row>
    <row r="204" spans="3:11" s="4" customFormat="1" x14ac:dyDescent="0.2">
      <c r="C204" s="18"/>
      <c r="D204" s="7"/>
      <c r="E204" s="7"/>
      <c r="F204" s="62"/>
      <c r="H204" s="29"/>
      <c r="I204" s="29"/>
      <c r="J204" s="29"/>
      <c r="K204" s="29"/>
    </row>
    <row r="205" spans="3:11" s="4" customFormat="1" x14ac:dyDescent="0.2">
      <c r="C205" s="18"/>
      <c r="D205" s="7"/>
      <c r="E205" s="7"/>
      <c r="F205" s="62"/>
      <c r="H205" s="29"/>
      <c r="I205" s="29"/>
      <c r="J205" s="29"/>
      <c r="K205" s="29"/>
    </row>
    <row r="206" spans="3:11" s="4" customFormat="1" x14ac:dyDescent="0.2">
      <c r="C206" s="18"/>
      <c r="D206" s="7"/>
      <c r="E206" s="7"/>
      <c r="F206" s="62"/>
      <c r="H206" s="29"/>
      <c r="I206" s="29"/>
      <c r="J206" s="29"/>
      <c r="K206" s="29"/>
    </row>
    <row r="207" spans="3:11" s="4" customFormat="1" x14ac:dyDescent="0.2">
      <c r="C207" s="18"/>
      <c r="D207" s="7"/>
      <c r="E207" s="7"/>
      <c r="F207" s="62"/>
      <c r="H207" s="29"/>
      <c r="I207" s="29"/>
      <c r="J207" s="29"/>
      <c r="K207" s="29"/>
    </row>
    <row r="208" spans="3:11" s="4" customFormat="1" x14ac:dyDescent="0.2">
      <c r="C208" s="18"/>
      <c r="D208" s="7"/>
      <c r="E208" s="7"/>
      <c r="F208" s="62"/>
      <c r="H208" s="29"/>
      <c r="I208" s="29"/>
      <c r="J208" s="29"/>
      <c r="K208" s="29"/>
    </row>
    <row r="209" spans="3:11" s="4" customFormat="1" x14ac:dyDescent="0.2">
      <c r="C209" s="18"/>
      <c r="D209" s="7"/>
      <c r="E209" s="7"/>
      <c r="F209" s="62"/>
      <c r="H209" s="29"/>
      <c r="I209" s="29"/>
      <c r="J209" s="29"/>
      <c r="K209" s="29"/>
    </row>
    <row r="210" spans="3:11" s="4" customFormat="1" x14ac:dyDescent="0.2">
      <c r="C210" s="18"/>
      <c r="D210" s="7"/>
      <c r="E210" s="7"/>
      <c r="F210" s="62"/>
      <c r="H210" s="29"/>
      <c r="I210" s="29"/>
      <c r="J210" s="29"/>
      <c r="K210" s="29"/>
    </row>
    <row r="211" spans="3:11" s="4" customFormat="1" x14ac:dyDescent="0.2">
      <c r="C211" s="18"/>
      <c r="D211" s="7"/>
      <c r="E211" s="7"/>
      <c r="F211" s="62"/>
      <c r="H211" s="29"/>
      <c r="I211" s="29"/>
      <c r="J211" s="29"/>
      <c r="K211" s="29"/>
    </row>
    <row r="212" spans="3:11" s="4" customFormat="1" x14ac:dyDescent="0.2">
      <c r="C212" s="18"/>
      <c r="D212" s="7"/>
      <c r="E212" s="7"/>
      <c r="F212" s="62"/>
      <c r="H212" s="29"/>
      <c r="I212" s="29"/>
      <c r="J212" s="29"/>
      <c r="K212" s="29"/>
    </row>
    <row r="213" spans="3:11" s="4" customFormat="1" x14ac:dyDescent="0.2">
      <c r="C213" s="18"/>
      <c r="D213" s="7"/>
      <c r="E213" s="7"/>
      <c r="F213" s="62"/>
      <c r="H213" s="29"/>
      <c r="I213" s="29"/>
      <c r="J213" s="29"/>
      <c r="K213" s="29"/>
    </row>
    <row r="214" spans="3:11" s="4" customFormat="1" x14ac:dyDescent="0.2">
      <c r="C214" s="18"/>
      <c r="D214" s="7"/>
      <c r="E214" s="7"/>
      <c r="F214" s="62"/>
      <c r="H214" s="29"/>
      <c r="I214" s="29"/>
      <c r="J214" s="29"/>
      <c r="K214" s="29"/>
    </row>
    <row r="215" spans="3:11" s="4" customFormat="1" x14ac:dyDescent="0.2">
      <c r="C215" s="18"/>
      <c r="D215" s="7"/>
      <c r="E215" s="7"/>
      <c r="F215" s="62"/>
      <c r="H215" s="29"/>
      <c r="I215" s="29"/>
      <c r="J215" s="29"/>
      <c r="K215" s="29"/>
    </row>
    <row r="216" spans="3:11" s="4" customFormat="1" x14ac:dyDescent="0.2">
      <c r="C216" s="18"/>
      <c r="D216" s="7"/>
      <c r="E216" s="7"/>
      <c r="F216" s="62"/>
      <c r="H216" s="29"/>
      <c r="I216" s="29"/>
      <c r="J216" s="29"/>
      <c r="K216" s="29"/>
    </row>
    <row r="217" spans="3:11" s="4" customFormat="1" x14ac:dyDescent="0.2">
      <c r="C217" s="18"/>
      <c r="D217" s="7"/>
      <c r="E217" s="7"/>
      <c r="F217" s="62"/>
      <c r="H217" s="29"/>
      <c r="I217" s="29"/>
      <c r="J217" s="29"/>
      <c r="K217" s="29"/>
    </row>
    <row r="218" spans="3:11" s="4" customFormat="1" x14ac:dyDescent="0.2">
      <c r="C218" s="18"/>
      <c r="D218" s="7"/>
      <c r="E218" s="7"/>
      <c r="F218" s="62"/>
      <c r="H218" s="29"/>
      <c r="I218" s="29"/>
      <c r="J218" s="29"/>
      <c r="K218" s="29"/>
    </row>
    <row r="219" spans="3:11" s="4" customFormat="1" x14ac:dyDescent="0.2">
      <c r="C219" s="18"/>
      <c r="D219" s="7"/>
      <c r="E219" s="7"/>
      <c r="F219" s="62"/>
      <c r="H219" s="29"/>
      <c r="I219" s="29"/>
      <c r="J219" s="29"/>
      <c r="K219" s="29"/>
    </row>
    <row r="220" spans="3:11" s="4" customFormat="1" x14ac:dyDescent="0.2">
      <c r="C220" s="18"/>
      <c r="D220" s="7"/>
      <c r="E220" s="7"/>
      <c r="F220" s="62"/>
      <c r="H220" s="29"/>
      <c r="I220" s="29"/>
      <c r="J220" s="29"/>
      <c r="K220" s="29"/>
    </row>
    <row r="221" spans="3:11" s="4" customFormat="1" x14ac:dyDescent="0.2">
      <c r="C221" s="18"/>
      <c r="D221" s="7"/>
      <c r="E221" s="7"/>
      <c r="F221" s="62"/>
      <c r="H221" s="29"/>
      <c r="I221" s="29"/>
      <c r="J221" s="29"/>
      <c r="K221" s="29"/>
    </row>
    <row r="222" spans="3:11" s="4" customFormat="1" x14ac:dyDescent="0.2">
      <c r="C222" s="18"/>
      <c r="D222" s="7"/>
      <c r="E222" s="7"/>
      <c r="F222" s="62"/>
      <c r="H222" s="29"/>
      <c r="I222" s="29"/>
      <c r="J222" s="29"/>
      <c r="K222" s="29"/>
    </row>
    <row r="223" spans="3:11" s="4" customFormat="1" x14ac:dyDescent="0.2">
      <c r="C223" s="18"/>
      <c r="D223" s="7"/>
      <c r="E223" s="7"/>
      <c r="F223" s="62"/>
      <c r="H223" s="29"/>
      <c r="I223" s="29"/>
      <c r="J223" s="29"/>
      <c r="K223" s="29"/>
    </row>
    <row r="224" spans="3:11" s="4" customFormat="1" x14ac:dyDescent="0.2">
      <c r="C224" s="18"/>
      <c r="D224" s="7"/>
      <c r="E224" s="7"/>
      <c r="F224" s="62"/>
      <c r="H224" s="29"/>
      <c r="I224" s="29"/>
      <c r="J224" s="29"/>
      <c r="K224" s="29"/>
    </row>
    <row r="225" spans="3:11" s="4" customFormat="1" x14ac:dyDescent="0.2">
      <c r="C225" s="18"/>
      <c r="D225" s="7"/>
      <c r="E225" s="7"/>
      <c r="F225" s="62"/>
      <c r="H225" s="29"/>
      <c r="I225" s="29"/>
      <c r="J225" s="29"/>
      <c r="K225" s="29"/>
    </row>
    <row r="226" spans="3:11" s="4" customFormat="1" x14ac:dyDescent="0.2">
      <c r="C226" s="18"/>
      <c r="D226" s="7"/>
      <c r="E226" s="7"/>
      <c r="F226" s="62"/>
      <c r="H226" s="29"/>
      <c r="I226" s="29"/>
      <c r="J226" s="29"/>
      <c r="K226" s="29"/>
    </row>
    <row r="227" spans="3:11" s="4" customFormat="1" x14ac:dyDescent="0.2">
      <c r="C227" s="18"/>
      <c r="D227" s="7"/>
      <c r="E227" s="7"/>
      <c r="F227" s="62"/>
      <c r="H227" s="29"/>
      <c r="I227" s="29"/>
      <c r="J227" s="29"/>
      <c r="K227" s="29"/>
    </row>
    <row r="228" spans="3:11" s="4" customFormat="1" x14ac:dyDescent="0.2">
      <c r="C228" s="18"/>
      <c r="D228" s="7"/>
      <c r="E228" s="7"/>
      <c r="F228" s="62"/>
      <c r="H228" s="29"/>
      <c r="I228" s="29"/>
      <c r="J228" s="29"/>
      <c r="K228" s="29"/>
    </row>
    <row r="229" spans="3:11" s="4" customFormat="1" x14ac:dyDescent="0.2">
      <c r="C229" s="18"/>
      <c r="D229" s="7"/>
      <c r="E229" s="7"/>
      <c r="F229" s="62"/>
      <c r="H229" s="29"/>
      <c r="I229" s="29"/>
      <c r="J229" s="29"/>
      <c r="K229" s="29"/>
    </row>
    <row r="230" spans="3:11" s="4" customFormat="1" x14ac:dyDescent="0.2">
      <c r="C230" s="18"/>
      <c r="D230" s="7"/>
      <c r="E230" s="7"/>
      <c r="F230" s="62"/>
      <c r="H230" s="29"/>
      <c r="I230" s="29"/>
      <c r="J230" s="29"/>
      <c r="K230" s="29"/>
    </row>
    <row r="231" spans="3:11" s="4" customFormat="1" x14ac:dyDescent="0.2">
      <c r="C231" s="18"/>
      <c r="D231" s="7"/>
      <c r="E231" s="7"/>
      <c r="F231" s="62"/>
      <c r="H231" s="29"/>
      <c r="I231" s="29"/>
      <c r="J231" s="29"/>
      <c r="K231" s="29"/>
    </row>
    <row r="232" spans="3:11" s="4" customFormat="1" x14ac:dyDescent="0.2">
      <c r="C232" s="18"/>
      <c r="D232" s="7"/>
      <c r="E232" s="7"/>
      <c r="F232" s="62"/>
      <c r="H232" s="29"/>
      <c r="I232" s="29"/>
      <c r="J232" s="29"/>
      <c r="K232" s="29"/>
    </row>
    <row r="233" spans="3:11" s="4" customFormat="1" x14ac:dyDescent="0.2">
      <c r="C233" s="18"/>
      <c r="D233" s="7"/>
      <c r="E233" s="7"/>
      <c r="F233" s="62"/>
      <c r="H233" s="29"/>
      <c r="I233" s="29"/>
      <c r="J233" s="29"/>
      <c r="K233" s="29"/>
    </row>
    <row r="234" spans="3:11" s="4" customFormat="1" x14ac:dyDescent="0.2">
      <c r="C234" s="18"/>
      <c r="D234" s="7"/>
      <c r="E234" s="7"/>
      <c r="F234" s="62"/>
      <c r="H234" s="29"/>
      <c r="I234" s="29"/>
      <c r="J234" s="29"/>
      <c r="K234" s="29"/>
    </row>
    <row r="235" spans="3:11" s="4" customFormat="1" x14ac:dyDescent="0.2">
      <c r="C235" s="18"/>
      <c r="D235" s="7"/>
      <c r="E235" s="7"/>
      <c r="F235" s="62"/>
      <c r="H235" s="29"/>
      <c r="I235" s="29"/>
      <c r="J235" s="29"/>
      <c r="K235" s="29"/>
    </row>
    <row r="236" spans="3:11" s="4" customFormat="1" x14ac:dyDescent="0.2">
      <c r="C236" s="18"/>
      <c r="D236" s="7"/>
      <c r="E236" s="7"/>
      <c r="F236" s="62"/>
      <c r="H236" s="29"/>
      <c r="I236" s="29"/>
      <c r="J236" s="29"/>
      <c r="K236" s="29"/>
    </row>
    <row r="237" spans="3:11" s="4" customFormat="1" x14ac:dyDescent="0.2">
      <c r="C237" s="18"/>
      <c r="D237" s="7"/>
      <c r="E237" s="7"/>
      <c r="F237" s="62"/>
      <c r="H237" s="29"/>
      <c r="I237" s="29"/>
      <c r="J237" s="29"/>
      <c r="K237" s="29"/>
    </row>
    <row r="238" spans="3:11" s="4" customFormat="1" x14ac:dyDescent="0.2">
      <c r="C238" s="18"/>
      <c r="D238" s="7"/>
      <c r="E238" s="7"/>
      <c r="F238" s="62"/>
      <c r="H238" s="29"/>
      <c r="I238" s="29"/>
      <c r="J238" s="29"/>
      <c r="K238" s="29"/>
    </row>
    <row r="239" spans="3:11" s="4" customFormat="1" x14ac:dyDescent="0.2">
      <c r="C239" s="18"/>
      <c r="D239" s="7"/>
      <c r="E239" s="7"/>
      <c r="F239" s="62"/>
      <c r="H239" s="29"/>
      <c r="I239" s="29"/>
      <c r="J239" s="29"/>
      <c r="K239" s="29"/>
    </row>
    <row r="240" spans="3:11" s="4" customFormat="1" x14ac:dyDescent="0.2">
      <c r="C240" s="18"/>
      <c r="D240" s="7"/>
      <c r="E240" s="7"/>
      <c r="F240" s="62"/>
      <c r="H240" s="29"/>
      <c r="I240" s="29"/>
      <c r="J240" s="29"/>
      <c r="K240" s="29"/>
    </row>
    <row r="241" spans="3:11" s="4" customFormat="1" x14ac:dyDescent="0.2">
      <c r="C241" s="18"/>
      <c r="D241" s="7"/>
      <c r="E241" s="7"/>
      <c r="F241" s="62"/>
      <c r="H241" s="29"/>
      <c r="I241" s="29"/>
      <c r="J241" s="29"/>
      <c r="K241" s="29"/>
    </row>
    <row r="242" spans="3:11" s="4" customFormat="1" x14ac:dyDescent="0.2">
      <c r="C242" s="18"/>
      <c r="D242" s="7"/>
      <c r="E242" s="7"/>
      <c r="F242" s="62"/>
      <c r="H242" s="29"/>
      <c r="I242" s="29"/>
      <c r="J242" s="29"/>
      <c r="K242" s="29"/>
    </row>
    <row r="243" spans="3:11" s="4" customFormat="1" x14ac:dyDescent="0.2">
      <c r="C243" s="18"/>
      <c r="D243" s="7"/>
      <c r="E243" s="7"/>
      <c r="F243" s="62"/>
      <c r="H243" s="29"/>
      <c r="I243" s="29"/>
      <c r="J243" s="29"/>
      <c r="K243" s="29"/>
    </row>
    <row r="244" spans="3:11" s="4" customFormat="1" x14ac:dyDescent="0.2">
      <c r="C244" s="18"/>
      <c r="D244" s="7"/>
      <c r="E244" s="7"/>
      <c r="F244" s="62"/>
      <c r="H244" s="29"/>
      <c r="I244" s="29"/>
      <c r="J244" s="29"/>
      <c r="K244" s="29"/>
    </row>
    <row r="245" spans="3:11" s="4" customFormat="1" x14ac:dyDescent="0.2">
      <c r="C245" s="18"/>
      <c r="D245" s="7"/>
      <c r="E245" s="7"/>
      <c r="F245" s="62"/>
      <c r="H245" s="29"/>
      <c r="I245" s="29"/>
      <c r="J245" s="29"/>
      <c r="K245" s="29"/>
    </row>
    <row r="246" spans="3:11" s="4" customFormat="1" x14ac:dyDescent="0.2">
      <c r="C246" s="18"/>
      <c r="D246" s="7"/>
      <c r="E246" s="7"/>
      <c r="F246" s="62"/>
      <c r="H246" s="29"/>
      <c r="I246" s="29"/>
      <c r="J246" s="29"/>
      <c r="K246" s="29"/>
    </row>
    <row r="247" spans="3:11" s="4" customFormat="1" x14ac:dyDescent="0.2">
      <c r="C247" s="18"/>
      <c r="D247" s="7"/>
      <c r="E247" s="7"/>
      <c r="F247" s="62"/>
      <c r="H247" s="29"/>
      <c r="I247" s="29"/>
      <c r="J247" s="29"/>
      <c r="K247" s="29"/>
    </row>
    <row r="248" spans="3:11" s="4" customFormat="1" x14ac:dyDescent="0.2">
      <c r="C248" s="18"/>
      <c r="D248" s="7"/>
      <c r="E248" s="7"/>
      <c r="F248" s="62"/>
      <c r="H248" s="29"/>
      <c r="I248" s="29"/>
      <c r="J248" s="29"/>
      <c r="K248" s="29"/>
    </row>
    <row r="249" spans="3:11" s="4" customFormat="1" x14ac:dyDescent="0.2">
      <c r="C249" s="18"/>
      <c r="D249" s="7"/>
      <c r="E249" s="7"/>
      <c r="F249" s="62"/>
      <c r="H249" s="29"/>
      <c r="I249" s="29"/>
      <c r="J249" s="29"/>
      <c r="K249" s="29"/>
    </row>
    <row r="250" spans="3:11" s="4" customFormat="1" x14ac:dyDescent="0.2">
      <c r="C250" s="18"/>
      <c r="D250" s="7"/>
      <c r="E250" s="7"/>
      <c r="F250" s="62"/>
      <c r="H250" s="29"/>
      <c r="I250" s="29"/>
      <c r="J250" s="29"/>
      <c r="K250" s="29"/>
    </row>
    <row r="251" spans="3:11" s="4" customFormat="1" x14ac:dyDescent="0.2">
      <c r="C251" s="18"/>
      <c r="D251" s="7"/>
      <c r="E251" s="7"/>
      <c r="F251" s="62"/>
      <c r="H251" s="29"/>
      <c r="I251" s="29"/>
      <c r="J251" s="29"/>
      <c r="K251" s="29"/>
    </row>
    <row r="252" spans="3:11" s="4" customFormat="1" x14ac:dyDescent="0.2">
      <c r="C252" s="18"/>
      <c r="D252" s="7"/>
      <c r="E252" s="7"/>
      <c r="F252" s="62"/>
      <c r="H252" s="29"/>
      <c r="I252" s="29"/>
      <c r="J252" s="29"/>
      <c r="K252" s="29"/>
    </row>
    <row r="253" spans="3:11" s="4" customFormat="1" x14ac:dyDescent="0.2">
      <c r="C253" s="18"/>
      <c r="D253" s="7"/>
      <c r="E253" s="7"/>
      <c r="F253" s="62"/>
      <c r="H253" s="29"/>
      <c r="I253" s="29"/>
      <c r="J253" s="29"/>
      <c r="K253" s="29"/>
    </row>
    <row r="254" spans="3:11" s="4" customFormat="1" x14ac:dyDescent="0.2">
      <c r="C254" s="18"/>
      <c r="D254" s="7"/>
      <c r="E254" s="7"/>
      <c r="F254" s="62"/>
      <c r="H254" s="29"/>
      <c r="I254" s="29"/>
      <c r="J254" s="29"/>
      <c r="K254" s="29"/>
    </row>
    <row r="255" spans="3:11" s="4" customFormat="1" x14ac:dyDescent="0.2">
      <c r="C255" s="18"/>
      <c r="D255" s="7"/>
      <c r="E255" s="7"/>
      <c r="F255" s="62"/>
      <c r="H255" s="29"/>
      <c r="I255" s="29"/>
      <c r="J255" s="29"/>
      <c r="K255" s="29"/>
    </row>
    <row r="256" spans="3:11" s="4" customFormat="1" x14ac:dyDescent="0.2">
      <c r="C256" s="18"/>
      <c r="D256" s="7"/>
      <c r="E256" s="7"/>
      <c r="F256" s="62"/>
      <c r="H256" s="29"/>
      <c r="I256" s="29"/>
      <c r="J256" s="29"/>
      <c r="K256" s="29"/>
    </row>
    <row r="257" spans="3:11" s="4" customFormat="1" x14ac:dyDescent="0.2">
      <c r="C257" s="18"/>
      <c r="D257" s="7"/>
      <c r="E257" s="7"/>
      <c r="F257" s="62"/>
      <c r="H257" s="29"/>
      <c r="I257" s="29"/>
      <c r="J257" s="29"/>
      <c r="K257" s="29"/>
    </row>
    <row r="258" spans="3:11" s="4" customFormat="1" x14ac:dyDescent="0.2">
      <c r="C258" s="18"/>
      <c r="D258" s="7"/>
      <c r="E258" s="7"/>
      <c r="F258" s="62"/>
      <c r="H258" s="29"/>
      <c r="I258" s="29"/>
      <c r="J258" s="29"/>
      <c r="K258" s="29"/>
    </row>
    <row r="259" spans="3:11" s="4" customFormat="1" x14ac:dyDescent="0.2">
      <c r="C259" s="18"/>
      <c r="D259" s="7"/>
      <c r="E259" s="7"/>
      <c r="F259" s="62"/>
      <c r="H259" s="29"/>
      <c r="I259" s="29"/>
      <c r="J259" s="29"/>
      <c r="K259" s="29"/>
    </row>
    <row r="260" spans="3:11" s="4" customFormat="1" x14ac:dyDescent="0.2">
      <c r="C260" s="18"/>
      <c r="D260" s="7"/>
      <c r="E260" s="7"/>
      <c r="F260" s="62"/>
      <c r="H260" s="29"/>
      <c r="I260" s="29"/>
      <c r="J260" s="29"/>
      <c r="K260" s="29"/>
    </row>
    <row r="261" spans="3:11" s="4" customFormat="1" x14ac:dyDescent="0.2">
      <c r="C261" s="18"/>
      <c r="D261" s="7"/>
      <c r="E261" s="7"/>
      <c r="F261" s="62"/>
      <c r="H261" s="29"/>
      <c r="I261" s="29"/>
      <c r="J261" s="29"/>
      <c r="K261" s="29"/>
    </row>
    <row r="262" spans="3:11" s="4" customFormat="1" x14ac:dyDescent="0.2">
      <c r="C262" s="18"/>
      <c r="D262" s="7"/>
      <c r="E262" s="7"/>
      <c r="F262" s="62"/>
      <c r="H262" s="29"/>
      <c r="I262" s="29"/>
      <c r="J262" s="29"/>
      <c r="K262" s="29"/>
    </row>
    <row r="263" spans="3:11" s="4" customFormat="1" x14ac:dyDescent="0.2">
      <c r="C263" s="18"/>
      <c r="D263" s="7"/>
      <c r="E263" s="7"/>
      <c r="F263" s="62"/>
      <c r="H263" s="29"/>
      <c r="I263" s="29"/>
      <c r="J263" s="29"/>
      <c r="K263" s="29"/>
    </row>
    <row r="264" spans="3:11" s="4" customFormat="1" x14ac:dyDescent="0.2">
      <c r="C264" s="18"/>
      <c r="D264" s="7"/>
      <c r="E264" s="7"/>
      <c r="F264" s="62"/>
      <c r="H264" s="29"/>
      <c r="I264" s="29"/>
      <c r="J264" s="29"/>
      <c r="K264" s="29"/>
    </row>
    <row r="265" spans="3:11" s="4" customFormat="1" x14ac:dyDescent="0.2">
      <c r="C265" s="18"/>
      <c r="D265" s="7"/>
      <c r="E265" s="7"/>
      <c r="F265" s="62"/>
      <c r="H265" s="29"/>
      <c r="I265" s="29"/>
      <c r="J265" s="29"/>
      <c r="K265" s="29"/>
    </row>
    <row r="266" spans="3:11" s="4" customFormat="1" x14ac:dyDescent="0.2">
      <c r="C266" s="18"/>
      <c r="D266" s="7"/>
      <c r="E266" s="7"/>
      <c r="F266" s="62"/>
      <c r="H266" s="29"/>
      <c r="I266" s="29"/>
      <c r="J266" s="29"/>
      <c r="K266" s="29"/>
    </row>
    <row r="267" spans="3:11" s="4" customFormat="1" x14ac:dyDescent="0.2">
      <c r="C267" s="18"/>
      <c r="D267" s="7"/>
      <c r="E267" s="7"/>
      <c r="F267" s="62"/>
      <c r="H267" s="29"/>
      <c r="I267" s="29"/>
      <c r="J267" s="29"/>
      <c r="K267" s="29"/>
    </row>
    <row r="268" spans="3:11" s="4" customFormat="1" x14ac:dyDescent="0.2">
      <c r="C268" s="18"/>
      <c r="D268" s="7"/>
      <c r="E268" s="7"/>
      <c r="F268" s="62"/>
      <c r="H268" s="29"/>
      <c r="I268" s="29"/>
      <c r="J268" s="29"/>
      <c r="K268" s="29"/>
    </row>
    <row r="269" spans="3:11" s="4" customFormat="1" x14ac:dyDescent="0.2">
      <c r="C269" s="18"/>
      <c r="D269" s="7"/>
      <c r="E269" s="7"/>
      <c r="F269" s="62"/>
      <c r="H269" s="29"/>
      <c r="I269" s="29"/>
      <c r="J269" s="29"/>
      <c r="K269" s="29"/>
    </row>
    <row r="270" spans="3:11" s="4" customFormat="1" x14ac:dyDescent="0.2">
      <c r="C270" s="18"/>
      <c r="D270" s="7"/>
      <c r="E270" s="7"/>
      <c r="F270" s="62"/>
      <c r="H270" s="29"/>
      <c r="I270" s="29"/>
      <c r="J270" s="29"/>
      <c r="K270" s="29"/>
    </row>
    <row r="271" spans="3:11" s="4" customFormat="1" x14ac:dyDescent="0.2">
      <c r="C271" s="18"/>
      <c r="D271" s="7"/>
      <c r="E271" s="7"/>
      <c r="F271" s="62"/>
      <c r="H271" s="29"/>
      <c r="I271" s="29"/>
      <c r="J271" s="29"/>
      <c r="K271" s="29"/>
    </row>
    <row r="272" spans="3:11" s="4" customFormat="1" x14ac:dyDescent="0.2">
      <c r="C272" s="18"/>
      <c r="D272" s="7"/>
      <c r="E272" s="7"/>
      <c r="F272" s="62"/>
      <c r="H272" s="29"/>
      <c r="I272" s="29"/>
      <c r="J272" s="29"/>
      <c r="K272" s="29"/>
    </row>
    <row r="273" spans="3:11" s="4" customFormat="1" x14ac:dyDescent="0.2">
      <c r="C273" s="18"/>
      <c r="D273" s="7"/>
      <c r="E273" s="7"/>
      <c r="F273" s="62"/>
      <c r="H273" s="29"/>
      <c r="I273" s="29"/>
      <c r="J273" s="29"/>
      <c r="K273" s="29"/>
    </row>
    <row r="274" spans="3:11" s="4" customFormat="1" x14ac:dyDescent="0.2">
      <c r="C274" s="18"/>
      <c r="D274" s="7"/>
      <c r="E274" s="7"/>
      <c r="F274" s="62"/>
      <c r="H274" s="29"/>
      <c r="I274" s="29"/>
      <c r="J274" s="29"/>
      <c r="K274" s="29"/>
    </row>
    <row r="275" spans="3:11" s="4" customFormat="1" x14ac:dyDescent="0.2">
      <c r="C275" s="18"/>
      <c r="D275" s="7"/>
      <c r="E275" s="7"/>
      <c r="F275" s="62"/>
      <c r="H275" s="29"/>
      <c r="I275" s="29"/>
      <c r="J275" s="29"/>
      <c r="K275" s="29"/>
    </row>
    <row r="276" spans="3:11" s="4" customFormat="1" x14ac:dyDescent="0.2">
      <c r="C276" s="18"/>
      <c r="D276" s="7"/>
      <c r="E276" s="7"/>
      <c r="F276" s="62"/>
      <c r="H276" s="29"/>
      <c r="I276" s="29"/>
      <c r="J276" s="29"/>
      <c r="K276" s="29"/>
    </row>
    <row r="277" spans="3:11" s="4" customFormat="1" x14ac:dyDescent="0.2">
      <c r="C277" s="18"/>
      <c r="D277" s="7"/>
      <c r="E277" s="7"/>
      <c r="F277" s="62"/>
      <c r="H277" s="29"/>
      <c r="I277" s="29"/>
      <c r="J277" s="29"/>
      <c r="K277" s="29"/>
    </row>
    <row r="278" spans="3:11" s="4" customFormat="1" x14ac:dyDescent="0.2">
      <c r="C278" s="18"/>
      <c r="D278" s="7"/>
      <c r="E278" s="7"/>
      <c r="F278" s="62"/>
      <c r="H278" s="29"/>
      <c r="I278" s="29"/>
      <c r="J278" s="29"/>
      <c r="K278" s="29"/>
    </row>
    <row r="279" spans="3:11" s="4" customFormat="1" x14ac:dyDescent="0.2">
      <c r="C279" s="18"/>
      <c r="D279" s="7"/>
      <c r="E279" s="7"/>
      <c r="F279" s="62"/>
      <c r="H279" s="29"/>
      <c r="I279" s="29"/>
      <c r="J279" s="29"/>
      <c r="K279" s="29"/>
    </row>
    <row r="280" spans="3:11" s="4" customFormat="1" x14ac:dyDescent="0.2">
      <c r="C280" s="18"/>
      <c r="D280" s="7"/>
      <c r="E280" s="7"/>
      <c r="F280" s="62"/>
      <c r="H280" s="29"/>
      <c r="I280" s="29"/>
      <c r="J280" s="29"/>
      <c r="K280" s="29"/>
    </row>
    <row r="281" spans="3:11" s="4" customFormat="1" x14ac:dyDescent="0.2">
      <c r="C281" s="18"/>
      <c r="D281" s="7"/>
      <c r="E281" s="7"/>
      <c r="F281" s="62"/>
      <c r="H281" s="29"/>
      <c r="I281" s="29"/>
      <c r="J281" s="29"/>
      <c r="K281" s="29"/>
    </row>
    <row r="282" spans="3:11" s="4" customFormat="1" x14ac:dyDescent="0.2">
      <c r="C282" s="18"/>
      <c r="D282" s="7"/>
      <c r="E282" s="7"/>
      <c r="F282" s="62"/>
      <c r="H282" s="29"/>
      <c r="I282" s="29"/>
      <c r="J282" s="29"/>
      <c r="K282" s="29"/>
    </row>
    <row r="283" spans="3:11" s="4" customFormat="1" x14ac:dyDescent="0.2">
      <c r="C283" s="18"/>
      <c r="D283" s="7"/>
      <c r="E283" s="7"/>
      <c r="F283" s="62"/>
      <c r="H283" s="29"/>
      <c r="I283" s="29"/>
      <c r="J283" s="29"/>
      <c r="K283" s="29"/>
    </row>
    <row r="284" spans="3:11" s="4" customFormat="1" x14ac:dyDescent="0.2">
      <c r="C284" s="18"/>
      <c r="D284" s="7"/>
      <c r="E284" s="7"/>
      <c r="F284" s="62"/>
      <c r="H284" s="29"/>
      <c r="I284" s="29"/>
      <c r="J284" s="29"/>
      <c r="K284" s="29"/>
    </row>
    <row r="285" spans="3:11" s="4" customFormat="1" x14ac:dyDescent="0.2">
      <c r="C285" s="18"/>
      <c r="D285" s="7"/>
      <c r="E285" s="7"/>
      <c r="F285" s="62"/>
      <c r="H285" s="29"/>
      <c r="I285" s="29"/>
      <c r="J285" s="29"/>
      <c r="K285" s="29"/>
    </row>
    <row r="286" spans="3:11" s="4" customFormat="1" x14ac:dyDescent="0.2">
      <c r="C286" s="18"/>
      <c r="D286" s="7"/>
      <c r="E286" s="7"/>
      <c r="F286" s="62"/>
      <c r="H286" s="29"/>
      <c r="I286" s="29"/>
      <c r="J286" s="29"/>
      <c r="K286" s="29"/>
    </row>
    <row r="287" spans="3:11" s="4" customFormat="1" x14ac:dyDescent="0.2">
      <c r="C287" s="18"/>
      <c r="D287" s="7"/>
      <c r="E287" s="7"/>
      <c r="F287" s="62"/>
      <c r="H287" s="29"/>
      <c r="I287" s="29"/>
      <c r="J287" s="29"/>
      <c r="K287" s="29"/>
    </row>
    <row r="288" spans="3:11" s="4" customFormat="1" x14ac:dyDescent="0.2">
      <c r="C288" s="18"/>
      <c r="D288" s="7"/>
      <c r="E288" s="7"/>
      <c r="F288" s="62"/>
      <c r="H288" s="29"/>
      <c r="I288" s="29"/>
      <c r="J288" s="29"/>
      <c r="K288" s="29"/>
    </row>
    <row r="289" spans="3:11" s="4" customFormat="1" x14ac:dyDescent="0.2">
      <c r="C289" s="18"/>
      <c r="D289" s="7"/>
      <c r="E289" s="7"/>
      <c r="F289" s="62"/>
      <c r="H289" s="29"/>
      <c r="I289" s="29"/>
      <c r="J289" s="29"/>
      <c r="K289" s="29"/>
    </row>
    <row r="290" spans="3:11" s="4" customFormat="1" x14ac:dyDescent="0.2">
      <c r="C290" s="18"/>
      <c r="D290" s="7"/>
      <c r="E290" s="7"/>
      <c r="F290" s="62"/>
      <c r="H290" s="29"/>
      <c r="I290" s="29"/>
      <c r="J290" s="29"/>
      <c r="K290" s="29"/>
    </row>
    <row r="291" spans="3:11" s="4" customFormat="1" x14ac:dyDescent="0.2">
      <c r="C291" s="18"/>
      <c r="D291" s="7"/>
      <c r="E291" s="7"/>
      <c r="F291" s="62"/>
      <c r="H291" s="29"/>
      <c r="I291" s="29"/>
      <c r="J291" s="29"/>
      <c r="K291" s="29"/>
    </row>
    <row r="292" spans="3:11" s="4" customFormat="1" x14ac:dyDescent="0.2">
      <c r="C292" s="18"/>
      <c r="D292" s="7"/>
      <c r="E292" s="7"/>
      <c r="F292" s="62"/>
      <c r="H292" s="29"/>
      <c r="I292" s="29"/>
      <c r="J292" s="29"/>
      <c r="K292" s="29"/>
    </row>
    <row r="293" spans="3:11" s="4" customFormat="1" x14ac:dyDescent="0.2">
      <c r="C293" s="18"/>
      <c r="D293" s="7"/>
      <c r="E293" s="7"/>
      <c r="F293" s="62"/>
      <c r="H293" s="29"/>
      <c r="I293" s="29"/>
      <c r="J293" s="29"/>
      <c r="K293" s="29"/>
    </row>
    <row r="294" spans="3:11" s="4" customFormat="1" x14ac:dyDescent="0.2">
      <c r="C294" s="18"/>
      <c r="D294" s="7"/>
      <c r="E294" s="7"/>
      <c r="F294" s="62"/>
      <c r="H294" s="29"/>
      <c r="I294" s="29"/>
      <c r="J294" s="29"/>
      <c r="K294" s="29"/>
    </row>
    <row r="295" spans="3:11" s="4" customFormat="1" x14ac:dyDescent="0.2">
      <c r="C295" s="18"/>
      <c r="D295" s="7"/>
      <c r="E295" s="7"/>
      <c r="F295" s="62"/>
      <c r="H295" s="29"/>
      <c r="I295" s="29"/>
      <c r="J295" s="29"/>
      <c r="K295" s="29"/>
    </row>
    <row r="296" spans="3:11" s="4" customFormat="1" x14ac:dyDescent="0.2">
      <c r="C296" s="18"/>
      <c r="D296" s="7"/>
      <c r="E296" s="7"/>
      <c r="F296" s="62"/>
      <c r="H296" s="29"/>
      <c r="I296" s="29"/>
      <c r="J296" s="29"/>
      <c r="K296" s="29"/>
    </row>
    <row r="297" spans="3:11" s="4" customFormat="1" x14ac:dyDescent="0.2">
      <c r="C297" s="18"/>
      <c r="D297" s="7"/>
      <c r="E297" s="7"/>
      <c r="F297" s="62"/>
      <c r="H297" s="29"/>
      <c r="I297" s="29"/>
      <c r="J297" s="29"/>
      <c r="K297" s="29"/>
    </row>
    <row r="298" spans="3:11" s="4" customFormat="1" x14ac:dyDescent="0.2">
      <c r="C298" s="18"/>
      <c r="D298" s="7"/>
      <c r="E298" s="7"/>
      <c r="F298" s="62"/>
      <c r="H298" s="29"/>
      <c r="I298" s="29"/>
      <c r="J298" s="29"/>
      <c r="K298" s="29"/>
    </row>
    <row r="299" spans="3:11" s="4" customFormat="1" x14ac:dyDescent="0.2">
      <c r="C299" s="18"/>
      <c r="D299" s="7"/>
      <c r="E299" s="7"/>
      <c r="F299" s="62"/>
      <c r="H299" s="29"/>
      <c r="I299" s="29"/>
      <c r="J299" s="29"/>
      <c r="K299" s="29"/>
    </row>
    <row r="300" spans="3:11" s="4" customFormat="1" x14ac:dyDescent="0.2">
      <c r="C300" s="18"/>
      <c r="D300" s="7"/>
      <c r="E300" s="7"/>
      <c r="F300" s="62"/>
      <c r="H300" s="29"/>
      <c r="I300" s="29"/>
      <c r="J300" s="29"/>
      <c r="K300" s="29"/>
    </row>
    <row r="301" spans="3:11" s="4" customFormat="1" x14ac:dyDescent="0.2">
      <c r="C301" s="18"/>
      <c r="D301" s="7"/>
      <c r="E301" s="7"/>
      <c r="F301" s="62"/>
      <c r="H301" s="29"/>
      <c r="I301" s="29"/>
      <c r="J301" s="29"/>
      <c r="K301" s="29"/>
    </row>
    <row r="302" spans="3:11" s="4" customFormat="1" x14ac:dyDescent="0.2">
      <c r="C302" s="18"/>
      <c r="D302" s="7"/>
      <c r="E302" s="7"/>
      <c r="F302" s="62"/>
      <c r="H302" s="29"/>
      <c r="I302" s="29"/>
      <c r="J302" s="29"/>
      <c r="K302" s="29"/>
    </row>
    <row r="303" spans="3:11" s="4" customFormat="1" x14ac:dyDescent="0.2">
      <c r="C303" s="18"/>
      <c r="D303" s="7"/>
      <c r="E303" s="7"/>
      <c r="F303" s="62"/>
      <c r="H303" s="29"/>
      <c r="I303" s="29"/>
      <c r="J303" s="29"/>
      <c r="K303" s="29"/>
    </row>
    <row r="304" spans="3:11" s="4" customFormat="1" x14ac:dyDescent="0.2">
      <c r="C304" s="18"/>
      <c r="D304" s="7"/>
      <c r="E304" s="7"/>
      <c r="F304" s="62"/>
      <c r="H304" s="29"/>
      <c r="I304" s="29"/>
      <c r="J304" s="29"/>
      <c r="K304" s="29"/>
    </row>
    <row r="305" spans="3:11" s="4" customFormat="1" x14ac:dyDescent="0.2">
      <c r="C305" s="18"/>
      <c r="D305" s="7"/>
      <c r="E305" s="7"/>
      <c r="F305" s="62"/>
      <c r="H305" s="29"/>
      <c r="I305" s="29"/>
      <c r="J305" s="29"/>
      <c r="K305" s="29"/>
    </row>
    <row r="306" spans="3:11" s="4" customFormat="1" x14ac:dyDescent="0.2">
      <c r="C306" s="18"/>
      <c r="D306" s="7"/>
      <c r="E306" s="7"/>
      <c r="F306" s="62"/>
      <c r="H306" s="29"/>
      <c r="I306" s="29"/>
      <c r="J306" s="29"/>
      <c r="K306" s="29"/>
    </row>
    <row r="307" spans="3:11" s="4" customFormat="1" x14ac:dyDescent="0.2">
      <c r="C307" s="18"/>
      <c r="D307" s="7"/>
      <c r="E307" s="7"/>
      <c r="F307" s="62"/>
      <c r="H307" s="29"/>
      <c r="I307" s="29"/>
      <c r="J307" s="29"/>
      <c r="K307" s="29"/>
    </row>
    <row r="308" spans="3:11" s="4" customFormat="1" x14ac:dyDescent="0.2">
      <c r="C308" s="18"/>
      <c r="D308" s="7"/>
      <c r="E308" s="7"/>
      <c r="F308" s="62"/>
      <c r="H308" s="29"/>
      <c r="I308" s="29"/>
      <c r="J308" s="29"/>
      <c r="K308" s="29"/>
    </row>
    <row r="309" spans="3:11" s="4" customFormat="1" x14ac:dyDescent="0.2">
      <c r="C309" s="18"/>
      <c r="D309" s="7"/>
      <c r="E309" s="7"/>
      <c r="F309" s="62"/>
      <c r="H309" s="29"/>
      <c r="I309" s="29"/>
      <c r="J309" s="29"/>
      <c r="K309" s="29"/>
    </row>
    <row r="310" spans="3:11" s="4" customFormat="1" x14ac:dyDescent="0.2">
      <c r="C310" s="18"/>
      <c r="D310" s="7"/>
      <c r="E310" s="7"/>
      <c r="F310" s="62"/>
      <c r="H310" s="29"/>
      <c r="I310" s="29"/>
      <c r="J310" s="29"/>
      <c r="K310" s="29"/>
    </row>
    <row r="311" spans="3:11" s="4" customFormat="1" x14ac:dyDescent="0.2">
      <c r="C311" s="18"/>
      <c r="D311" s="7"/>
      <c r="E311" s="7"/>
      <c r="F311" s="62"/>
      <c r="H311" s="29"/>
      <c r="I311" s="29"/>
      <c r="J311" s="29"/>
      <c r="K311" s="29"/>
    </row>
    <row r="312" spans="3:11" s="4" customFormat="1" x14ac:dyDescent="0.2">
      <c r="C312" s="18"/>
      <c r="D312" s="7"/>
      <c r="E312" s="7"/>
      <c r="F312" s="62"/>
      <c r="H312" s="29"/>
      <c r="I312" s="29"/>
      <c r="J312" s="29"/>
      <c r="K312" s="29"/>
    </row>
    <row r="313" spans="3:11" s="4" customFormat="1" x14ac:dyDescent="0.2">
      <c r="C313" s="18"/>
      <c r="D313" s="7"/>
      <c r="E313" s="7"/>
      <c r="F313" s="62"/>
      <c r="H313" s="29"/>
      <c r="I313" s="29"/>
      <c r="J313" s="29"/>
      <c r="K313" s="29"/>
    </row>
    <row r="314" spans="3:11" s="4" customFormat="1" x14ac:dyDescent="0.2">
      <c r="C314" s="18"/>
      <c r="D314" s="7"/>
      <c r="E314" s="7"/>
      <c r="F314" s="62"/>
      <c r="H314" s="29"/>
      <c r="I314" s="29"/>
      <c r="J314" s="29"/>
      <c r="K314" s="29"/>
    </row>
    <row r="315" spans="3:11" s="4" customFormat="1" x14ac:dyDescent="0.2">
      <c r="C315" s="18"/>
      <c r="D315" s="7"/>
      <c r="E315" s="7"/>
      <c r="F315" s="62"/>
      <c r="H315" s="29"/>
      <c r="I315" s="29"/>
      <c r="J315" s="29"/>
      <c r="K315" s="29"/>
    </row>
    <row r="316" spans="3:11" s="4" customFormat="1" x14ac:dyDescent="0.2">
      <c r="C316" s="18"/>
      <c r="D316" s="7"/>
      <c r="E316" s="7"/>
      <c r="F316" s="62"/>
      <c r="H316" s="29"/>
      <c r="I316" s="29"/>
      <c r="J316" s="29"/>
      <c r="K316" s="29"/>
    </row>
    <row r="317" spans="3:11" s="4" customFormat="1" x14ac:dyDescent="0.2">
      <c r="C317" s="18"/>
      <c r="D317" s="7"/>
      <c r="E317" s="7"/>
      <c r="F317" s="62"/>
      <c r="H317" s="29"/>
      <c r="I317" s="29"/>
      <c r="J317" s="29"/>
      <c r="K317" s="29"/>
    </row>
    <row r="318" spans="3:11" s="4" customFormat="1" x14ac:dyDescent="0.2">
      <c r="C318" s="18"/>
      <c r="D318" s="7"/>
      <c r="E318" s="7"/>
      <c r="F318" s="62"/>
      <c r="H318" s="29"/>
      <c r="I318" s="29"/>
      <c r="J318" s="29"/>
      <c r="K318" s="29"/>
    </row>
    <row r="319" spans="3:11" s="4" customFormat="1" x14ac:dyDescent="0.2">
      <c r="C319" s="18"/>
      <c r="D319" s="7"/>
      <c r="E319" s="7"/>
      <c r="F319" s="62"/>
      <c r="H319" s="29"/>
      <c r="I319" s="29"/>
      <c r="J319" s="29"/>
      <c r="K319" s="29"/>
    </row>
    <row r="320" spans="3:11" s="4" customFormat="1" x14ac:dyDescent="0.2">
      <c r="C320" s="18"/>
      <c r="D320" s="7"/>
      <c r="E320" s="7"/>
      <c r="F320" s="62"/>
      <c r="H320" s="29"/>
      <c r="I320" s="29"/>
      <c r="J320" s="29"/>
      <c r="K320" s="29"/>
    </row>
    <row r="321" spans="3:11" s="4" customFormat="1" x14ac:dyDescent="0.2">
      <c r="C321" s="18"/>
      <c r="D321" s="7"/>
      <c r="E321" s="7"/>
      <c r="F321" s="62"/>
      <c r="H321" s="29"/>
      <c r="I321" s="29"/>
      <c r="J321" s="29"/>
      <c r="K321" s="29"/>
    </row>
    <row r="322" spans="3:11" s="4" customFormat="1" x14ac:dyDescent="0.2">
      <c r="C322" s="18"/>
      <c r="D322" s="7"/>
      <c r="E322" s="7"/>
      <c r="F322" s="62"/>
      <c r="H322" s="29"/>
      <c r="I322" s="29"/>
      <c r="J322" s="29"/>
      <c r="K322" s="29"/>
    </row>
    <row r="323" spans="3:11" s="4" customFormat="1" x14ac:dyDescent="0.2">
      <c r="C323" s="18"/>
      <c r="D323" s="7"/>
      <c r="E323" s="7"/>
      <c r="F323" s="62"/>
      <c r="H323" s="29"/>
      <c r="I323" s="29"/>
      <c r="J323" s="29"/>
      <c r="K323" s="29"/>
    </row>
    <row r="324" spans="3:11" s="4" customFormat="1" x14ac:dyDescent="0.2">
      <c r="C324" s="18"/>
      <c r="D324" s="7"/>
      <c r="E324" s="7"/>
      <c r="F324" s="62"/>
      <c r="H324" s="29"/>
      <c r="I324" s="29"/>
      <c r="J324" s="29"/>
      <c r="K324" s="29"/>
    </row>
    <row r="325" spans="3:11" s="4" customFormat="1" x14ac:dyDescent="0.2">
      <c r="C325" s="18"/>
      <c r="D325" s="7"/>
      <c r="E325" s="7"/>
      <c r="F325" s="62"/>
      <c r="H325" s="29"/>
      <c r="I325" s="29"/>
      <c r="J325" s="29"/>
      <c r="K325" s="29"/>
    </row>
    <row r="326" spans="3:11" s="4" customFormat="1" x14ac:dyDescent="0.2">
      <c r="C326" s="18"/>
      <c r="D326" s="7"/>
      <c r="E326" s="7"/>
      <c r="F326" s="62"/>
      <c r="H326" s="29"/>
      <c r="I326" s="29"/>
      <c r="J326" s="29"/>
      <c r="K326" s="29"/>
    </row>
    <row r="327" spans="3:11" s="4" customFormat="1" x14ac:dyDescent="0.2">
      <c r="C327" s="18"/>
      <c r="D327" s="7"/>
      <c r="E327" s="7"/>
      <c r="F327" s="62"/>
      <c r="H327" s="29"/>
      <c r="I327" s="29"/>
      <c r="J327" s="29"/>
      <c r="K327" s="29"/>
    </row>
    <row r="328" spans="3:11" s="4" customFormat="1" x14ac:dyDescent="0.2">
      <c r="C328" s="18"/>
      <c r="D328" s="7"/>
      <c r="E328" s="7"/>
      <c r="F328" s="62"/>
      <c r="H328" s="29"/>
      <c r="I328" s="29"/>
      <c r="J328" s="29"/>
      <c r="K328" s="29"/>
    </row>
    <row r="329" spans="3:11" s="4" customFormat="1" x14ac:dyDescent="0.2">
      <c r="C329" s="18"/>
      <c r="D329" s="7"/>
      <c r="E329" s="7"/>
      <c r="F329" s="62"/>
      <c r="H329" s="29"/>
      <c r="I329" s="29"/>
      <c r="J329" s="29"/>
      <c r="K329" s="29"/>
    </row>
    <row r="330" spans="3:11" s="4" customFormat="1" x14ac:dyDescent="0.2">
      <c r="C330" s="18"/>
      <c r="D330" s="7"/>
      <c r="E330" s="7"/>
      <c r="F330" s="62"/>
      <c r="H330" s="29"/>
      <c r="I330" s="29"/>
      <c r="J330" s="29"/>
      <c r="K330" s="29"/>
    </row>
    <row r="331" spans="3:11" s="4" customFormat="1" x14ac:dyDescent="0.2">
      <c r="C331" s="18"/>
      <c r="D331" s="7"/>
      <c r="E331" s="7"/>
      <c r="F331" s="62"/>
      <c r="H331" s="29"/>
      <c r="I331" s="29"/>
      <c r="J331" s="29"/>
      <c r="K331" s="29"/>
    </row>
    <row r="332" spans="3:11" s="4" customFormat="1" x14ac:dyDescent="0.2">
      <c r="C332" s="18"/>
      <c r="D332" s="7"/>
      <c r="E332" s="7"/>
      <c r="F332" s="62"/>
      <c r="H332" s="29"/>
      <c r="I332" s="29"/>
      <c r="J332" s="29"/>
      <c r="K332" s="29"/>
    </row>
    <row r="333" spans="3:11" s="4" customFormat="1" x14ac:dyDescent="0.2">
      <c r="C333" s="18"/>
      <c r="D333" s="7"/>
      <c r="E333" s="7"/>
      <c r="F333" s="62"/>
      <c r="H333" s="29"/>
      <c r="I333" s="29"/>
      <c r="J333" s="29"/>
      <c r="K333" s="29"/>
    </row>
    <row r="334" spans="3:11" s="4" customFormat="1" x14ac:dyDescent="0.2">
      <c r="C334" s="18"/>
      <c r="D334" s="7"/>
      <c r="E334" s="7"/>
      <c r="F334" s="62"/>
      <c r="H334" s="29"/>
      <c r="I334" s="29"/>
      <c r="J334" s="29"/>
      <c r="K334" s="29"/>
    </row>
    <row r="335" spans="3:11" s="4" customFormat="1" x14ac:dyDescent="0.2">
      <c r="C335" s="18"/>
      <c r="D335" s="7"/>
      <c r="E335" s="7"/>
      <c r="F335" s="62"/>
      <c r="H335" s="29"/>
      <c r="I335" s="29"/>
      <c r="J335" s="29"/>
      <c r="K335" s="29"/>
    </row>
    <row r="336" spans="3:11" s="4" customFormat="1" x14ac:dyDescent="0.2">
      <c r="C336" s="18"/>
      <c r="D336" s="7"/>
      <c r="E336" s="7"/>
      <c r="F336" s="62"/>
      <c r="H336" s="29"/>
      <c r="I336" s="29"/>
      <c r="J336" s="29"/>
      <c r="K336" s="29"/>
    </row>
    <row r="337" spans="3:11" s="4" customFormat="1" x14ac:dyDescent="0.2">
      <c r="C337" s="18"/>
      <c r="D337" s="7"/>
      <c r="E337" s="7"/>
      <c r="F337" s="62"/>
      <c r="H337" s="29"/>
      <c r="I337" s="29"/>
      <c r="J337" s="29"/>
      <c r="K337" s="29"/>
    </row>
    <row r="338" spans="3:11" s="4" customFormat="1" x14ac:dyDescent="0.2">
      <c r="C338" s="18"/>
      <c r="D338" s="7"/>
      <c r="E338" s="7"/>
      <c r="F338" s="62"/>
      <c r="H338" s="29"/>
      <c r="I338" s="29"/>
      <c r="J338" s="29"/>
      <c r="K338" s="29"/>
    </row>
    <row r="339" spans="3:11" s="4" customFormat="1" x14ac:dyDescent="0.2">
      <c r="C339" s="18"/>
      <c r="D339" s="7"/>
      <c r="E339" s="7"/>
      <c r="F339" s="62"/>
      <c r="H339" s="29"/>
      <c r="I339" s="29"/>
      <c r="J339" s="29"/>
      <c r="K339" s="29"/>
    </row>
    <row r="340" spans="3:11" s="4" customFormat="1" x14ac:dyDescent="0.2">
      <c r="C340" s="18"/>
      <c r="D340" s="7"/>
      <c r="E340" s="7"/>
      <c r="F340" s="62"/>
      <c r="H340" s="29"/>
      <c r="I340" s="29"/>
      <c r="J340" s="29"/>
      <c r="K340" s="29"/>
    </row>
    <row r="341" spans="3:11" s="4" customFormat="1" x14ac:dyDescent="0.2">
      <c r="C341" s="18"/>
      <c r="D341" s="7"/>
      <c r="E341" s="7"/>
      <c r="F341" s="62"/>
      <c r="H341" s="29"/>
      <c r="I341" s="29"/>
      <c r="J341" s="29"/>
      <c r="K341" s="29"/>
    </row>
    <row r="342" spans="3:11" s="4" customFormat="1" x14ac:dyDescent="0.2">
      <c r="C342" s="18"/>
      <c r="D342" s="7"/>
      <c r="E342" s="7"/>
      <c r="F342" s="62"/>
      <c r="H342" s="29"/>
      <c r="I342" s="29"/>
      <c r="J342" s="29"/>
      <c r="K342" s="29"/>
    </row>
    <row r="343" spans="3:11" s="4" customFormat="1" x14ac:dyDescent="0.2">
      <c r="C343" s="18"/>
      <c r="D343" s="7"/>
      <c r="E343" s="7"/>
      <c r="F343" s="62"/>
      <c r="H343" s="29"/>
      <c r="I343" s="29"/>
      <c r="J343" s="29"/>
      <c r="K343" s="29"/>
    </row>
    <row r="344" spans="3:11" s="4" customFormat="1" x14ac:dyDescent="0.2">
      <c r="C344" s="18"/>
      <c r="D344" s="7"/>
      <c r="E344" s="7"/>
      <c r="F344" s="62"/>
      <c r="H344" s="29"/>
      <c r="I344" s="29"/>
      <c r="J344" s="29"/>
      <c r="K344" s="29"/>
    </row>
    <row r="345" spans="3:11" s="4" customFormat="1" x14ac:dyDescent="0.2">
      <c r="C345" s="18"/>
      <c r="D345" s="7"/>
      <c r="E345" s="7"/>
      <c r="F345" s="62"/>
      <c r="H345" s="29"/>
      <c r="I345" s="29"/>
      <c r="J345" s="29"/>
      <c r="K345" s="29"/>
    </row>
    <row r="346" spans="3:11" s="4" customFormat="1" x14ac:dyDescent="0.2">
      <c r="C346" s="18"/>
      <c r="D346" s="7"/>
      <c r="E346" s="7"/>
      <c r="F346" s="62"/>
      <c r="H346" s="29"/>
      <c r="I346" s="29"/>
      <c r="J346" s="29"/>
      <c r="K346" s="29"/>
    </row>
    <row r="347" spans="3:11" s="4" customFormat="1" x14ac:dyDescent="0.2">
      <c r="C347" s="18"/>
      <c r="D347" s="7"/>
      <c r="E347" s="7"/>
      <c r="F347" s="62"/>
      <c r="H347" s="29"/>
      <c r="I347" s="29"/>
      <c r="J347" s="29"/>
      <c r="K347" s="29"/>
    </row>
    <row r="348" spans="3:11" s="4" customFormat="1" x14ac:dyDescent="0.2">
      <c r="C348" s="18"/>
      <c r="D348" s="7"/>
      <c r="E348" s="7"/>
      <c r="F348" s="62"/>
      <c r="H348" s="29"/>
      <c r="I348" s="29"/>
      <c r="J348" s="29"/>
      <c r="K348" s="29"/>
    </row>
    <row r="349" spans="3:11" s="4" customFormat="1" x14ac:dyDescent="0.2">
      <c r="C349" s="18"/>
      <c r="D349" s="7"/>
      <c r="E349" s="7"/>
      <c r="F349" s="62"/>
      <c r="H349" s="29"/>
      <c r="I349" s="29"/>
      <c r="J349" s="29"/>
      <c r="K349" s="29"/>
    </row>
  </sheetData>
  <sheetProtection password="CF35" sheet="1" objects="1" scenarios="1" insertHyperlinks="0" selectLockedCells="1" autoFilter="0"/>
  <mergeCells count="58">
    <mergeCell ref="G4:K4"/>
    <mergeCell ref="H5:I5"/>
    <mergeCell ref="J5:K5"/>
    <mergeCell ref="D31:E31"/>
    <mergeCell ref="F26:F27"/>
    <mergeCell ref="D6:E6"/>
    <mergeCell ref="H17:I17"/>
    <mergeCell ref="J17:K17"/>
    <mergeCell ref="D7:E7"/>
    <mergeCell ref="D11:E11"/>
    <mergeCell ref="D12:E12"/>
    <mergeCell ref="G6:G15"/>
    <mergeCell ref="H6:I15"/>
    <mergeCell ref="J6:K15"/>
    <mergeCell ref="G18:G24"/>
    <mergeCell ref="B2:E2"/>
    <mergeCell ref="D13:E13"/>
    <mergeCell ref="D29:E29"/>
    <mergeCell ref="B26:B31"/>
    <mergeCell ref="D5:E5"/>
    <mergeCell ref="B61:B66"/>
    <mergeCell ref="B5:B21"/>
    <mergeCell ref="H54:I57"/>
    <mergeCell ref="B40:K40"/>
    <mergeCell ref="C63:E63"/>
    <mergeCell ref="D61:E61"/>
    <mergeCell ref="D62:E62"/>
    <mergeCell ref="B41:B50"/>
    <mergeCell ref="D41:E41"/>
    <mergeCell ref="D42:E42"/>
    <mergeCell ref="D43:E43"/>
    <mergeCell ref="D44:E44"/>
    <mergeCell ref="D45:E45"/>
    <mergeCell ref="D46:E46"/>
    <mergeCell ref="H18:I24"/>
    <mergeCell ref="J18:K24"/>
    <mergeCell ref="D48:E48"/>
    <mergeCell ref="D49:E49"/>
    <mergeCell ref="D50:E50"/>
    <mergeCell ref="J54:K57"/>
    <mergeCell ref="B60:K60"/>
    <mergeCell ref="B53:B58"/>
    <mergeCell ref="M53:M66"/>
    <mergeCell ref="J61:K61"/>
    <mergeCell ref="G41:G50"/>
    <mergeCell ref="H41:K41"/>
    <mergeCell ref="H42:K45"/>
    <mergeCell ref="H46:K46"/>
    <mergeCell ref="H47:K50"/>
    <mergeCell ref="B52:K52"/>
    <mergeCell ref="H61:I61"/>
    <mergeCell ref="H63:I66"/>
    <mergeCell ref="J63:K66"/>
    <mergeCell ref="G63:G66"/>
    <mergeCell ref="H53:I53"/>
    <mergeCell ref="J53:K53"/>
    <mergeCell ref="G54:G57"/>
    <mergeCell ref="D47:E47"/>
  </mergeCells>
  <conditionalFormatting sqref="H63 J63">
    <cfRule type="cellIs" dxfId="14" priority="20" operator="lessThan">
      <formula>10</formula>
    </cfRule>
  </conditionalFormatting>
  <conditionalFormatting sqref="D66:E66">
    <cfRule type="cellIs" dxfId="13" priority="12" operator="lessThan">
      <formula>10</formula>
    </cfRule>
  </conditionalFormatting>
  <hyperlinks>
    <hyperlink ref="B68" r:id="rId1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43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45DAE4D-CCBC-4A48-A5E4-6433D1027044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J63 B52:K52 G61:K61 H54 J54 G63:H63 B53:F53 C61:F66 C54:F58 B26:K50</xm:sqref>
        </x14:conditionalFormatting>
        <x14:conditionalFormatting xmlns:xm="http://schemas.microsoft.com/office/excel/2006/main">
          <x14:cfRule type="cellIs" priority="11" operator="greaterThan" id="{CF346066-B865-465E-93D4-5E2833A6EDBE}">
            <xm:f>Basisdaten!$I$4</xm:f>
            <x14:dxf>
              <font>
                <b/>
                <i val="0"/>
                <strike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D16:E16</xm:sqref>
        </x14:conditionalFormatting>
        <x14:conditionalFormatting xmlns:xm="http://schemas.microsoft.com/office/excel/2006/main">
          <x14:cfRule type="expression" priority="7" id="{08608009-3973-403C-8BEB-FD0D9F5CCCCC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B51:K51</xm:sqref>
        </x14:conditionalFormatting>
        <x14:conditionalFormatting xmlns:xm="http://schemas.microsoft.com/office/excel/2006/main">
          <x14:cfRule type="expression" priority="6" id="{9E9CB796-B87D-4A7F-BCA3-1F874044EB0B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G53:K53</xm:sqref>
        </x14:conditionalFormatting>
        <x14:conditionalFormatting xmlns:xm="http://schemas.microsoft.com/office/excel/2006/main">
          <x14:cfRule type="expression" priority="5" id="{529A593B-EC9F-4FDA-BEAC-B0BF81AE7221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expression" priority="4" id="{A5A4EA7B-A2E4-42F5-8696-1D19C66BB13E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B60:K60</xm:sqref>
        </x14:conditionalFormatting>
        <x14:conditionalFormatting xmlns:xm="http://schemas.microsoft.com/office/excel/2006/main">
          <x14:cfRule type="expression" priority="3" id="{862C5CD7-A81C-46A0-83D8-FAA0F2B23C71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B61</xm:sqref>
        </x14:conditionalFormatting>
        <x14:conditionalFormatting xmlns:xm="http://schemas.microsoft.com/office/excel/2006/main">
          <x14:cfRule type="expression" priority="2" id="{C96723D6-2354-40FB-8191-989463F1447E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" id="{FA13B112-FF5B-4108-85A1-8457B76E4B71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Basisdaten!$B$43:$B$46</xm:f>
          </x14:formula1>
          <xm:sqref>H26</xm:sqref>
        </x14:dataValidation>
        <x14:dataValidation type="list" allowBlank="1" showInputMessage="1" showErrorMessage="1">
          <x14:formula1>
            <xm:f>Basisdaten!$D$43:$D$45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45"/>
  <sheetViews>
    <sheetView workbookViewId="0">
      <selection activeCell="AQ10" sqref="AQ10"/>
    </sheetView>
  </sheetViews>
  <sheetFormatPr baseColWidth="10" defaultColWidth="11" defaultRowHeight="14.25" x14ac:dyDescent="0.2"/>
  <cols>
    <col min="1" max="1" width="2.625" style="4" customWidth="1"/>
    <col min="2" max="3" width="11" style="4" hidden="1" customWidth="1"/>
    <col min="4" max="4" width="14.5" style="4" hidden="1" customWidth="1"/>
    <col min="5" max="5" width="14.375" style="4" hidden="1" customWidth="1"/>
    <col min="6" max="6" width="12.625" style="4" hidden="1" customWidth="1"/>
    <col min="7" max="7" width="14.625" style="4" hidden="1" customWidth="1"/>
    <col min="8" max="10" width="12.625" style="4" hidden="1" customWidth="1"/>
    <col min="11" max="11" width="14.25" style="4" hidden="1" customWidth="1"/>
    <col min="12" max="18" width="11" style="4" hidden="1" customWidth="1"/>
    <col min="19" max="19" width="2.625" style="4" hidden="1" customWidth="1"/>
    <col min="20" max="21" width="13.625" style="4" hidden="1" customWidth="1"/>
    <col min="22" max="22" width="2.625" style="4" hidden="1" customWidth="1"/>
    <col min="23" max="23" width="11" style="4" hidden="1" customWidth="1"/>
    <col min="24" max="24" width="14.5" style="4" hidden="1" customWidth="1"/>
    <col min="25" max="25" width="14.375" style="4" hidden="1" customWidth="1"/>
    <col min="26" max="26" width="12.625" style="4" hidden="1" customWidth="1"/>
    <col min="27" max="27" width="14.625" style="4" hidden="1" customWidth="1"/>
    <col min="28" max="30" width="12.625" style="4" hidden="1" customWidth="1"/>
    <col min="31" max="31" width="14.25" style="4" hidden="1" customWidth="1"/>
    <col min="32" max="38" width="11" style="4" hidden="1" customWidth="1"/>
    <col min="39" max="40" width="2.625" style="4" customWidth="1"/>
    <col min="41" max="100" width="11" style="4"/>
    <col min="101" max="16384" width="11" style="3"/>
  </cols>
  <sheetData>
    <row r="1" spans="1:100" s="5" customFormat="1" ht="15.75" customHeight="1" x14ac:dyDescent="0.2">
      <c r="C1" s="113"/>
      <c r="E1" s="22" t="s">
        <v>54</v>
      </c>
      <c r="F1" s="9">
        <v>1</v>
      </c>
      <c r="G1" s="22">
        <v>2</v>
      </c>
      <c r="K1" s="22">
        <v>3</v>
      </c>
      <c r="P1" s="22"/>
      <c r="Q1" s="175">
        <v>4</v>
      </c>
      <c r="R1" s="22"/>
      <c r="T1" s="31">
        <f>Mähdrescher!I26</f>
        <v>1</v>
      </c>
      <c r="U1" s="31"/>
      <c r="W1" s="135"/>
      <c r="X1" s="136"/>
      <c r="Y1" s="137" t="s">
        <v>54</v>
      </c>
      <c r="Z1" s="175">
        <v>1</v>
      </c>
      <c r="AA1" s="137">
        <v>2</v>
      </c>
      <c r="AB1" s="136"/>
      <c r="AC1" s="136"/>
      <c r="AD1" s="136"/>
      <c r="AE1" s="137">
        <v>3</v>
      </c>
      <c r="AF1" s="136"/>
      <c r="AG1" s="136"/>
      <c r="AH1" s="136"/>
      <c r="AI1" s="136"/>
      <c r="AJ1" s="175"/>
      <c r="AK1" s="175">
        <v>4</v>
      </c>
      <c r="AL1" s="176"/>
    </row>
    <row r="2" spans="1:100" s="1" customFormat="1" ht="57" customHeight="1" x14ac:dyDescent="0.2">
      <c r="A2" s="5"/>
      <c r="B2" s="122" t="s">
        <v>50</v>
      </c>
      <c r="C2" s="76" t="s">
        <v>62</v>
      </c>
      <c r="D2" s="82" t="s">
        <v>51</v>
      </c>
      <c r="E2" s="82" t="s">
        <v>53</v>
      </c>
      <c r="F2" s="81" t="s">
        <v>52</v>
      </c>
      <c r="G2" s="125" t="s">
        <v>64</v>
      </c>
      <c r="H2" s="81" t="s">
        <v>6</v>
      </c>
      <c r="I2" s="126" t="s">
        <v>70</v>
      </c>
      <c r="J2" s="81" t="s">
        <v>68</v>
      </c>
      <c r="K2" s="125" t="s">
        <v>41</v>
      </c>
      <c r="L2" s="81" t="s">
        <v>56</v>
      </c>
      <c r="M2" s="81" t="s">
        <v>57</v>
      </c>
      <c r="N2" s="126" t="s">
        <v>69</v>
      </c>
      <c r="O2" s="126" t="s">
        <v>63</v>
      </c>
      <c r="P2" s="81" t="s">
        <v>86</v>
      </c>
      <c r="Q2" s="81" t="s">
        <v>101</v>
      </c>
      <c r="R2" s="81" t="s">
        <v>65</v>
      </c>
      <c r="S2" s="5"/>
      <c r="T2" s="76" t="str">
        <f>INDEX(F2:R2,1,MATCH($T$1,$F$1:$R$1,0))</f>
        <v>Restwert</v>
      </c>
      <c r="U2" s="76" t="str">
        <f>T2</f>
        <v>Restwert</v>
      </c>
      <c r="V2" s="5"/>
      <c r="W2" s="76" t="s">
        <v>62</v>
      </c>
      <c r="X2" s="82" t="s">
        <v>51</v>
      </c>
      <c r="Y2" s="82" t="s">
        <v>53</v>
      </c>
      <c r="Z2" s="81" t="s">
        <v>52</v>
      </c>
      <c r="AA2" s="125" t="s">
        <v>64</v>
      </c>
      <c r="AB2" s="81" t="s">
        <v>6</v>
      </c>
      <c r="AC2" s="126" t="s">
        <v>70</v>
      </c>
      <c r="AD2" s="81" t="s">
        <v>68</v>
      </c>
      <c r="AE2" s="125" t="s">
        <v>41</v>
      </c>
      <c r="AF2" s="81" t="s">
        <v>56</v>
      </c>
      <c r="AG2" s="81" t="s">
        <v>57</v>
      </c>
      <c r="AH2" s="126" t="s">
        <v>69</v>
      </c>
      <c r="AI2" s="126" t="s">
        <v>63</v>
      </c>
      <c r="AJ2" s="81" t="s">
        <v>86</v>
      </c>
      <c r="AK2" s="81" t="s">
        <v>101</v>
      </c>
      <c r="AL2" s="81" t="s">
        <v>65</v>
      </c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100" s="5" customFormat="1" ht="15" customHeight="1" x14ac:dyDescent="0.2">
      <c r="B3" s="121"/>
      <c r="C3" s="121"/>
      <c r="D3" s="120">
        <f>Mähdrescher!$D$9</f>
        <v>0</v>
      </c>
      <c r="E3" s="121"/>
      <c r="F3" s="88">
        <f>Mähdrescher!$D$10</f>
        <v>450000</v>
      </c>
      <c r="G3" s="80"/>
      <c r="H3" s="91" t="s">
        <v>61</v>
      </c>
      <c r="I3" s="138">
        <f>SUM(Mähdrescher!$D$20:$D$21)</f>
        <v>2788</v>
      </c>
      <c r="J3" s="84"/>
      <c r="K3" s="131">
        <f>Mähdrescher!$F$26</f>
        <v>18.7</v>
      </c>
      <c r="L3" s="141">
        <f>Mähdrescher!$D$29</f>
        <v>17.5</v>
      </c>
      <c r="M3" s="141">
        <f>Mähdrescher!$D$30*Mähdrescher!$D$31</f>
        <v>56.7</v>
      </c>
      <c r="N3" s="87"/>
      <c r="O3" s="93"/>
      <c r="P3" s="177"/>
      <c r="Q3" s="177"/>
      <c r="R3" s="93" t="s">
        <v>33</v>
      </c>
      <c r="T3" s="177" t="s">
        <v>87</v>
      </c>
      <c r="U3" s="177" t="s">
        <v>88</v>
      </c>
      <c r="W3" s="121"/>
      <c r="X3" s="120">
        <f>Mähdrescher!E9</f>
        <v>651</v>
      </c>
      <c r="Y3" s="121"/>
      <c r="Z3" s="88">
        <f>Mähdrescher!E10</f>
        <v>245884.49999999997</v>
      </c>
      <c r="AA3" s="80"/>
      <c r="AB3" s="91" t="s">
        <v>61</v>
      </c>
      <c r="AC3" s="138">
        <f>SUM(Mähdrescher!$D$20:$D$21)</f>
        <v>2788</v>
      </c>
      <c r="AD3" s="84"/>
      <c r="AE3" s="131">
        <f>Mähdrescher!$F$26</f>
        <v>18.7</v>
      </c>
      <c r="AF3" s="141">
        <f>Mähdrescher!$D$29</f>
        <v>17.5</v>
      </c>
      <c r="AG3" s="141">
        <f>Mähdrescher!$D$30*Mähdrescher!$D$31</f>
        <v>56.7</v>
      </c>
      <c r="AH3" s="87"/>
      <c r="AI3" s="93"/>
      <c r="AJ3" s="177"/>
      <c r="AK3" s="177"/>
      <c r="AL3" s="93" t="s">
        <v>33</v>
      </c>
    </row>
    <row r="4" spans="1:100" s="5" customFormat="1" ht="30" customHeight="1" x14ac:dyDescent="0.2">
      <c r="B4" s="79">
        <v>1</v>
      </c>
      <c r="C4" s="123">
        <f>IFERROR(Mähdrescher!D8+1,"")</f>
        <v>1</v>
      </c>
      <c r="D4" s="120">
        <f>IFERROR(IF(D3+Mähdrescher!$D$13&lt;=Mähdrescher!$D$16,D3+Mähdrescher!$D$13,"-"),"-")</f>
        <v>76.370370370370367</v>
      </c>
      <c r="E4" s="83">
        <f>IFERROR((D3+D4)/2/Basisdaten!$I$4*100,"-")</f>
        <v>1.2728395061728395</v>
      </c>
      <c r="F4" s="89">
        <f>IFERROR(Mähdrescher!$D$10*(0.74-0.27*C4/Basisdaten!$H$4-0.27*(D4/Basisdaten!$I$4)),"-")</f>
        <v>317757</v>
      </c>
      <c r="G4" s="92">
        <f t="shared" ref="G4:G26" si="0">IFERROR((F3-F4),"")</f>
        <v>132243</v>
      </c>
      <c r="H4" s="119">
        <f>IFERROR((F$3+F4)/2*Mähdrescher!$F$19/100,"-")</f>
        <v>5758.1774999999998</v>
      </c>
      <c r="I4" s="90">
        <f t="shared" ref="I4:I26" si="1">IF(ISNUMBER(G4),SUM(G4:H4)+I$3,"")</f>
        <v>140789.17749999999</v>
      </c>
      <c r="J4" s="68">
        <f>IFERROR(LOOKUP(E4,Basisdaten!$B$5:$B$19,Basisdaten!$D$5:$D$19),"-")</f>
        <v>0.32</v>
      </c>
      <c r="K4" s="128">
        <f>IFERROR(Mähdrescher!$D$13*K$3*J4,"")</f>
        <v>457.00029629629631</v>
      </c>
      <c r="L4" s="89">
        <f>IFERROR(IF(ISNUMBER(K4),Mähdrescher!$D$13*L$3,""),"")</f>
        <v>1336.4814814814815</v>
      </c>
      <c r="M4" s="89">
        <f>IFERROR(IF(ISNUMBER(L4),Mähdrescher!$D$13*M$3,""),"")</f>
        <v>4330.2</v>
      </c>
      <c r="N4" s="127">
        <f t="shared" ref="N4:N26" si="2">IF(ISNUMBER(K4),SUM(K4:M4),"")</f>
        <v>6123.6817777777778</v>
      </c>
      <c r="O4" s="90">
        <f t="shared" ref="O4:O26" si="3">IFERROR(I4+N4,"")</f>
        <v>146912.85927777778</v>
      </c>
      <c r="P4" s="179">
        <f>IFERROR(R4/Mähdrescher!$D$13,0)</f>
        <v>1923.6892339961205</v>
      </c>
      <c r="Q4" s="179">
        <f>P4/Mähdrescher!$D$12</f>
        <v>489.70953092592595</v>
      </c>
      <c r="R4" s="119">
        <f>IFERROR(IF(ISNUMBER(O4),SUM(O$4:O4)/$B4,""),"")</f>
        <v>146912.85927777778</v>
      </c>
      <c r="T4" s="180">
        <f t="shared" ref="T4:T26" si="4">INDEX(F4:R4,1,MATCH($T$1,$F$1:$R$1,0))</f>
        <v>317757</v>
      </c>
      <c r="U4" s="180">
        <f t="shared" ref="U4:U26" si="5">INDEX(Z4:AL4,1,MATCH($T$1,$Z$1:$AL$1,0))</f>
        <v>230641.5</v>
      </c>
      <c r="W4" s="123">
        <f>IFERROR(Mähdrescher!E8+1,"")</f>
        <v>6</v>
      </c>
      <c r="X4" s="120">
        <f>IFERROR(IF(X3+Mähdrescher!$D$13&lt;=Mähdrescher!$E$16,X3+Mähdrescher!$D$13,"-"),"-")</f>
        <v>727.37037037037032</v>
      </c>
      <c r="Y4" s="83">
        <f>IFERROR((X3+X4)/2/Basisdaten!$I$4*100,"-")</f>
        <v>22.972839506172839</v>
      </c>
      <c r="Z4" s="89">
        <f>IFERROR(Mähdrescher!$D$10*(0.74-0.27*W4/Basisdaten!$H$4-0.27*(X4/Basisdaten!$I$4)),"-")</f>
        <v>230641.5</v>
      </c>
      <c r="AA4" s="92">
        <f t="shared" ref="AA4:AA26" si="6">IFERROR((Z3-Z4),"")</f>
        <v>15242.999999999971</v>
      </c>
      <c r="AB4" s="119">
        <f>IFERROR((Z$3+Z4)/2*Mähdrescher!$F$19/100,"-")</f>
        <v>3573.9450000000002</v>
      </c>
      <c r="AC4" s="90">
        <f t="shared" ref="AC4:AC26" si="7">IF(ISNUMBER(AA4),SUM(AA4:AB4)+AC$3,"")</f>
        <v>21604.944999999971</v>
      </c>
      <c r="AD4" s="68">
        <f>IFERROR(LOOKUP(Y4,Basisdaten!$B$5:$B$19,Basisdaten!$D$5:$D$19),"-")</f>
        <v>0.75</v>
      </c>
      <c r="AE4" s="128">
        <f>IFERROR(Mähdrescher!$D$13*AE$3*AD4,"")</f>
        <v>1071.0944444444444</v>
      </c>
      <c r="AF4" s="89">
        <f>IFERROR(IF(ISNUMBER(AE4),Mähdrescher!$D$13*AF$3,""),"")</f>
        <v>1336.4814814814815</v>
      </c>
      <c r="AG4" s="89">
        <f>IFERROR(IF(ISNUMBER(AF4),Mähdrescher!$D$13*AG$3,""),"")</f>
        <v>4330.2</v>
      </c>
      <c r="AH4" s="127">
        <f t="shared" ref="AH4:AH26" si="8">IF(ISNUMBER(AE4),SUM(AE4:AG4),"")</f>
        <v>6737.7759259259255</v>
      </c>
      <c r="AI4" s="90">
        <f t="shared" ref="AI4:AI26" si="9">IFERROR(AC4+AH4,"")</f>
        <v>28342.720925925896</v>
      </c>
      <c r="AJ4" s="179">
        <f>IFERROR(AL4/Mähdrescher!$D$13,0)</f>
        <v>371.12195198836042</v>
      </c>
      <c r="AK4" s="179">
        <f>AJ4/Mähdrescher!$D$12</f>
        <v>94.475736419752977</v>
      </c>
      <c r="AL4" s="119">
        <f>IFERROR(IF(ISNUMBER(AI4),SUM(AI$4:AI4)/$B4,""),"")</f>
        <v>28342.720925925896</v>
      </c>
    </row>
    <row r="5" spans="1:100" s="5" customFormat="1" ht="30" customHeight="1" x14ac:dyDescent="0.2">
      <c r="B5" s="79">
        <f t="shared" ref="B5:B25" si="10">B4+1</f>
        <v>2</v>
      </c>
      <c r="C5" s="78">
        <f>IFERROR(IF(C4+1&lt;=Mähdrescher!$D$15,C4+1,""),"")</f>
        <v>2</v>
      </c>
      <c r="D5" s="120">
        <f>IFERROR(IF(D4+Mähdrescher!$D$13&lt;=Mähdrescher!$D$16,D4+Mähdrescher!$D$13,"-"),"-")</f>
        <v>152.74074074074073</v>
      </c>
      <c r="E5" s="83">
        <f>IFERROR((D4+D5)/2/Basisdaten!$I$4*100,"-")</f>
        <v>3.8185185185185184</v>
      </c>
      <c r="F5" s="89">
        <f>IFERROR(Mähdrescher!$D$10*(0.74-0.27*C5/Basisdaten!$H$4-0.27*(D5/Basisdaten!$I$4)),"-")</f>
        <v>302513.99999999994</v>
      </c>
      <c r="G5" s="92">
        <f t="shared" si="0"/>
        <v>15243.000000000058</v>
      </c>
      <c r="H5" s="119">
        <f>IFERROR((F$3+F5)/2*Mähdrescher!$F$19/100,"-")</f>
        <v>5643.8549999999996</v>
      </c>
      <c r="I5" s="90">
        <f t="shared" si="1"/>
        <v>23674.855000000058</v>
      </c>
      <c r="J5" s="68">
        <f>IFERROR(LOOKUP(E5,Basisdaten!$B$5:$B$19,Basisdaten!$D$5:$D$19),"-")</f>
        <v>0.32</v>
      </c>
      <c r="K5" s="128">
        <f>IFERROR(Mähdrescher!$D$13*K$3*J5,"")</f>
        <v>457.00029629629631</v>
      </c>
      <c r="L5" s="89">
        <f>IFERROR(IF(ISNUMBER(K5),Mähdrescher!$D$13*L$3,""),"")</f>
        <v>1336.4814814814815</v>
      </c>
      <c r="M5" s="89">
        <f>IFERROR(IF(ISNUMBER(L5),Mähdrescher!$D$13*M$3,""),"")</f>
        <v>4330.2</v>
      </c>
      <c r="N5" s="127">
        <f t="shared" si="2"/>
        <v>6123.6817777777778</v>
      </c>
      <c r="O5" s="90">
        <f t="shared" si="3"/>
        <v>29798.536777777837</v>
      </c>
      <c r="P5" s="179">
        <f>IFERROR(R5/Mähdrescher!$D$13,0)</f>
        <v>1156.9368800921441</v>
      </c>
      <c r="Q5" s="179">
        <f>P5/Mähdrescher!$D$12</f>
        <v>294.51899342592606</v>
      </c>
      <c r="R5" s="119">
        <f>IFERROR(IF(ISNUMBER(O5),SUM(O$4:O5)/$B5,""),"")</f>
        <v>88355.698027777806</v>
      </c>
      <c r="T5" s="180">
        <f t="shared" si="4"/>
        <v>302513.99999999994</v>
      </c>
      <c r="U5" s="180">
        <f t="shared" si="5"/>
        <v>215398.49999999997</v>
      </c>
      <c r="W5" s="78">
        <f>IFERROR(IF(W4+1&lt;=Mähdrescher!$E$15,W4+1,""),"")</f>
        <v>7</v>
      </c>
      <c r="X5" s="120">
        <f>IFERROR(IF(X4+Mähdrescher!$D$13&lt;=Mähdrescher!$E$16,X4+Mähdrescher!$D$13,"-"),"-")</f>
        <v>803.74074074074065</v>
      </c>
      <c r="Y5" s="83">
        <f>IFERROR((X4+X5)/2/Basisdaten!$I$4*100,"-")</f>
        <v>25.518518518518512</v>
      </c>
      <c r="Z5" s="89">
        <f>IFERROR(Mähdrescher!$D$10*(0.74-0.27*W5/Basisdaten!$H$4-0.27*(X5/Basisdaten!$I$4)),"-")</f>
        <v>215398.49999999997</v>
      </c>
      <c r="AA5" s="92">
        <f t="shared" si="6"/>
        <v>15243.000000000029</v>
      </c>
      <c r="AB5" s="119">
        <f>IFERROR((Z$3+Z5)/2*Mähdrescher!$F$19/100,"-")</f>
        <v>3459.6224999999995</v>
      </c>
      <c r="AC5" s="90">
        <f t="shared" si="7"/>
        <v>21490.622500000027</v>
      </c>
      <c r="AD5" s="68">
        <f>IFERROR(LOOKUP(Y5,Basisdaten!$B$5:$B$19,Basisdaten!$D$5:$D$19),"-")</f>
        <v>0.75</v>
      </c>
      <c r="AE5" s="128">
        <f>IFERROR(Mähdrescher!$D$13*AE$3*AD5,"")</f>
        <v>1071.0944444444444</v>
      </c>
      <c r="AF5" s="89">
        <f>IFERROR(IF(ISNUMBER(AE5),Mähdrescher!$D$13*AF$3,""),"")</f>
        <v>1336.4814814814815</v>
      </c>
      <c r="AG5" s="89">
        <f>IFERROR(IF(ISNUMBER(AF5),Mähdrescher!$D$13*AG$3,""),"")</f>
        <v>4330.2</v>
      </c>
      <c r="AH5" s="127">
        <f t="shared" si="8"/>
        <v>6737.7759259259255</v>
      </c>
      <c r="AI5" s="90">
        <f t="shared" si="9"/>
        <v>28228.398425925952</v>
      </c>
      <c r="AJ5" s="179">
        <f>IFERROR(AL5/Mähdrescher!$D$13,0)</f>
        <v>370.37347781280312</v>
      </c>
      <c r="AK5" s="179">
        <f>AJ5/Mähdrescher!$D$12</f>
        <v>94.285198919753086</v>
      </c>
      <c r="AL5" s="119">
        <f>IFERROR(IF(ISNUMBER(AI5),SUM(AI$4:AI5)/$B5,""),"")</f>
        <v>28285.559675925924</v>
      </c>
    </row>
    <row r="6" spans="1:100" s="5" customFormat="1" ht="30" customHeight="1" x14ac:dyDescent="0.2">
      <c r="B6" s="79">
        <f t="shared" si="10"/>
        <v>3</v>
      </c>
      <c r="C6" s="78">
        <f>IFERROR(IF(C5+1&lt;=Mähdrescher!$D$15,C5+1,""),"")</f>
        <v>3</v>
      </c>
      <c r="D6" s="120">
        <f>IFERROR(IF(D5+Mähdrescher!$D$13&lt;=Mähdrescher!$D$16,D5+Mähdrescher!$D$13,"-"),"-")</f>
        <v>229.11111111111109</v>
      </c>
      <c r="E6" s="83">
        <f>IFERROR((D5+D6)/2/Basisdaten!$I$4*100,"-")</f>
        <v>6.3641975308641978</v>
      </c>
      <c r="F6" s="89">
        <f>IFERROR(Mähdrescher!$D$10*(0.74-0.27*C6/Basisdaten!$H$4-0.27*(D6/Basisdaten!$I$4)),"-")</f>
        <v>287271</v>
      </c>
      <c r="G6" s="92">
        <f t="shared" si="0"/>
        <v>15242.999999999942</v>
      </c>
      <c r="H6" s="119">
        <f>IFERROR((F$3+F6)/2*Mähdrescher!$F$19/100,"-")</f>
        <v>5529.5325000000003</v>
      </c>
      <c r="I6" s="90">
        <f t="shared" si="1"/>
        <v>23560.532499999943</v>
      </c>
      <c r="J6" s="68">
        <f>IFERROR(LOOKUP(E6,Basisdaten!$B$5:$B$19,Basisdaten!$D$5:$D$19),"-")</f>
        <v>0.32</v>
      </c>
      <c r="K6" s="128">
        <f>IFERROR(Mähdrescher!$D$13*K$3*J6,"")</f>
        <v>457.00029629629631</v>
      </c>
      <c r="L6" s="89">
        <f>IFERROR(IF(ISNUMBER(K6),Mähdrescher!$D$13*L$3,""),"")</f>
        <v>1336.4814814814815</v>
      </c>
      <c r="M6" s="89">
        <f>IFERROR(IF(ISNUMBER(L6),Mähdrescher!$D$13*M$3,""),"")</f>
        <v>4330.2</v>
      </c>
      <c r="N6" s="127">
        <f t="shared" si="2"/>
        <v>6123.6817777777778</v>
      </c>
      <c r="O6" s="90">
        <f t="shared" si="3"/>
        <v>29684.214277777719</v>
      </c>
      <c r="P6" s="179">
        <f>IFERROR(R6/Mähdrescher!$D$13,0)</f>
        <v>900.85377934044618</v>
      </c>
      <c r="Q6" s="179">
        <f>P6/Mähdrescher!$D$12</f>
        <v>229.32845592592591</v>
      </c>
      <c r="R6" s="119">
        <f>IFERROR(IF(ISNUMBER(O6),SUM(O$4:O6)/$B6,""),"")</f>
        <v>68798.536777777772</v>
      </c>
      <c r="T6" s="180">
        <f t="shared" si="4"/>
        <v>287271</v>
      </c>
      <c r="U6" s="180">
        <f t="shared" si="5"/>
        <v>200155.5</v>
      </c>
      <c r="W6" s="78">
        <f>IFERROR(IF(W5+1&lt;=Mähdrescher!$E$15,W5+1,""),"")</f>
        <v>8</v>
      </c>
      <c r="X6" s="120">
        <f>IFERROR(IF(X5+Mähdrescher!$D$13&lt;=Mähdrescher!$E$16,X5+Mähdrescher!$D$13,"-"),"-")</f>
        <v>880.11111111111097</v>
      </c>
      <c r="Y6" s="83">
        <f>IFERROR((X5+X6)/2/Basisdaten!$I$4*100,"-")</f>
        <v>28.064197530864192</v>
      </c>
      <c r="Z6" s="89">
        <f>IFERROR(Mähdrescher!$D$10*(0.74-0.27*W6/Basisdaten!$H$4-0.27*(X6/Basisdaten!$I$4)),"-")</f>
        <v>200155.5</v>
      </c>
      <c r="AA6" s="92">
        <f t="shared" si="6"/>
        <v>15242.999999999971</v>
      </c>
      <c r="AB6" s="119">
        <f>IFERROR((Z$3+Z6)/2*Mähdrescher!$F$19/100,"-")</f>
        <v>3345.3</v>
      </c>
      <c r="AC6" s="90">
        <f t="shared" si="7"/>
        <v>21376.29999999997</v>
      </c>
      <c r="AD6" s="68">
        <f>IFERROR(LOOKUP(Y6,Basisdaten!$B$5:$B$19,Basisdaten!$D$5:$D$19),"-")</f>
        <v>0.75</v>
      </c>
      <c r="AE6" s="128">
        <f>IFERROR(Mähdrescher!$D$13*AE$3*AD6,"")</f>
        <v>1071.0944444444444</v>
      </c>
      <c r="AF6" s="89">
        <f>IFERROR(IF(ISNUMBER(AE6),Mähdrescher!$D$13*AF$3,""),"")</f>
        <v>1336.4814814814815</v>
      </c>
      <c r="AG6" s="89">
        <f>IFERROR(IF(ISNUMBER(AF6),Mähdrescher!$D$13*AG$3,""),"")</f>
        <v>4330.2</v>
      </c>
      <c r="AH6" s="127">
        <f t="shared" si="8"/>
        <v>6737.7759259259255</v>
      </c>
      <c r="AI6" s="90">
        <f t="shared" si="9"/>
        <v>28114.075925925896</v>
      </c>
      <c r="AJ6" s="179">
        <f>IFERROR(AL6/Mähdrescher!$D$13,0)</f>
        <v>369.6250036372453</v>
      </c>
      <c r="AK6" s="179">
        <f>AJ6/Mähdrescher!$D$12</f>
        <v>94.094661419753052</v>
      </c>
      <c r="AL6" s="119">
        <f>IFERROR(IF(ISNUMBER(AI6),SUM(AI$4:AI6)/$B6,""),"")</f>
        <v>28228.398425925916</v>
      </c>
    </row>
    <row r="7" spans="1:100" s="5" customFormat="1" ht="30" customHeight="1" x14ac:dyDescent="0.2">
      <c r="B7" s="79">
        <f t="shared" si="10"/>
        <v>4</v>
      </c>
      <c r="C7" s="78">
        <f>IFERROR(IF(C6+1&lt;=Mähdrescher!$D$15,C6+1,""),"")</f>
        <v>4</v>
      </c>
      <c r="D7" s="120">
        <f>IFERROR(IF(D6+Mähdrescher!$D$13&lt;=Mähdrescher!$D$16,D6+Mähdrescher!$D$13,"-"),"-")</f>
        <v>305.48148148148147</v>
      </c>
      <c r="E7" s="83">
        <f>IFERROR((D6+D7)/2/Basisdaten!$I$4*100,"-")</f>
        <v>8.9098765432098777</v>
      </c>
      <c r="F7" s="89">
        <f>IFERROR(Mähdrescher!$D$10*(0.74-0.27*C7/Basisdaten!$H$4-0.27*(D7/Basisdaten!$I$4)),"-")</f>
        <v>272028</v>
      </c>
      <c r="G7" s="92">
        <f t="shared" si="0"/>
        <v>15243</v>
      </c>
      <c r="H7" s="119">
        <f>IFERROR((F$3+F7)/2*Mähdrescher!$F$19/100,"-")</f>
        <v>5415.21</v>
      </c>
      <c r="I7" s="90">
        <f t="shared" si="1"/>
        <v>23446.21</v>
      </c>
      <c r="J7" s="68">
        <f>IFERROR(LOOKUP(E7,Basisdaten!$B$5:$B$19,Basisdaten!$D$5:$D$19),"-")</f>
        <v>0.32</v>
      </c>
      <c r="K7" s="128">
        <f>IFERROR(Mähdrescher!$D$13*K$3*J7,"")</f>
        <v>457.00029629629631</v>
      </c>
      <c r="L7" s="89">
        <f>IFERROR(IF(ISNUMBER(K7),Mähdrescher!$D$13*L$3,""),"")</f>
        <v>1336.4814814814815</v>
      </c>
      <c r="M7" s="89">
        <f>IFERROR(IF(ISNUMBER(L7),Mähdrescher!$D$13*M$3,""),"")</f>
        <v>4330.2</v>
      </c>
      <c r="N7" s="127">
        <f t="shared" si="2"/>
        <v>6123.6817777777778</v>
      </c>
      <c r="O7" s="90">
        <f t="shared" si="3"/>
        <v>29569.891777777775</v>
      </c>
      <c r="P7" s="179">
        <f>IFERROR(R7/Mähdrescher!$D$13,0)</f>
        <v>772.43799187681861</v>
      </c>
      <c r="Q7" s="179">
        <f>P7/Mähdrescher!$D$12</f>
        <v>196.6379184259259</v>
      </c>
      <c r="R7" s="119">
        <f>IFERROR(IF(ISNUMBER(O7),SUM(O$4:O7)/$B7,""),"")</f>
        <v>58991.375527777775</v>
      </c>
      <c r="T7" s="180">
        <f t="shared" si="4"/>
        <v>272028</v>
      </c>
      <c r="U7" s="180">
        <f t="shared" si="5"/>
        <v>184912.50000000003</v>
      </c>
      <c r="W7" s="78">
        <f>IFERROR(IF(W6+1&lt;=Mähdrescher!$E$15,W6+1,""),"")</f>
        <v>9</v>
      </c>
      <c r="X7" s="120">
        <f>IFERROR(IF(X6+Mähdrescher!$D$13&lt;=Mähdrescher!$E$16,X6+Mähdrescher!$D$13,"-"),"-")</f>
        <v>956.4814814814813</v>
      </c>
      <c r="Y7" s="83">
        <f>IFERROR((X6+X7)/2/Basisdaten!$I$4*100,"-")</f>
        <v>30.609876543209868</v>
      </c>
      <c r="Z7" s="89">
        <f>IFERROR(Mähdrescher!$D$10*(0.74-0.27*W7/Basisdaten!$H$4-0.27*(X7/Basisdaten!$I$4)),"-")</f>
        <v>184912.50000000003</v>
      </c>
      <c r="AA7" s="92">
        <f t="shared" si="6"/>
        <v>15242.999999999971</v>
      </c>
      <c r="AB7" s="119">
        <f>IFERROR((Z$3+Z7)/2*Mähdrescher!$F$19/100,"-")</f>
        <v>3230.9775</v>
      </c>
      <c r="AC7" s="90">
        <f t="shared" si="7"/>
        <v>21261.977499999972</v>
      </c>
      <c r="AD7" s="68">
        <f>IFERROR(LOOKUP(Y7,Basisdaten!$B$5:$B$19,Basisdaten!$D$5:$D$19),"-")</f>
        <v>0.89</v>
      </c>
      <c r="AE7" s="128">
        <f>IFERROR(Mähdrescher!$D$13*AE$3*AD7,"")</f>
        <v>1271.032074074074</v>
      </c>
      <c r="AF7" s="89">
        <f>IFERROR(IF(ISNUMBER(AE7),Mähdrescher!$D$13*AF$3,""),"")</f>
        <v>1336.4814814814815</v>
      </c>
      <c r="AG7" s="89">
        <f>IFERROR(IF(ISNUMBER(AF7),Mähdrescher!$D$13*AG$3,""),"")</f>
        <v>4330.2</v>
      </c>
      <c r="AH7" s="127">
        <f t="shared" si="8"/>
        <v>6937.7135555555551</v>
      </c>
      <c r="AI7" s="90">
        <f t="shared" si="9"/>
        <v>28199.691055555526</v>
      </c>
      <c r="AJ7" s="179">
        <f>IFERROR(AL7/Mähdrescher!$D$13,0)</f>
        <v>369.53102946168747</v>
      </c>
      <c r="AK7" s="179">
        <f>AJ7/Mähdrescher!$D$12</f>
        <v>94.070738611111054</v>
      </c>
      <c r="AL7" s="119">
        <f>IFERROR(IF(ISNUMBER(AI7),SUM(AI$4:AI7)/$B7,""),"")</f>
        <v>28221.221583333318</v>
      </c>
    </row>
    <row r="8" spans="1:100" s="1" customFormat="1" ht="30" customHeight="1" x14ac:dyDescent="0.2">
      <c r="A8" s="5"/>
      <c r="B8" s="79">
        <f t="shared" si="10"/>
        <v>5</v>
      </c>
      <c r="C8" s="78">
        <f>IFERROR(IF(C7+1&lt;=Mähdrescher!$D$15,C7+1,""),"")</f>
        <v>5</v>
      </c>
      <c r="D8" s="120">
        <f>IFERROR(IF(D7+Mähdrescher!$D$13&lt;=Mähdrescher!$D$16,D7+Mähdrescher!$D$13,"-"),"-")</f>
        <v>381.85185185185185</v>
      </c>
      <c r="E8" s="83">
        <f>IFERROR((D7+D8)/2/Basisdaten!$I$4*100,"-")</f>
        <v>11.455555555555556</v>
      </c>
      <c r="F8" s="89">
        <f>IFERROR(Mähdrescher!$D$10*(0.74-0.27*C8/Basisdaten!$H$4-0.27*(D8/Basisdaten!$I$4)),"-")</f>
        <v>256785</v>
      </c>
      <c r="G8" s="92">
        <f t="shared" si="0"/>
        <v>15243</v>
      </c>
      <c r="H8" s="119">
        <f>IFERROR((F$3+F8)/2*Mähdrescher!$F$19/100,"-")</f>
        <v>5300.8874999999998</v>
      </c>
      <c r="I8" s="90">
        <f t="shared" si="1"/>
        <v>23331.887500000001</v>
      </c>
      <c r="J8" s="68">
        <f>IFERROR(LOOKUP(E8,Basisdaten!$B$5:$B$19,Basisdaten!$D$5:$D$19),"-")</f>
        <v>0.57999999999999996</v>
      </c>
      <c r="K8" s="128">
        <f>IFERROR(Mähdrescher!$D$13*K$3*J8,"")</f>
        <v>828.31303703703702</v>
      </c>
      <c r="L8" s="89">
        <f>IFERROR(IF(ISNUMBER(K8),Mähdrescher!$D$13*L$3,""),"")</f>
        <v>1336.4814814814815</v>
      </c>
      <c r="M8" s="89">
        <f>IFERROR(IF(ISNUMBER(L8),Mähdrescher!$D$13*M$3,""),"")</f>
        <v>4330.2</v>
      </c>
      <c r="N8" s="127">
        <f t="shared" si="2"/>
        <v>6494.9945185185188</v>
      </c>
      <c r="O8" s="90">
        <f t="shared" si="3"/>
        <v>29826.882018518518</v>
      </c>
      <c r="P8" s="179">
        <f>IFERROR(R8/Mähdrescher!$D$13,0)</f>
        <v>696.06152972841892</v>
      </c>
      <c r="Q8" s="179">
        <f>P8/Mähdrescher!$D$12</f>
        <v>177.19492275308639</v>
      </c>
      <c r="R8" s="119">
        <f>IFERROR(IF(ISNUMBER(O8),SUM(O$4:O8)/$B8,""),"")</f>
        <v>53158.476825925914</v>
      </c>
      <c r="S8" s="5"/>
      <c r="T8" s="180">
        <f t="shared" si="4"/>
        <v>256785</v>
      </c>
      <c r="U8" s="180">
        <f t="shared" si="5"/>
        <v>169669.49999999997</v>
      </c>
      <c r="V8" s="5"/>
      <c r="W8" s="78">
        <f>IFERROR(IF(W7+1&lt;=Mähdrescher!$E$15,W7+1,""),"")</f>
        <v>10</v>
      </c>
      <c r="X8" s="120">
        <f>IFERROR(IF(X7+Mähdrescher!$D$13&lt;=Mähdrescher!$E$16,X7+Mähdrescher!$D$13,"-"),"-")</f>
        <v>1032.8518518518517</v>
      </c>
      <c r="Y8" s="83">
        <f>IFERROR((X7+X8)/2/Basisdaten!$I$4*100,"-")</f>
        <v>33.155555555555551</v>
      </c>
      <c r="Z8" s="89">
        <f>IFERROR(Mähdrescher!$D$10*(0.74-0.27*W8/Basisdaten!$H$4-0.27*(X8/Basisdaten!$I$4)),"-")</f>
        <v>169669.49999999997</v>
      </c>
      <c r="AA8" s="92">
        <f t="shared" si="6"/>
        <v>15243.000000000058</v>
      </c>
      <c r="AB8" s="119">
        <f>IFERROR((Z$3+Z8)/2*Mähdrescher!$F$19/100,"-")</f>
        <v>3116.6549999999993</v>
      </c>
      <c r="AC8" s="90">
        <f t="shared" si="7"/>
        <v>21147.655000000057</v>
      </c>
      <c r="AD8" s="68">
        <f>IFERROR(LOOKUP(Y8,Basisdaten!$B$5:$B$19,Basisdaten!$D$5:$D$19),"-")</f>
        <v>0.89</v>
      </c>
      <c r="AE8" s="128">
        <f>IFERROR(Mähdrescher!$D$13*AE$3*AD8,"")</f>
        <v>1271.032074074074</v>
      </c>
      <c r="AF8" s="89">
        <f>IFERROR(IF(ISNUMBER(AE8),Mähdrescher!$D$13*AF$3,""),"")</f>
        <v>1336.4814814814815</v>
      </c>
      <c r="AG8" s="89">
        <f>IFERROR(IF(ISNUMBER(AF8),Mähdrescher!$D$13*AG$3,""),"")</f>
        <v>4330.2</v>
      </c>
      <c r="AH8" s="127">
        <f t="shared" si="8"/>
        <v>6937.7135555555551</v>
      </c>
      <c r="AI8" s="90">
        <f t="shared" si="9"/>
        <v>28085.368555555611</v>
      </c>
      <c r="AJ8" s="179">
        <f>IFERROR(AL8/Mähdrescher!$D$13,0)</f>
        <v>369.17525528612998</v>
      </c>
      <c r="AK8" s="179">
        <f>AJ8/Mähdrescher!$D$12</f>
        <v>93.980169925925921</v>
      </c>
      <c r="AL8" s="119">
        <f>IFERROR(IF(ISNUMBER(AI8),SUM(AI$4:AI8)/$B8,""),"")</f>
        <v>28194.050977777777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s="5" customFormat="1" ht="30" customHeight="1" x14ac:dyDescent="0.2">
      <c r="B9" s="79">
        <f t="shared" si="10"/>
        <v>6</v>
      </c>
      <c r="C9" s="78">
        <f>IFERROR(IF(C8+1&lt;=Mähdrescher!$D$15,C8+1,""),"")</f>
        <v>6</v>
      </c>
      <c r="D9" s="120">
        <f>IFERROR(IF(D8+Mähdrescher!$D$13&lt;=Mähdrescher!$D$16,D8+Mähdrescher!$D$13,"-"),"-")</f>
        <v>458.22222222222223</v>
      </c>
      <c r="E9" s="83">
        <f>IFERROR((D8+D9)/2/Basisdaten!$I$4*100,"-")</f>
        <v>14.001234567901236</v>
      </c>
      <c r="F9" s="89">
        <f>IFERROR(Mähdrescher!$D$10*(0.74-0.27*C9/Basisdaten!$H$4-0.27*(D9/Basisdaten!$I$4)),"-")</f>
        <v>241541.99999999997</v>
      </c>
      <c r="G9" s="92">
        <f t="shared" si="0"/>
        <v>15243.000000000029</v>
      </c>
      <c r="H9" s="119">
        <f>IFERROR((F$3+F9)/2*Mähdrescher!$F$19/100,"-")</f>
        <v>5186.5649999999996</v>
      </c>
      <c r="I9" s="90">
        <f t="shared" si="1"/>
        <v>23217.565000000028</v>
      </c>
      <c r="J9" s="68">
        <f>IFERROR(LOOKUP(E9,Basisdaten!$B$5:$B$19,Basisdaten!$D$5:$D$19),"-")</f>
        <v>0.57999999999999996</v>
      </c>
      <c r="K9" s="128">
        <f>IFERROR(Mähdrescher!$D$13*K$3*J9,"")</f>
        <v>828.31303703703702</v>
      </c>
      <c r="L9" s="89">
        <f>IFERROR(IF(ISNUMBER(K9),Mähdrescher!$D$13*L$3,""),"")</f>
        <v>1336.4814814814815</v>
      </c>
      <c r="M9" s="89">
        <f>IFERROR(IF(ISNUMBER(L9),Mähdrescher!$D$13*M$3,""),"")</f>
        <v>4330.2</v>
      </c>
      <c r="N9" s="127">
        <f t="shared" si="2"/>
        <v>6494.9945185185188</v>
      </c>
      <c r="O9" s="90">
        <f t="shared" si="3"/>
        <v>29712.559518518545</v>
      </c>
      <c r="P9" s="179">
        <f>IFERROR(R9/Mähdrescher!$D$13,0)</f>
        <v>644.89439690430004</v>
      </c>
      <c r="Q9" s="179">
        <f>P9/Mähdrescher!$D$12</f>
        <v>164.16941313786009</v>
      </c>
      <c r="R9" s="119">
        <f>IFERROR(IF(ISNUMBER(O9),SUM(O$4:O9)/$B9,""),"")</f>
        <v>49250.823941358023</v>
      </c>
      <c r="T9" s="180">
        <f t="shared" si="4"/>
        <v>241541.99999999997</v>
      </c>
      <c r="U9" s="180">
        <f t="shared" si="5"/>
        <v>154426.5</v>
      </c>
      <c r="W9" s="78">
        <f>IFERROR(IF(W8+1&lt;=Mähdrescher!$E$15,W8+1,""),"")</f>
        <v>11</v>
      </c>
      <c r="X9" s="120">
        <f>IFERROR(IF(X8+Mähdrescher!$D$13&lt;=Mähdrescher!$E$16,X8+Mähdrescher!$D$13,"-"),"-")</f>
        <v>1109.2222222222222</v>
      </c>
      <c r="Y9" s="83">
        <f>IFERROR((X8+X9)/2/Basisdaten!$I$4*100,"-")</f>
        <v>35.701234567901231</v>
      </c>
      <c r="Z9" s="89">
        <f>IFERROR(Mähdrescher!$D$10*(0.74-0.27*W9/Basisdaten!$H$4-0.27*(X9/Basisdaten!$I$4)),"-")</f>
        <v>154426.5</v>
      </c>
      <c r="AA9" s="92">
        <f t="shared" si="6"/>
        <v>15242.999999999971</v>
      </c>
      <c r="AB9" s="119">
        <f>IFERROR((Z$3+Z9)/2*Mähdrescher!$F$19/100,"-")</f>
        <v>3002.3325</v>
      </c>
      <c r="AC9" s="90">
        <f t="shared" si="7"/>
        <v>21033.332499999971</v>
      </c>
      <c r="AD9" s="68">
        <f>IFERROR(LOOKUP(Y9,Basisdaten!$B$5:$B$19,Basisdaten!$D$5:$D$19),"-")</f>
        <v>0.89</v>
      </c>
      <c r="AE9" s="128">
        <f>IFERROR(Mähdrescher!$D$13*AE$3*AD9,"")</f>
        <v>1271.032074074074</v>
      </c>
      <c r="AF9" s="89">
        <f>IFERROR(IF(ISNUMBER(AE9),Mähdrescher!$D$13*AF$3,""),"")</f>
        <v>1336.4814814814815</v>
      </c>
      <c r="AG9" s="89">
        <f>IFERROR(IF(ISNUMBER(AF9),Mähdrescher!$D$13*AG$3,""),"")</f>
        <v>4330.2</v>
      </c>
      <c r="AH9" s="127">
        <f t="shared" si="8"/>
        <v>6937.7135555555551</v>
      </c>
      <c r="AI9" s="90">
        <f t="shared" si="9"/>
        <v>27971.046055555526</v>
      </c>
      <c r="AJ9" s="179">
        <f>IFERROR(AL9/Mähdrescher!$D$13,0)</f>
        <v>368.68858111057216</v>
      </c>
      <c r="AK9" s="179">
        <f>AJ9/Mähdrescher!$D$12</f>
        <v>93.856278302469107</v>
      </c>
      <c r="AL9" s="119">
        <f>IFERROR(IF(ISNUMBER(AI9),SUM(AI$4:AI9)/$B9,""),"")</f>
        <v>28156.883490740733</v>
      </c>
    </row>
    <row r="10" spans="1:100" s="5" customFormat="1" ht="30" customHeight="1" x14ac:dyDescent="0.2">
      <c r="B10" s="79">
        <f t="shared" si="10"/>
        <v>7</v>
      </c>
      <c r="C10" s="78">
        <f>IFERROR(IF(C9+1&lt;=Mähdrescher!$D$15,C9+1,""),"")</f>
        <v>7</v>
      </c>
      <c r="D10" s="120">
        <f>IFERROR(IF(D9+Mähdrescher!$D$13&lt;=Mähdrescher!$D$16,D9+Mähdrescher!$D$13,"-"),"-")</f>
        <v>534.59259259259261</v>
      </c>
      <c r="E10" s="83">
        <f>IFERROR((D9+D10)/2/Basisdaten!$I$4*100,"-")</f>
        <v>16.546913580246915</v>
      </c>
      <c r="F10" s="89">
        <f>IFERROR(Mähdrescher!$D$10*(0.74-0.27*C10/Basisdaten!$H$4-0.27*(D10/Basisdaten!$I$4)),"-")</f>
        <v>226298.99999999997</v>
      </c>
      <c r="G10" s="92">
        <f t="shared" si="0"/>
        <v>15243</v>
      </c>
      <c r="H10" s="119">
        <f>IFERROR((F$3+F10)/2*Mähdrescher!$F$19/100,"-")</f>
        <v>5072.2425000000003</v>
      </c>
      <c r="I10" s="90">
        <f t="shared" si="1"/>
        <v>23103.2425</v>
      </c>
      <c r="J10" s="68">
        <f>IFERROR(LOOKUP(E10,Basisdaten!$B$5:$B$19,Basisdaten!$D$5:$D$19),"-")</f>
        <v>0.57999999999999996</v>
      </c>
      <c r="K10" s="128">
        <f>IFERROR(Mähdrescher!$D$13*K$3*J10,"")</f>
        <v>828.31303703703702</v>
      </c>
      <c r="L10" s="89">
        <f>IFERROR(IF(ISNUMBER(K10),Mähdrescher!$D$13*L$3,""),"")</f>
        <v>1336.4814814814815</v>
      </c>
      <c r="M10" s="89">
        <f>IFERROR(IF(ISNUMBER(L10),Mähdrescher!$D$13*M$3,""),"")</f>
        <v>4330.2</v>
      </c>
      <c r="N10" s="127">
        <f t="shared" si="2"/>
        <v>6494.9945185185188</v>
      </c>
      <c r="O10" s="90">
        <f t="shared" si="3"/>
        <v>29598.237018518521</v>
      </c>
      <c r="P10" s="179">
        <f>IFERROR(R10/Mähdrescher!$D$13,0)</f>
        <v>608.13259512262709</v>
      </c>
      <c r="Q10" s="179">
        <f>P10/Mähdrescher!$D$12</f>
        <v>154.81103841269839</v>
      </c>
      <c r="R10" s="119">
        <f>IFERROR(IF(ISNUMBER(O10),SUM(O$4:O10)/$B10,""),"")</f>
        <v>46443.31152380952</v>
      </c>
      <c r="T10" s="180">
        <f t="shared" si="4"/>
        <v>226298.99999999997</v>
      </c>
      <c r="U10" s="180">
        <f t="shared" si="5"/>
        <v>139183.5</v>
      </c>
      <c r="W10" s="78">
        <f>IFERROR(IF(W9+1&lt;=Mähdrescher!$E$15,W9+1,""),"")</f>
        <v>12</v>
      </c>
      <c r="X10" s="120">
        <f>IFERROR(IF(X9+Mähdrescher!$D$13&lt;=Mähdrescher!$E$16,X9+Mähdrescher!$D$13,"-"),"-")</f>
        <v>1185.5925925925926</v>
      </c>
      <c r="Y10" s="83">
        <f>IFERROR((X9+X10)/2/Basisdaten!$I$4*100,"-")</f>
        <v>38.246913580246911</v>
      </c>
      <c r="Z10" s="89">
        <f>IFERROR(Mähdrescher!$D$10*(0.74-0.27*W10/Basisdaten!$H$4-0.27*(X10/Basisdaten!$I$4)),"-")</f>
        <v>139183.5</v>
      </c>
      <c r="AA10" s="92">
        <f t="shared" si="6"/>
        <v>15243</v>
      </c>
      <c r="AB10" s="119">
        <f>IFERROR((Z$3+Z10)/2*Mähdrescher!$F$19/100,"-")</f>
        <v>2888.01</v>
      </c>
      <c r="AC10" s="90">
        <f t="shared" si="7"/>
        <v>20919.010000000002</v>
      </c>
      <c r="AD10" s="68">
        <f>IFERROR(LOOKUP(Y10,Basisdaten!$B$5:$B$19,Basisdaten!$D$5:$D$19),"-")</f>
        <v>0.89</v>
      </c>
      <c r="AE10" s="128">
        <f>IFERROR(Mähdrescher!$D$13*AE$3*AD10,"")</f>
        <v>1271.032074074074</v>
      </c>
      <c r="AF10" s="89">
        <f>IFERROR(IF(ISNUMBER(AE10),Mähdrescher!$D$13*AF$3,""),"")</f>
        <v>1336.4814814814815</v>
      </c>
      <c r="AG10" s="89">
        <f>IFERROR(IF(ISNUMBER(AF10),Mähdrescher!$D$13*AG$3,""),"")</f>
        <v>4330.2</v>
      </c>
      <c r="AH10" s="127">
        <f t="shared" si="8"/>
        <v>6937.7135555555551</v>
      </c>
      <c r="AI10" s="90">
        <f t="shared" si="9"/>
        <v>27856.723555555556</v>
      </c>
      <c r="AJ10" s="179">
        <f>IFERROR(AL10/Mähdrescher!$D$13,0)</f>
        <v>368.12710693501452</v>
      </c>
      <c r="AK10" s="179">
        <f>AJ10/Mähdrescher!$D$12</f>
        <v>93.71334499999999</v>
      </c>
      <c r="AL10" s="119">
        <f>IFERROR(IF(ISNUMBER(AI10),SUM(AI$4:AI10)/$B10,""),"")</f>
        <v>28114.003499999995</v>
      </c>
    </row>
    <row r="11" spans="1:100" s="5" customFormat="1" ht="30" customHeight="1" x14ac:dyDescent="0.2">
      <c r="B11" s="79">
        <f t="shared" si="10"/>
        <v>8</v>
      </c>
      <c r="C11" s="78">
        <f>IFERROR(IF(C10+1&lt;=Mähdrescher!$D$15,C10+1,""),"")</f>
        <v>8</v>
      </c>
      <c r="D11" s="120">
        <f>IFERROR(IF(D10+Mähdrescher!$D$13&lt;=Mähdrescher!$D$16,D10+Mähdrescher!$D$13,"-"),"-")</f>
        <v>610.96296296296293</v>
      </c>
      <c r="E11" s="83">
        <f>IFERROR((D10+D11)/2/Basisdaten!$I$4*100,"-")</f>
        <v>19.092592592592595</v>
      </c>
      <c r="F11" s="89">
        <f>IFERROR(Mähdrescher!$D$10*(0.74-0.27*C11/Basisdaten!$H$4-0.27*(D11/Basisdaten!$I$4)),"-")</f>
        <v>211056</v>
      </c>
      <c r="G11" s="92">
        <f t="shared" si="0"/>
        <v>15242.999999999971</v>
      </c>
      <c r="H11" s="119">
        <f>IFERROR((F$3+F11)/2*Mähdrescher!$F$19/100,"-")</f>
        <v>4957.92</v>
      </c>
      <c r="I11" s="90">
        <f t="shared" si="1"/>
        <v>22988.919999999969</v>
      </c>
      <c r="J11" s="68">
        <f>IFERROR(LOOKUP(E11,Basisdaten!$B$5:$B$19,Basisdaten!$D$5:$D$19),"-")</f>
        <v>0.57999999999999996</v>
      </c>
      <c r="K11" s="128">
        <f>IFERROR(Mähdrescher!$D$13*K$3*J11,"")</f>
        <v>828.31303703703702</v>
      </c>
      <c r="L11" s="89">
        <f>IFERROR(IF(ISNUMBER(K11),Mähdrescher!$D$13*L$3,""),"")</f>
        <v>1336.4814814814815</v>
      </c>
      <c r="M11" s="89">
        <f>IFERROR(IF(ISNUMBER(L11),Mähdrescher!$D$13*M$3,""),"")</f>
        <v>4330.2</v>
      </c>
      <c r="N11" s="127">
        <f t="shared" si="2"/>
        <v>6494.9945185185188</v>
      </c>
      <c r="O11" s="90">
        <f t="shared" si="3"/>
        <v>29483.91451851849</v>
      </c>
      <c r="P11" s="179">
        <f>IFERROR(R11/Mähdrescher!$D$13,0)</f>
        <v>580.37412524248293</v>
      </c>
      <c r="Q11" s="179">
        <f>P11/Mähdrescher!$D$12</f>
        <v>147.74462299382714</v>
      </c>
      <c r="R11" s="119">
        <f>IFERROR(IF(ISNUMBER(O11),SUM(O$4:O11)/$B11,""),"")</f>
        <v>44323.386898148143</v>
      </c>
      <c r="T11" s="180">
        <f t="shared" si="4"/>
        <v>211056</v>
      </c>
      <c r="U11" s="180">
        <f t="shared" si="5"/>
        <v>123940.49999999996</v>
      </c>
      <c r="W11" s="78">
        <f>IFERROR(IF(W10+1&lt;=Mähdrescher!$E$15,W10+1,""),"")</f>
        <v>13</v>
      </c>
      <c r="X11" s="120">
        <f>IFERROR(IF(X10+Mähdrescher!$D$13&lt;=Mähdrescher!$E$16,X10+Mähdrescher!$D$13,"-"),"-")</f>
        <v>1261.962962962963</v>
      </c>
      <c r="Y11" s="83">
        <f>IFERROR((X10+X11)/2/Basisdaten!$I$4*100,"-")</f>
        <v>40.792592592592598</v>
      </c>
      <c r="Z11" s="89">
        <f>IFERROR(Mähdrescher!$D$10*(0.74-0.27*W11/Basisdaten!$H$4-0.27*(X11/Basisdaten!$I$4)),"-")</f>
        <v>123940.49999999996</v>
      </c>
      <c r="AA11" s="92">
        <f t="shared" si="6"/>
        <v>15243.000000000044</v>
      </c>
      <c r="AB11" s="119">
        <f>IFERROR((Z$3+Z11)/2*Mähdrescher!$F$19/100,"-")</f>
        <v>2773.6874999999995</v>
      </c>
      <c r="AC11" s="90">
        <f t="shared" si="7"/>
        <v>20804.687500000044</v>
      </c>
      <c r="AD11" s="68">
        <f>IFERROR(LOOKUP(Y11,Basisdaten!$B$5:$B$19,Basisdaten!$D$5:$D$19),"-")</f>
        <v>1.01</v>
      </c>
      <c r="AE11" s="128">
        <f>IFERROR(Mähdrescher!$D$13*AE$3*AD11,"")</f>
        <v>1442.4071851851852</v>
      </c>
      <c r="AF11" s="89">
        <f>IFERROR(IF(ISNUMBER(AE11),Mähdrescher!$D$13*AF$3,""),"")</f>
        <v>1336.4814814814815</v>
      </c>
      <c r="AG11" s="89">
        <f>IFERROR(IF(ISNUMBER(AF11),Mähdrescher!$D$13*AG$3,""),"")</f>
        <v>4330.2</v>
      </c>
      <c r="AH11" s="127">
        <f t="shared" si="8"/>
        <v>7109.0886666666665</v>
      </c>
      <c r="AI11" s="90">
        <f t="shared" si="9"/>
        <v>27913.77616666671</v>
      </c>
      <c r="AJ11" s="179">
        <f>IFERROR(AL11/Mähdrescher!$D$13,0)</f>
        <v>367.79938275945688</v>
      </c>
      <c r="AK11" s="179">
        <f>AJ11/Mähdrescher!$D$12</f>
        <v>93.629916944444446</v>
      </c>
      <c r="AL11" s="119">
        <f>IFERROR(IF(ISNUMBER(AI11),SUM(AI$4:AI11)/$B11,""),"")</f>
        <v>28088.975083333335</v>
      </c>
    </row>
    <row r="12" spans="1:100" s="1" customFormat="1" ht="30" customHeight="1" x14ac:dyDescent="0.2">
      <c r="A12" s="5"/>
      <c r="B12" s="79">
        <f t="shared" si="10"/>
        <v>9</v>
      </c>
      <c r="C12" s="78">
        <f>IFERROR(IF(C11+1&lt;=Mähdrescher!$D$15,C11+1,""),"")</f>
        <v>9</v>
      </c>
      <c r="D12" s="120">
        <f>IFERROR(IF(D11+Mähdrescher!$D$13&lt;=Mähdrescher!$D$16,D11+Mähdrescher!$D$13,"-"),"-")</f>
        <v>687.33333333333326</v>
      </c>
      <c r="E12" s="83">
        <f>IFERROR((D11+D12)/2/Basisdaten!$I$4*100,"-")</f>
        <v>21.638271604938268</v>
      </c>
      <c r="F12" s="89">
        <f>IFERROR(Mähdrescher!$D$10*(0.74-0.27*C12/Basisdaten!$H$4-0.27*(D12/Basisdaten!$I$4)),"-")</f>
        <v>195813</v>
      </c>
      <c r="G12" s="92">
        <f t="shared" si="0"/>
        <v>15243</v>
      </c>
      <c r="H12" s="119">
        <f>IFERROR((F$3+F12)/2*Mähdrescher!$F$19/100,"-")</f>
        <v>4843.5974999999999</v>
      </c>
      <c r="I12" s="90">
        <f t="shared" si="1"/>
        <v>22874.5975</v>
      </c>
      <c r="J12" s="68">
        <f>IFERROR(LOOKUP(E12,Basisdaten!$B$5:$B$19,Basisdaten!$D$5:$D$19),"-")</f>
        <v>0.75</v>
      </c>
      <c r="K12" s="128">
        <f>IFERROR(Mähdrescher!$D$13*K$3*J12,"")</f>
        <v>1071.0944444444444</v>
      </c>
      <c r="L12" s="89">
        <f>IFERROR(IF(ISNUMBER(K12),Mähdrescher!$D$13*L$3,""),"")</f>
        <v>1336.4814814814815</v>
      </c>
      <c r="M12" s="89">
        <f>IFERROR(IF(ISNUMBER(L12),Mähdrescher!$D$13*M$3,""),"")</f>
        <v>4330.2</v>
      </c>
      <c r="N12" s="127">
        <f t="shared" si="2"/>
        <v>6737.7759259259255</v>
      </c>
      <c r="O12" s="90">
        <f t="shared" si="3"/>
        <v>29612.373425925925</v>
      </c>
      <c r="P12" s="179">
        <f>IFERROR(R12/Mähdrescher!$D$13,0)</f>
        <v>558.971098852247</v>
      </c>
      <c r="Q12" s="179">
        <f>P12/Mähdrescher!$D$12</f>
        <v>142.2960994855967</v>
      </c>
      <c r="R12" s="119">
        <f>IFERROR(IF(ISNUMBER(O12),SUM(O$4:O12)/$B12,""),"")</f>
        <v>42688.829845679007</v>
      </c>
      <c r="S12" s="5"/>
      <c r="T12" s="180">
        <f t="shared" si="4"/>
        <v>195813</v>
      </c>
      <c r="U12" s="180">
        <f t="shared" si="5"/>
        <v>108697.49999999999</v>
      </c>
      <c r="V12" s="5"/>
      <c r="W12" s="78">
        <f>IFERROR(IF(W11+1&lt;=Mähdrescher!$E$15,W11+1,""),"")</f>
        <v>14</v>
      </c>
      <c r="X12" s="120">
        <f>IFERROR(IF(X11+Mähdrescher!$D$13&lt;=Mähdrescher!$E$16,X11+Mähdrescher!$D$13,"-"),"-")</f>
        <v>1338.3333333333335</v>
      </c>
      <c r="Y12" s="83">
        <f>IFERROR((X11+X12)/2/Basisdaten!$I$4*100,"-")</f>
        <v>43.338271604938278</v>
      </c>
      <c r="Z12" s="89">
        <f>IFERROR(Mähdrescher!$D$10*(0.74-0.27*W12/Basisdaten!$H$4-0.27*(X12/Basisdaten!$I$4)),"-")</f>
        <v>108697.49999999999</v>
      </c>
      <c r="AA12" s="92">
        <f t="shared" si="6"/>
        <v>15242.999999999971</v>
      </c>
      <c r="AB12" s="119">
        <f>IFERROR((Z$3+Z12)/2*Mähdrescher!$F$19/100,"-")</f>
        <v>2659.3649999999993</v>
      </c>
      <c r="AC12" s="90">
        <f t="shared" si="7"/>
        <v>20690.364999999969</v>
      </c>
      <c r="AD12" s="68">
        <f>IFERROR(LOOKUP(Y12,Basisdaten!$B$5:$B$19,Basisdaten!$D$5:$D$19),"-")</f>
        <v>1.01</v>
      </c>
      <c r="AE12" s="128">
        <f>IFERROR(Mähdrescher!$D$13*AE$3*AD12,"")</f>
        <v>1442.4071851851852</v>
      </c>
      <c r="AF12" s="89">
        <f>IFERROR(IF(ISNUMBER(AE12),Mähdrescher!$D$13*AF$3,""),"")</f>
        <v>1336.4814814814815</v>
      </c>
      <c r="AG12" s="89">
        <f>IFERROR(IF(ISNUMBER(AF12),Mähdrescher!$D$13*AG$3,""),"")</f>
        <v>4330.2</v>
      </c>
      <c r="AH12" s="127">
        <f t="shared" si="8"/>
        <v>7109.0886666666665</v>
      </c>
      <c r="AI12" s="90">
        <f t="shared" si="9"/>
        <v>27799.453666666635</v>
      </c>
      <c r="AJ12" s="179">
        <f>IFERROR(AL12/Mähdrescher!$D$13,0)</f>
        <v>367.37815858389916</v>
      </c>
      <c r="AK12" s="179">
        <f>AJ12/Mähdrescher!$D$12</f>
        <v>93.522686790123458</v>
      </c>
      <c r="AL12" s="119">
        <f>IFERROR(IF(ISNUMBER(AI12),SUM(AI$4:AI12)/$B12,""),"")</f>
        <v>28056.806037037037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</row>
    <row r="13" spans="1:100" s="1" customFormat="1" ht="30" customHeight="1" x14ac:dyDescent="0.2">
      <c r="A13" s="5"/>
      <c r="B13" s="79">
        <f t="shared" si="10"/>
        <v>10</v>
      </c>
      <c r="C13" s="78">
        <f>IFERROR(IF(C12+1&lt;=Mähdrescher!$D$15,C12+1,""),"")</f>
        <v>10</v>
      </c>
      <c r="D13" s="120">
        <f>IFERROR(IF(D12+Mähdrescher!$D$13&lt;=Mähdrescher!$D$16,D12+Mähdrescher!$D$13,"-"),"-")</f>
        <v>763.70370370370358</v>
      </c>
      <c r="E13" s="83">
        <f>IFERROR((D12+D13)/2/Basisdaten!$I$4*100,"-")</f>
        <v>24.183950617283951</v>
      </c>
      <c r="F13" s="89">
        <f>IFERROR(Mähdrescher!$D$10*(0.74-0.27*C13/Basisdaten!$H$4-0.27*(D13/Basisdaten!$I$4)),"-")</f>
        <v>180570</v>
      </c>
      <c r="G13" s="92">
        <f t="shared" si="0"/>
        <v>15243</v>
      </c>
      <c r="H13" s="119">
        <f>IFERROR((F$3+F13)/2*Mähdrescher!$F$19/100,"-")</f>
        <v>4729.2749999999996</v>
      </c>
      <c r="I13" s="90">
        <f t="shared" si="1"/>
        <v>22760.275000000001</v>
      </c>
      <c r="J13" s="68">
        <f>IFERROR(LOOKUP(E13,Basisdaten!$B$5:$B$19,Basisdaten!$D$5:$D$19),"-")</f>
        <v>0.75</v>
      </c>
      <c r="K13" s="128">
        <f>IFERROR(Mähdrescher!$D$13*K$3*J13,"")</f>
        <v>1071.0944444444444</v>
      </c>
      <c r="L13" s="89">
        <f>IFERROR(IF(ISNUMBER(K13),Mähdrescher!$D$13*L$3,""),"")</f>
        <v>1336.4814814814815</v>
      </c>
      <c r="M13" s="89">
        <f>IFERROR(IF(ISNUMBER(L13),Mähdrescher!$D$13*M$3,""),"")</f>
        <v>4330.2</v>
      </c>
      <c r="N13" s="127">
        <f t="shared" si="2"/>
        <v>6737.7759259259255</v>
      </c>
      <c r="O13" s="90">
        <f t="shared" si="3"/>
        <v>29498.050925925927</v>
      </c>
      <c r="P13" s="179">
        <f>IFERROR(R13/Mähdrescher!$D$13,0)</f>
        <v>541.69898290494666</v>
      </c>
      <c r="Q13" s="179">
        <f>P13/Mähdrescher!$D$12</f>
        <v>137.89917317901234</v>
      </c>
      <c r="R13" s="119">
        <f>IFERROR(IF(ISNUMBER(O13),SUM(O$4:O13)/$B13,""),"")</f>
        <v>41369.751953703701</v>
      </c>
      <c r="S13" s="5"/>
      <c r="T13" s="180">
        <f t="shared" si="4"/>
        <v>180570</v>
      </c>
      <c r="U13" s="180">
        <f t="shared" si="5"/>
        <v>93454.499999999942</v>
      </c>
      <c r="V13" s="5"/>
      <c r="W13" s="78">
        <f>IFERROR(IF(W12+1&lt;=Mähdrescher!$E$15,W12+1,""),"")</f>
        <v>15</v>
      </c>
      <c r="X13" s="120">
        <f>IFERROR(IF(X12+Mähdrescher!$D$13&lt;=Mähdrescher!$E$16,X12+Mähdrescher!$D$13,"-"),"-")</f>
        <v>1414.7037037037039</v>
      </c>
      <c r="Y13" s="83">
        <f>IFERROR((X12+X13)/2/Basisdaten!$I$4*100,"-")</f>
        <v>45.883950617283958</v>
      </c>
      <c r="Z13" s="89">
        <f>IFERROR(Mähdrescher!$D$10*(0.74-0.27*W13/Basisdaten!$H$4-0.27*(X13/Basisdaten!$I$4)),"-")</f>
        <v>93454.499999999942</v>
      </c>
      <c r="AA13" s="92">
        <f t="shared" si="6"/>
        <v>15243.000000000044</v>
      </c>
      <c r="AB13" s="119">
        <f>IFERROR((Z$3+Z13)/2*Mähdrescher!$F$19/100,"-")</f>
        <v>2545.0424999999991</v>
      </c>
      <c r="AC13" s="90">
        <f t="shared" si="7"/>
        <v>20576.042500000043</v>
      </c>
      <c r="AD13" s="68">
        <f>IFERROR(LOOKUP(Y13,Basisdaten!$B$5:$B$19,Basisdaten!$D$5:$D$19),"-")</f>
        <v>1.01</v>
      </c>
      <c r="AE13" s="128">
        <f>IFERROR(Mähdrescher!$D$13*AE$3*AD13,"")</f>
        <v>1442.4071851851852</v>
      </c>
      <c r="AF13" s="89">
        <f>IFERROR(IF(ISNUMBER(AE13),Mähdrescher!$D$13*AF$3,""),"")</f>
        <v>1336.4814814814815</v>
      </c>
      <c r="AG13" s="89">
        <f>IFERROR(IF(ISNUMBER(AF13),Mähdrescher!$D$13*AG$3,""),"")</f>
        <v>4330.2</v>
      </c>
      <c r="AH13" s="127">
        <f t="shared" si="8"/>
        <v>7109.0886666666665</v>
      </c>
      <c r="AI13" s="90">
        <f t="shared" si="9"/>
        <v>27685.13116666671</v>
      </c>
      <c r="AJ13" s="179">
        <f>IFERROR(AL13/Mähdrescher!$D$13,0)</f>
        <v>366.89148440834146</v>
      </c>
      <c r="AK13" s="179">
        <f>AJ13/Mähdrescher!$D$12</f>
        <v>93.398795166666673</v>
      </c>
      <c r="AL13" s="119">
        <f>IFERROR(IF(ISNUMBER(AI13),SUM(AI$4:AI13)/$B13,""),"")</f>
        <v>28019.638550000003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</row>
    <row r="14" spans="1:100" s="1" customFormat="1" ht="30" customHeight="1" x14ac:dyDescent="0.2">
      <c r="A14" s="5"/>
      <c r="B14" s="79">
        <f t="shared" si="10"/>
        <v>11</v>
      </c>
      <c r="C14" s="78" t="str">
        <f>IFERROR(IF(C13+1&lt;=Mähdrescher!$D$15,C13+1,""),"")</f>
        <v/>
      </c>
      <c r="D14" s="120" t="str">
        <f>IFERROR(IF(D13+Mähdrescher!$D$13&lt;=Mähdrescher!$D$16,D13+Mähdrescher!$D$13,"-"),"-")</f>
        <v>-</v>
      </c>
      <c r="E14" s="83" t="str">
        <f>IFERROR((D13+D14)/2/Basisdaten!$I$4*100,"-")</f>
        <v>-</v>
      </c>
      <c r="F14" s="89" t="str">
        <f>IFERROR(Mähdrescher!$D$10*(0.74-0.27*C14/Basisdaten!$H$4-0.27*(D14/Basisdaten!$I$4)),"-")</f>
        <v>-</v>
      </c>
      <c r="G14" s="92" t="str">
        <f t="shared" si="0"/>
        <v/>
      </c>
      <c r="H14" s="119" t="str">
        <f>IFERROR((F$3+F14)/2*Mähdrescher!$F$19/100,"-")</f>
        <v>-</v>
      </c>
      <c r="I14" s="90" t="str">
        <f t="shared" si="1"/>
        <v/>
      </c>
      <c r="J14" s="68" t="str">
        <f>IFERROR(LOOKUP(E14,Basisdaten!$B$5:$B$19,Basisdaten!$D$5:$D$19),"-")</f>
        <v>-</v>
      </c>
      <c r="K14" s="128" t="str">
        <f>IFERROR(Mähdrescher!$D$13*K$3*J14,"")</f>
        <v/>
      </c>
      <c r="L14" s="89" t="str">
        <f>IFERROR(IF(ISNUMBER(K14),Mähdrescher!$D$13*L$3,""),"")</f>
        <v/>
      </c>
      <c r="M14" s="89" t="str">
        <f>IFERROR(IF(ISNUMBER(L14),Mähdrescher!$D$13*M$3,""),"")</f>
        <v/>
      </c>
      <c r="N14" s="127" t="str">
        <f t="shared" si="2"/>
        <v/>
      </c>
      <c r="O14" s="90" t="str">
        <f t="shared" si="3"/>
        <v/>
      </c>
      <c r="P14" s="179">
        <f>IFERROR(R14/Mähdrescher!$D$13,0)</f>
        <v>0</v>
      </c>
      <c r="Q14" s="179">
        <f>P14/Mähdrescher!$D$12</f>
        <v>0</v>
      </c>
      <c r="R14" s="119" t="str">
        <f>IFERROR(IF(ISNUMBER(O14),SUM(O$4:O14)/$B14,""),"")</f>
        <v/>
      </c>
      <c r="S14" s="5"/>
      <c r="T14" s="180" t="str">
        <f t="shared" si="4"/>
        <v>-</v>
      </c>
      <c r="U14" s="180" t="str">
        <f t="shared" si="5"/>
        <v>-</v>
      </c>
      <c r="V14" s="5"/>
      <c r="W14" s="78" t="str">
        <f>IFERROR(IF(W13+1&lt;=Mähdrescher!$E$15,W13+1,""),"")</f>
        <v/>
      </c>
      <c r="X14" s="120" t="str">
        <f>IFERROR(IF(X13+Mähdrescher!$D$13&lt;=Mähdrescher!$E$16,X13+Mähdrescher!$D$13,"-"),"-")</f>
        <v>-</v>
      </c>
      <c r="Y14" s="83" t="str">
        <f>IFERROR((X13+X14)/2/Basisdaten!$I$4*100,"-")</f>
        <v>-</v>
      </c>
      <c r="Z14" s="89" t="str">
        <f>IFERROR(Mähdrescher!$D$10*(0.74-0.27*W14/Basisdaten!$H$4-0.27*(X14/Basisdaten!$I$4)),"-")</f>
        <v>-</v>
      </c>
      <c r="AA14" s="92" t="str">
        <f t="shared" si="6"/>
        <v/>
      </c>
      <c r="AB14" s="119" t="str">
        <f>IFERROR((Z$3+Z14)/2*Mähdrescher!$F$19/100,"-")</f>
        <v>-</v>
      </c>
      <c r="AC14" s="90" t="str">
        <f t="shared" si="7"/>
        <v/>
      </c>
      <c r="AD14" s="68" t="str">
        <f>IFERROR(LOOKUP(Y14,Basisdaten!$B$5:$B$19,Basisdaten!$D$5:$D$19),"-")</f>
        <v>-</v>
      </c>
      <c r="AE14" s="128" t="str">
        <f>IFERROR(Mähdrescher!$D$13*AE$3*AD14,"")</f>
        <v/>
      </c>
      <c r="AF14" s="89" t="str">
        <f>IFERROR(IF(ISNUMBER(AE14),Mähdrescher!$D$13*AF$3,""),"")</f>
        <v/>
      </c>
      <c r="AG14" s="89" t="str">
        <f>IFERROR(IF(ISNUMBER(AF14),Mähdrescher!$D$13*AG$3,""),"")</f>
        <v/>
      </c>
      <c r="AH14" s="127" t="str">
        <f t="shared" si="8"/>
        <v/>
      </c>
      <c r="AI14" s="90" t="str">
        <f t="shared" si="9"/>
        <v/>
      </c>
      <c r="AJ14" s="179">
        <f>IFERROR(AL14/Mähdrescher!$D$13,0)</f>
        <v>0</v>
      </c>
      <c r="AK14" s="179">
        <f>AJ14/Mähdrescher!$D$12</f>
        <v>0</v>
      </c>
      <c r="AL14" s="119" t="str">
        <f>IFERROR(IF(ISNUMBER(AI14),SUM(AI$4:AI14)/$B14,""),"")</f>
        <v/>
      </c>
      <c r="AM14" s="5"/>
      <c r="AN14" s="5"/>
      <c r="AO14" s="5"/>
      <c r="AP14" s="5"/>
      <c r="AQ14" s="5"/>
      <c r="AR14" s="5"/>
      <c r="AS14" s="5"/>
      <c r="AT14" s="209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</row>
    <row r="15" spans="1:100" s="5" customFormat="1" ht="30" customHeight="1" x14ac:dyDescent="0.2">
      <c r="B15" s="79">
        <f t="shared" si="10"/>
        <v>12</v>
      </c>
      <c r="C15" s="78" t="str">
        <f>IFERROR(IF(C14+1&lt;=Mähdrescher!$D$15,C14+1,""),"")</f>
        <v/>
      </c>
      <c r="D15" s="120" t="str">
        <f>IFERROR(IF(D14+Mähdrescher!$D$13&lt;=Mähdrescher!$D$16,D14+Mähdrescher!$D$13,"-"),"-")</f>
        <v>-</v>
      </c>
      <c r="E15" s="83" t="str">
        <f>IFERROR((D14+D15)/2/Basisdaten!$I$4*100,"-")</f>
        <v>-</v>
      </c>
      <c r="F15" s="89" t="str">
        <f>IFERROR(Mähdrescher!$D$10*(0.74-0.27*C15/Basisdaten!$H$4-0.27*(D15/Basisdaten!$I$4)),"-")</f>
        <v>-</v>
      </c>
      <c r="G15" s="92" t="str">
        <f t="shared" si="0"/>
        <v/>
      </c>
      <c r="H15" s="119" t="str">
        <f>IFERROR((F$3+F15)/2*Mähdrescher!$F$19/100,"-")</f>
        <v>-</v>
      </c>
      <c r="I15" s="90" t="str">
        <f t="shared" si="1"/>
        <v/>
      </c>
      <c r="J15" s="68" t="str">
        <f>IFERROR(LOOKUP(E15,Basisdaten!$B$5:$B$19,Basisdaten!$D$5:$D$19),"-")</f>
        <v>-</v>
      </c>
      <c r="K15" s="128" t="str">
        <f>IFERROR(Mähdrescher!$D$13*K$3*J15,"")</f>
        <v/>
      </c>
      <c r="L15" s="89" t="str">
        <f>IFERROR(IF(ISNUMBER(K15),Mähdrescher!$D$13*L$3,""),"")</f>
        <v/>
      </c>
      <c r="M15" s="89" t="str">
        <f>IFERROR(IF(ISNUMBER(L15),Mähdrescher!$D$13*M$3,""),"")</f>
        <v/>
      </c>
      <c r="N15" s="127" t="str">
        <f t="shared" si="2"/>
        <v/>
      </c>
      <c r="O15" s="90" t="str">
        <f t="shared" si="3"/>
        <v/>
      </c>
      <c r="P15" s="179">
        <f>IFERROR(R15/Mähdrescher!$D$13,0)</f>
        <v>0</v>
      </c>
      <c r="Q15" s="179">
        <f>P15/Mähdrescher!$D$12</f>
        <v>0</v>
      </c>
      <c r="R15" s="119" t="str">
        <f>IFERROR(IF(ISNUMBER(O15),SUM(O$4:O15)/$B15,""),"")</f>
        <v/>
      </c>
      <c r="T15" s="180" t="str">
        <f t="shared" si="4"/>
        <v>-</v>
      </c>
      <c r="U15" s="180" t="str">
        <f t="shared" si="5"/>
        <v>-</v>
      </c>
      <c r="W15" s="78" t="str">
        <f>IFERROR(IF(W14+1&lt;=Mähdrescher!$E$15,W14+1,""),"")</f>
        <v/>
      </c>
      <c r="X15" s="120" t="str">
        <f>IFERROR(IF(X14+Mähdrescher!$D$13&lt;=Mähdrescher!$E$16,X14+Mähdrescher!$D$13,"-"),"-")</f>
        <v>-</v>
      </c>
      <c r="Y15" s="83" t="str">
        <f>IFERROR((X14+X15)/2/Basisdaten!$I$4*100,"-")</f>
        <v>-</v>
      </c>
      <c r="Z15" s="89" t="str">
        <f>IFERROR(Mähdrescher!$D$10*(0.74-0.27*W15/Basisdaten!$H$4-0.27*(X15/Basisdaten!$I$4)),"-")</f>
        <v>-</v>
      </c>
      <c r="AA15" s="92" t="str">
        <f t="shared" si="6"/>
        <v/>
      </c>
      <c r="AB15" s="119" t="str">
        <f>IFERROR((Z$3+Z15)/2*Mähdrescher!$F$19/100,"-")</f>
        <v>-</v>
      </c>
      <c r="AC15" s="90" t="str">
        <f t="shared" si="7"/>
        <v/>
      </c>
      <c r="AD15" s="68" t="str">
        <f>IFERROR(LOOKUP(Y15,Basisdaten!$B$5:$B$19,Basisdaten!$D$5:$D$19),"-")</f>
        <v>-</v>
      </c>
      <c r="AE15" s="128" t="str">
        <f>IFERROR(Mähdrescher!$D$13*AE$3*AD15,"")</f>
        <v/>
      </c>
      <c r="AF15" s="89" t="str">
        <f>IFERROR(IF(ISNUMBER(AE15),Mähdrescher!$D$13*AF$3,""),"")</f>
        <v/>
      </c>
      <c r="AG15" s="89" t="str">
        <f>IFERROR(IF(ISNUMBER(AF15),Mähdrescher!$D$13*AG$3,""),"")</f>
        <v/>
      </c>
      <c r="AH15" s="127" t="str">
        <f t="shared" si="8"/>
        <v/>
      </c>
      <c r="AI15" s="90" t="str">
        <f t="shared" si="9"/>
        <v/>
      </c>
      <c r="AJ15" s="179">
        <f>IFERROR(AL15/Mähdrescher!$D$13,0)</f>
        <v>0</v>
      </c>
      <c r="AK15" s="179">
        <f>AJ15/Mähdrescher!$D$12</f>
        <v>0</v>
      </c>
      <c r="AL15" s="119" t="str">
        <f>IFERROR(IF(ISNUMBER(AI15),SUM(AI$4:AI15)/$B15,""),"")</f>
        <v/>
      </c>
    </row>
    <row r="16" spans="1:100" s="1" customFormat="1" ht="30" customHeight="1" x14ac:dyDescent="0.2">
      <c r="A16" s="5"/>
      <c r="B16" s="79">
        <f t="shared" si="10"/>
        <v>13</v>
      </c>
      <c r="C16" s="78" t="str">
        <f>IFERROR(IF(C15+1&lt;=Mähdrescher!$D$15,C15+1,""),"")</f>
        <v/>
      </c>
      <c r="D16" s="120" t="str">
        <f>IFERROR(IF(D15+Mähdrescher!$D$13&lt;=Mähdrescher!$D$16,D15+Mähdrescher!$D$13,"-"),"-")</f>
        <v>-</v>
      </c>
      <c r="E16" s="83" t="str">
        <f>IFERROR((D15+D16)/2/Basisdaten!$I$4*100,"-")</f>
        <v>-</v>
      </c>
      <c r="F16" s="89" t="str">
        <f>IFERROR(Mähdrescher!$D$10*(0.74-0.27*C16/Basisdaten!$H$4-0.27*(D16/Basisdaten!$I$4)),"-")</f>
        <v>-</v>
      </c>
      <c r="G16" s="92" t="str">
        <f t="shared" si="0"/>
        <v/>
      </c>
      <c r="H16" s="119" t="str">
        <f>IFERROR((F$3+F16)/2*Mähdrescher!$F$19/100,"-")</f>
        <v>-</v>
      </c>
      <c r="I16" s="90" t="str">
        <f t="shared" si="1"/>
        <v/>
      </c>
      <c r="J16" s="68" t="str">
        <f>IFERROR(LOOKUP(E16,Basisdaten!$B$5:$B$19,Basisdaten!$D$5:$D$19),"-")</f>
        <v>-</v>
      </c>
      <c r="K16" s="128" t="str">
        <f>IFERROR(Mähdrescher!$D$13*K$3*J16,"")</f>
        <v/>
      </c>
      <c r="L16" s="89" t="str">
        <f>IFERROR(IF(ISNUMBER(K16),Mähdrescher!$D$13*L$3,""),"")</f>
        <v/>
      </c>
      <c r="M16" s="89" t="str">
        <f>IFERROR(IF(ISNUMBER(L16),Mähdrescher!$D$13*M$3,""),"")</f>
        <v/>
      </c>
      <c r="N16" s="127" t="str">
        <f t="shared" si="2"/>
        <v/>
      </c>
      <c r="O16" s="90" t="str">
        <f t="shared" si="3"/>
        <v/>
      </c>
      <c r="P16" s="179">
        <f>IFERROR(R16/Mähdrescher!$D$13,0)</f>
        <v>0</v>
      </c>
      <c r="Q16" s="179">
        <f>P16/Mähdrescher!$D$12</f>
        <v>0</v>
      </c>
      <c r="R16" s="119" t="str">
        <f>IFERROR(IF(ISNUMBER(O16),SUM(O$4:O16)/$B16,""),"")</f>
        <v/>
      </c>
      <c r="S16" s="5"/>
      <c r="T16" s="180" t="str">
        <f t="shared" si="4"/>
        <v>-</v>
      </c>
      <c r="U16" s="180" t="str">
        <f t="shared" si="5"/>
        <v>-</v>
      </c>
      <c r="V16" s="5"/>
      <c r="W16" s="78" t="str">
        <f>IFERROR(IF(W15+1&lt;=Mähdrescher!$E$15,W15+1,""),"")</f>
        <v/>
      </c>
      <c r="X16" s="120" t="str">
        <f>IFERROR(IF(X15+Mähdrescher!$D$13&lt;=Mähdrescher!$E$16,X15+Mähdrescher!$D$13,"-"),"-")</f>
        <v>-</v>
      </c>
      <c r="Y16" s="83" t="str">
        <f>IFERROR((X15+X16)/2/Basisdaten!$I$4*100,"-")</f>
        <v>-</v>
      </c>
      <c r="Z16" s="89" t="str">
        <f>IFERROR(Mähdrescher!$D$10*(0.74-0.27*W16/Basisdaten!$H$4-0.27*(X16/Basisdaten!$I$4)),"-")</f>
        <v>-</v>
      </c>
      <c r="AA16" s="92" t="str">
        <f t="shared" si="6"/>
        <v/>
      </c>
      <c r="AB16" s="119" t="str">
        <f>IFERROR((Z$3+Z16)/2*Mähdrescher!$F$19/100,"-")</f>
        <v>-</v>
      </c>
      <c r="AC16" s="90" t="str">
        <f t="shared" si="7"/>
        <v/>
      </c>
      <c r="AD16" s="68" t="str">
        <f>IFERROR(LOOKUP(Y16,Basisdaten!$B$5:$B$19,Basisdaten!$D$5:$D$19),"-")</f>
        <v>-</v>
      </c>
      <c r="AE16" s="128" t="str">
        <f>IFERROR(Mähdrescher!$D$13*AE$3*AD16,"")</f>
        <v/>
      </c>
      <c r="AF16" s="89" t="str">
        <f>IFERROR(IF(ISNUMBER(AE16),Mähdrescher!$D$13*AF$3,""),"")</f>
        <v/>
      </c>
      <c r="AG16" s="89" t="str">
        <f>IFERROR(IF(ISNUMBER(AF16),Mähdrescher!$D$13*AG$3,""),"")</f>
        <v/>
      </c>
      <c r="AH16" s="127" t="str">
        <f t="shared" si="8"/>
        <v/>
      </c>
      <c r="AI16" s="90" t="str">
        <f t="shared" si="9"/>
        <v/>
      </c>
      <c r="AJ16" s="179">
        <f>IFERROR(AL16/Mähdrescher!$D$13,0)</f>
        <v>0</v>
      </c>
      <c r="AK16" s="179">
        <f>AJ16/Mähdrescher!$D$12</f>
        <v>0</v>
      </c>
      <c r="AL16" s="119" t="str">
        <f>IFERROR(IF(ISNUMBER(AI16),SUM(AI$4:AI16)/$B16,""),"")</f>
        <v/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</row>
    <row r="17" spans="1:100" s="1" customFormat="1" ht="30" customHeight="1" x14ac:dyDescent="0.2">
      <c r="A17" s="5"/>
      <c r="B17" s="79">
        <f t="shared" si="10"/>
        <v>14</v>
      </c>
      <c r="C17" s="78" t="str">
        <f>IFERROR(IF(C16+1&lt;=Mähdrescher!$D$15,C16+1,""),"")</f>
        <v/>
      </c>
      <c r="D17" s="120" t="str">
        <f>IFERROR(IF(D16+Mähdrescher!$D$13&lt;=Mähdrescher!$D$16,D16+Mähdrescher!$D$13,"-"),"-")</f>
        <v>-</v>
      </c>
      <c r="E17" s="83" t="str">
        <f>IFERROR((D16+D17)/2/Basisdaten!$I$4*100,"-")</f>
        <v>-</v>
      </c>
      <c r="F17" s="89" t="str">
        <f>IFERROR(Mähdrescher!$D$10*(0.74-0.27*C17/Basisdaten!$H$4-0.27*(D17/Basisdaten!$I$4)),"-")</f>
        <v>-</v>
      </c>
      <c r="G17" s="92" t="str">
        <f t="shared" si="0"/>
        <v/>
      </c>
      <c r="H17" s="119" t="str">
        <f>IFERROR((F$3+F17)/2*Mähdrescher!$F$19/100,"-")</f>
        <v>-</v>
      </c>
      <c r="I17" s="90" t="str">
        <f t="shared" si="1"/>
        <v/>
      </c>
      <c r="J17" s="68" t="str">
        <f>IFERROR(LOOKUP(E17,Basisdaten!$B$5:$B$19,Basisdaten!$D$5:$D$19),"-")</f>
        <v>-</v>
      </c>
      <c r="K17" s="128" t="str">
        <f>IFERROR(Mähdrescher!$D$13*K$3*J17,"")</f>
        <v/>
      </c>
      <c r="L17" s="89" t="str">
        <f>IFERROR(IF(ISNUMBER(K17),Mähdrescher!$D$13*L$3,""),"")</f>
        <v/>
      </c>
      <c r="M17" s="89" t="str">
        <f>IFERROR(IF(ISNUMBER(L17),Mähdrescher!$D$13*M$3,""),"")</f>
        <v/>
      </c>
      <c r="N17" s="127" t="str">
        <f t="shared" si="2"/>
        <v/>
      </c>
      <c r="O17" s="90" t="str">
        <f t="shared" si="3"/>
        <v/>
      </c>
      <c r="P17" s="179">
        <f>IFERROR(R17/Mähdrescher!$D$13,0)</f>
        <v>0</v>
      </c>
      <c r="Q17" s="179">
        <f>P17/Mähdrescher!$D$12</f>
        <v>0</v>
      </c>
      <c r="R17" s="119" t="str">
        <f>IFERROR(IF(ISNUMBER(O17),SUM(O$4:O17)/$B17,""),"")</f>
        <v/>
      </c>
      <c r="S17" s="5"/>
      <c r="T17" s="180" t="str">
        <f t="shared" si="4"/>
        <v>-</v>
      </c>
      <c r="U17" s="180" t="str">
        <f t="shared" si="5"/>
        <v>-</v>
      </c>
      <c r="V17" s="5"/>
      <c r="W17" s="78" t="str">
        <f>IFERROR(IF(W16+1&lt;=Mähdrescher!$E$15,W16+1,""),"")</f>
        <v/>
      </c>
      <c r="X17" s="120" t="str">
        <f>IFERROR(IF(X16+Mähdrescher!$D$13&lt;=Mähdrescher!$E$16,X16+Mähdrescher!$D$13,"-"),"-")</f>
        <v>-</v>
      </c>
      <c r="Y17" s="83" t="str">
        <f>IFERROR((X16+X17)/2/Basisdaten!$I$4*100,"-")</f>
        <v>-</v>
      </c>
      <c r="Z17" s="89" t="str">
        <f>IFERROR(Mähdrescher!$D$10*(0.74-0.27*W17/Basisdaten!$H$4-0.27*(X17/Basisdaten!$I$4)),"-")</f>
        <v>-</v>
      </c>
      <c r="AA17" s="92" t="str">
        <f t="shared" si="6"/>
        <v/>
      </c>
      <c r="AB17" s="119" t="str">
        <f>IFERROR((Z$3+Z17)/2*Mähdrescher!$F$19/100,"-")</f>
        <v>-</v>
      </c>
      <c r="AC17" s="90" t="str">
        <f t="shared" si="7"/>
        <v/>
      </c>
      <c r="AD17" s="68" t="str">
        <f>IFERROR(LOOKUP(Y17,Basisdaten!$B$5:$B$19,Basisdaten!$D$5:$D$19),"-")</f>
        <v>-</v>
      </c>
      <c r="AE17" s="128" t="str">
        <f>IFERROR(Mähdrescher!$D$13*AE$3*AD17,"")</f>
        <v/>
      </c>
      <c r="AF17" s="89" t="str">
        <f>IFERROR(IF(ISNUMBER(AE17),Mähdrescher!$D$13*AF$3,""),"")</f>
        <v/>
      </c>
      <c r="AG17" s="89" t="str">
        <f>IFERROR(IF(ISNUMBER(AF17),Mähdrescher!$D$13*AG$3,""),"")</f>
        <v/>
      </c>
      <c r="AH17" s="127" t="str">
        <f t="shared" si="8"/>
        <v/>
      </c>
      <c r="AI17" s="90" t="str">
        <f t="shared" si="9"/>
        <v/>
      </c>
      <c r="AJ17" s="179">
        <f>IFERROR(AL17/Mähdrescher!$D$13,0)</f>
        <v>0</v>
      </c>
      <c r="AK17" s="179">
        <f>AJ17/Mähdrescher!$D$12</f>
        <v>0</v>
      </c>
      <c r="AL17" s="119" t="str">
        <f>IFERROR(IF(ISNUMBER(AI17),SUM(AI$4:AI17)/$B17,""),"")</f>
        <v/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</row>
    <row r="18" spans="1:100" s="1" customFormat="1" ht="30" customHeight="1" x14ac:dyDescent="0.2">
      <c r="A18" s="5"/>
      <c r="B18" s="79">
        <f t="shared" si="10"/>
        <v>15</v>
      </c>
      <c r="C18" s="78" t="str">
        <f>IFERROR(IF(C17+1&lt;=Mähdrescher!$D$15,C17+1,""),"")</f>
        <v/>
      </c>
      <c r="D18" s="120" t="str">
        <f>IFERROR(IF(D17+Mähdrescher!$D$13&lt;=Mähdrescher!$D$16,D17+Mähdrescher!$D$13,"-"),"-")</f>
        <v>-</v>
      </c>
      <c r="E18" s="83" t="str">
        <f>IFERROR((D17+D18)/2/Basisdaten!$I$4*100,"-")</f>
        <v>-</v>
      </c>
      <c r="F18" s="89" t="str">
        <f>IFERROR(Mähdrescher!$D$10*(0.74-0.27*C18/Basisdaten!$H$4-0.27*(D18/Basisdaten!$I$4)),"-")</f>
        <v>-</v>
      </c>
      <c r="G18" s="92" t="str">
        <f t="shared" si="0"/>
        <v/>
      </c>
      <c r="H18" s="119" t="str">
        <f>IFERROR((F$3+F18)/2*Mähdrescher!$F$19/100,"-")</f>
        <v>-</v>
      </c>
      <c r="I18" s="90" t="str">
        <f t="shared" si="1"/>
        <v/>
      </c>
      <c r="J18" s="68" t="str">
        <f>IFERROR(LOOKUP(E18,Basisdaten!$B$5:$B$19,Basisdaten!$D$5:$D$19),"-")</f>
        <v>-</v>
      </c>
      <c r="K18" s="128" t="str">
        <f>IFERROR(Mähdrescher!$D$13*K$3*J18,"")</f>
        <v/>
      </c>
      <c r="L18" s="89" t="str">
        <f>IFERROR(IF(ISNUMBER(K18),Mähdrescher!$D$13*L$3,""),"")</f>
        <v/>
      </c>
      <c r="M18" s="89" t="str">
        <f>IFERROR(IF(ISNUMBER(L18),Mähdrescher!$D$13*M$3,""),"")</f>
        <v/>
      </c>
      <c r="N18" s="127" t="str">
        <f t="shared" si="2"/>
        <v/>
      </c>
      <c r="O18" s="90" t="str">
        <f t="shared" si="3"/>
        <v/>
      </c>
      <c r="P18" s="179">
        <f>IFERROR(R18/Mähdrescher!$D$13,0)</f>
        <v>0</v>
      </c>
      <c r="Q18" s="179">
        <f>P18/Mähdrescher!$D$12</f>
        <v>0</v>
      </c>
      <c r="R18" s="119" t="str">
        <f>IFERROR(IF(ISNUMBER(O18),SUM(O$4:O18)/$B18,""),"")</f>
        <v/>
      </c>
      <c r="S18" s="5"/>
      <c r="T18" s="180" t="str">
        <f t="shared" si="4"/>
        <v>-</v>
      </c>
      <c r="U18" s="180" t="str">
        <f t="shared" si="5"/>
        <v>-</v>
      </c>
      <c r="V18" s="5"/>
      <c r="W18" s="78" t="str">
        <f>IFERROR(IF(W17+1&lt;=Mähdrescher!$E$15,W17+1,""),"")</f>
        <v/>
      </c>
      <c r="X18" s="120" t="str">
        <f>IFERROR(IF(X17+Mähdrescher!$D$13&lt;=Mähdrescher!$E$16,X17+Mähdrescher!$D$13,"-"),"-")</f>
        <v>-</v>
      </c>
      <c r="Y18" s="83" t="str">
        <f>IFERROR((X17+X18)/2/Basisdaten!$I$4*100,"-")</f>
        <v>-</v>
      </c>
      <c r="Z18" s="89" t="str">
        <f>IFERROR(Mähdrescher!$D$10*(0.74-0.27*W18/Basisdaten!$H$4-0.27*(X18/Basisdaten!$I$4)),"-")</f>
        <v>-</v>
      </c>
      <c r="AA18" s="92" t="str">
        <f t="shared" si="6"/>
        <v/>
      </c>
      <c r="AB18" s="119" t="str">
        <f>IFERROR((Z$3+Z18)/2*Mähdrescher!$F$19/100,"-")</f>
        <v>-</v>
      </c>
      <c r="AC18" s="90" t="str">
        <f t="shared" si="7"/>
        <v/>
      </c>
      <c r="AD18" s="68" t="str">
        <f>IFERROR(LOOKUP(Y18,Basisdaten!$B$5:$B$19,Basisdaten!$D$5:$D$19),"-")</f>
        <v>-</v>
      </c>
      <c r="AE18" s="128" t="str">
        <f>IFERROR(Mähdrescher!$D$13*AE$3*AD18,"")</f>
        <v/>
      </c>
      <c r="AF18" s="89" t="str">
        <f>IFERROR(IF(ISNUMBER(AE18),Mähdrescher!$D$13*AF$3,""),"")</f>
        <v/>
      </c>
      <c r="AG18" s="89" t="str">
        <f>IFERROR(IF(ISNUMBER(AF18),Mähdrescher!$D$13*AG$3,""),"")</f>
        <v/>
      </c>
      <c r="AH18" s="127" t="str">
        <f t="shared" si="8"/>
        <v/>
      </c>
      <c r="AI18" s="90" t="str">
        <f t="shared" si="9"/>
        <v/>
      </c>
      <c r="AJ18" s="179">
        <f>IFERROR(AL18/Mähdrescher!$D$13,0)</f>
        <v>0</v>
      </c>
      <c r="AK18" s="179">
        <f>AJ18/Mähdrescher!$D$12</f>
        <v>0</v>
      </c>
      <c r="AL18" s="119" t="str">
        <f>IFERROR(IF(ISNUMBER(AI18),SUM(AI$4:AI18)/$B18,""),"")</f>
        <v/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</row>
    <row r="19" spans="1:100" s="1" customFormat="1" ht="30" customHeight="1" x14ac:dyDescent="0.2">
      <c r="A19" s="5"/>
      <c r="B19" s="79">
        <f t="shared" si="10"/>
        <v>16</v>
      </c>
      <c r="C19" s="78" t="str">
        <f>IFERROR(IF(C18+1&lt;=Mähdrescher!$D$15,C18+1,""),"")</f>
        <v/>
      </c>
      <c r="D19" s="120" t="str">
        <f>IFERROR(IF(D18+Mähdrescher!$D$13&lt;=Mähdrescher!$D$16,D18+Mähdrescher!$D$13,"-"),"-")</f>
        <v>-</v>
      </c>
      <c r="E19" s="83" t="str">
        <f>IFERROR((D18+D19)/2/Basisdaten!$I$4*100,"-")</f>
        <v>-</v>
      </c>
      <c r="F19" s="89" t="str">
        <f>IFERROR(Mähdrescher!$D$10*(0.74-0.27*C19/Basisdaten!$H$4-0.27*(D19/Basisdaten!$I$4)),"-")</f>
        <v>-</v>
      </c>
      <c r="G19" s="92" t="str">
        <f t="shared" si="0"/>
        <v/>
      </c>
      <c r="H19" s="119" t="str">
        <f>IFERROR((F$3+F19)/2*Mähdrescher!$F$19/100,"-")</f>
        <v>-</v>
      </c>
      <c r="I19" s="90" t="str">
        <f t="shared" si="1"/>
        <v/>
      </c>
      <c r="J19" s="68" t="str">
        <f>IFERROR(LOOKUP(E19,Basisdaten!$B$5:$B$19,Basisdaten!$D$5:$D$19),"-")</f>
        <v>-</v>
      </c>
      <c r="K19" s="128" t="str">
        <f>IFERROR(Mähdrescher!$D$13*K$3*J19,"")</f>
        <v/>
      </c>
      <c r="L19" s="89" t="str">
        <f>IFERROR(IF(ISNUMBER(K19),Mähdrescher!$D$13*L$3,""),"")</f>
        <v/>
      </c>
      <c r="M19" s="89" t="str">
        <f>IFERROR(IF(ISNUMBER(L19),Mähdrescher!$D$13*M$3,""),"")</f>
        <v/>
      </c>
      <c r="N19" s="127" t="str">
        <f t="shared" si="2"/>
        <v/>
      </c>
      <c r="O19" s="90" t="str">
        <f t="shared" si="3"/>
        <v/>
      </c>
      <c r="P19" s="179">
        <f>IFERROR(R19/Mähdrescher!$D$13,0)</f>
        <v>0</v>
      </c>
      <c r="Q19" s="179">
        <f>P19/Mähdrescher!$D$12</f>
        <v>0</v>
      </c>
      <c r="R19" s="119" t="str">
        <f>IFERROR(IF(ISNUMBER(O19),SUM(O$4:O19)/$B19,""),"")</f>
        <v/>
      </c>
      <c r="S19" s="5"/>
      <c r="T19" s="180" t="str">
        <f t="shared" si="4"/>
        <v>-</v>
      </c>
      <c r="U19" s="180" t="str">
        <f t="shared" si="5"/>
        <v>-</v>
      </c>
      <c r="V19" s="5"/>
      <c r="W19" s="78" t="str">
        <f>IFERROR(IF(W18+1&lt;=Mähdrescher!$E$15,W18+1,""),"")</f>
        <v/>
      </c>
      <c r="X19" s="120" t="str">
        <f>IFERROR(IF(X18+Mähdrescher!$D$13&lt;=Mähdrescher!$E$16,X18+Mähdrescher!$D$13,"-"),"-")</f>
        <v>-</v>
      </c>
      <c r="Y19" s="83" t="str">
        <f>IFERROR((X18+X19)/2/Basisdaten!$I$4*100,"-")</f>
        <v>-</v>
      </c>
      <c r="Z19" s="89" t="str">
        <f>IFERROR(Mähdrescher!$D$10*(0.74-0.27*W19/Basisdaten!$H$4-0.27*(X19/Basisdaten!$I$4)),"-")</f>
        <v>-</v>
      </c>
      <c r="AA19" s="92" t="str">
        <f t="shared" si="6"/>
        <v/>
      </c>
      <c r="AB19" s="119" t="str">
        <f>IFERROR((Z$3+Z19)/2*Mähdrescher!$F$19/100,"-")</f>
        <v>-</v>
      </c>
      <c r="AC19" s="90" t="str">
        <f t="shared" si="7"/>
        <v/>
      </c>
      <c r="AD19" s="68" t="str">
        <f>IFERROR(LOOKUP(Y19,Basisdaten!$B$5:$B$19,Basisdaten!$D$5:$D$19),"-")</f>
        <v>-</v>
      </c>
      <c r="AE19" s="128" t="str">
        <f>IFERROR(Mähdrescher!$D$13*AE$3*AD19,"")</f>
        <v/>
      </c>
      <c r="AF19" s="89" t="str">
        <f>IFERROR(IF(ISNUMBER(AE19),Mähdrescher!$D$13*AF$3,""),"")</f>
        <v/>
      </c>
      <c r="AG19" s="89" t="str">
        <f>IFERROR(IF(ISNUMBER(AF19),Mähdrescher!$D$13*AG$3,""),"")</f>
        <v/>
      </c>
      <c r="AH19" s="127" t="str">
        <f t="shared" si="8"/>
        <v/>
      </c>
      <c r="AI19" s="90" t="str">
        <f t="shared" si="9"/>
        <v/>
      </c>
      <c r="AJ19" s="179">
        <f>IFERROR(AL19/Mähdrescher!$D$13,0)</f>
        <v>0</v>
      </c>
      <c r="AK19" s="179">
        <f>AJ19/Mähdrescher!$D$12</f>
        <v>0</v>
      </c>
      <c r="AL19" s="119" t="str">
        <f>IFERROR(IF(ISNUMBER(AI19),SUM(AI$4:AI19)/$B19,""),"")</f>
        <v/>
      </c>
      <c r="AM19" s="9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</row>
    <row r="20" spans="1:100" s="1" customFormat="1" ht="30" customHeight="1" x14ac:dyDescent="0.2">
      <c r="A20" s="5"/>
      <c r="B20" s="79">
        <f t="shared" si="10"/>
        <v>17</v>
      </c>
      <c r="C20" s="78" t="str">
        <f>IFERROR(IF(C19+1&lt;=Mähdrescher!$D$15,C19+1,""),"")</f>
        <v/>
      </c>
      <c r="D20" s="120" t="str">
        <f>IFERROR(IF(D19+Mähdrescher!$D$13&lt;=Mähdrescher!$D$16,D19+Mähdrescher!$D$13,"-"),"-")</f>
        <v>-</v>
      </c>
      <c r="E20" s="83" t="str">
        <f>IFERROR((D19+D20)/2/Basisdaten!$I$4*100,"-")</f>
        <v>-</v>
      </c>
      <c r="F20" s="89" t="str">
        <f>IFERROR(Mähdrescher!$D$10*(0.74-0.27*C20/Basisdaten!$H$4-0.27*(D20/Basisdaten!$I$4)),"-")</f>
        <v>-</v>
      </c>
      <c r="G20" s="92" t="str">
        <f t="shared" si="0"/>
        <v/>
      </c>
      <c r="H20" s="119" t="str">
        <f>IFERROR((F$3+F20)/2*Mähdrescher!$F$19/100,"-")</f>
        <v>-</v>
      </c>
      <c r="I20" s="90" t="str">
        <f t="shared" si="1"/>
        <v/>
      </c>
      <c r="J20" s="68" t="str">
        <f>IFERROR(LOOKUP(E20,Basisdaten!$B$5:$B$19,Basisdaten!$D$5:$D$19),"-")</f>
        <v>-</v>
      </c>
      <c r="K20" s="128" t="str">
        <f>IFERROR(Mähdrescher!$D$13*K$3*J20,"")</f>
        <v/>
      </c>
      <c r="L20" s="89" t="str">
        <f>IFERROR(IF(ISNUMBER(K20),Mähdrescher!$D$13*L$3,""),"")</f>
        <v/>
      </c>
      <c r="M20" s="89" t="str">
        <f>IFERROR(IF(ISNUMBER(L20),Mähdrescher!$D$13*M$3,""),"")</f>
        <v/>
      </c>
      <c r="N20" s="127" t="str">
        <f t="shared" si="2"/>
        <v/>
      </c>
      <c r="O20" s="90" t="str">
        <f t="shared" si="3"/>
        <v/>
      </c>
      <c r="P20" s="179">
        <f>IFERROR(R20/Mähdrescher!$D$13,0)</f>
        <v>0</v>
      </c>
      <c r="Q20" s="179">
        <f>P20/Mähdrescher!$D$12</f>
        <v>0</v>
      </c>
      <c r="R20" s="119" t="str">
        <f>IFERROR(IF(ISNUMBER(O20),SUM(O$4:O20)/$B20,""),"")</f>
        <v/>
      </c>
      <c r="S20" s="5"/>
      <c r="T20" s="180" t="str">
        <f t="shared" si="4"/>
        <v>-</v>
      </c>
      <c r="U20" s="180" t="str">
        <f t="shared" si="5"/>
        <v>-</v>
      </c>
      <c r="V20" s="5"/>
      <c r="W20" s="78" t="str">
        <f>IFERROR(IF(W19+1&lt;=Mähdrescher!$E$15,W19+1,""),"")</f>
        <v/>
      </c>
      <c r="X20" s="120" t="str">
        <f>IFERROR(IF(X19+Mähdrescher!$D$13&lt;=Mähdrescher!$E$16,X19+Mähdrescher!$D$13,"-"),"-")</f>
        <v>-</v>
      </c>
      <c r="Y20" s="83" t="str">
        <f>IFERROR((X19+X20)/2/Basisdaten!$I$4*100,"-")</f>
        <v>-</v>
      </c>
      <c r="Z20" s="89" t="str">
        <f>IFERROR(Mähdrescher!$D$10*(0.74-0.27*W20/Basisdaten!$H$4-0.27*(X20/Basisdaten!$I$4)),"-")</f>
        <v>-</v>
      </c>
      <c r="AA20" s="92" t="str">
        <f t="shared" si="6"/>
        <v/>
      </c>
      <c r="AB20" s="119" t="str">
        <f>IFERROR((Z$3+Z20)/2*Mähdrescher!$F$19/100,"-")</f>
        <v>-</v>
      </c>
      <c r="AC20" s="90" t="str">
        <f t="shared" si="7"/>
        <v/>
      </c>
      <c r="AD20" s="68" t="str">
        <f>IFERROR(LOOKUP(Y20,Basisdaten!$B$5:$B$19,Basisdaten!$D$5:$D$19),"-")</f>
        <v>-</v>
      </c>
      <c r="AE20" s="128" t="str">
        <f>IFERROR(Mähdrescher!$D$13*AE$3*AD20,"")</f>
        <v/>
      </c>
      <c r="AF20" s="89" t="str">
        <f>IFERROR(IF(ISNUMBER(AE20),Mähdrescher!$D$13*AF$3,""),"")</f>
        <v/>
      </c>
      <c r="AG20" s="89" t="str">
        <f>IFERROR(IF(ISNUMBER(AF20),Mähdrescher!$D$13*AG$3,""),"")</f>
        <v/>
      </c>
      <c r="AH20" s="127" t="str">
        <f t="shared" si="8"/>
        <v/>
      </c>
      <c r="AI20" s="90" t="str">
        <f t="shared" si="9"/>
        <v/>
      </c>
      <c r="AJ20" s="179">
        <f>IFERROR(AL20/Mähdrescher!$D$13,0)</f>
        <v>0</v>
      </c>
      <c r="AK20" s="179">
        <f>AJ20/Mähdrescher!$D$12</f>
        <v>0</v>
      </c>
      <c r="AL20" s="119" t="str">
        <f>IFERROR(IF(ISNUMBER(AI20),SUM(AI$4:AI20)/$B20,""),"")</f>
        <v/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</row>
    <row r="21" spans="1:100" s="1" customFormat="1" ht="30" customHeight="1" x14ac:dyDescent="0.2">
      <c r="A21" s="5"/>
      <c r="B21" s="79">
        <f t="shared" si="10"/>
        <v>18</v>
      </c>
      <c r="C21" s="78" t="str">
        <f>IFERROR(IF(C20+1&lt;=Mähdrescher!$D$15,C20+1,""),"")</f>
        <v/>
      </c>
      <c r="D21" s="120" t="str">
        <f>IFERROR(IF(D20+Mähdrescher!$D$13&lt;=Mähdrescher!$D$16,D20+Mähdrescher!$D$13,"-"),"-")</f>
        <v>-</v>
      </c>
      <c r="E21" s="83" t="str">
        <f>IFERROR((D20+D21)/2/Basisdaten!$I$4*100,"-")</f>
        <v>-</v>
      </c>
      <c r="F21" s="89" t="str">
        <f>IFERROR(Mähdrescher!$D$10*(0.74-0.27*C21/Basisdaten!$H$4-0.27*(D21/Basisdaten!$I$4)),"-")</f>
        <v>-</v>
      </c>
      <c r="G21" s="92" t="str">
        <f t="shared" si="0"/>
        <v/>
      </c>
      <c r="H21" s="119" t="str">
        <f>IFERROR((F$3+F21)/2*Mähdrescher!$F$19/100,"-")</f>
        <v>-</v>
      </c>
      <c r="I21" s="90" t="str">
        <f t="shared" si="1"/>
        <v/>
      </c>
      <c r="J21" s="68" t="str">
        <f>IFERROR(LOOKUP(E21,Basisdaten!$B$5:$B$19,Basisdaten!$D$5:$D$19),"-")</f>
        <v>-</v>
      </c>
      <c r="K21" s="128" t="str">
        <f>IFERROR(Mähdrescher!$D$13*K$3*J21,"")</f>
        <v/>
      </c>
      <c r="L21" s="89" t="str">
        <f>IFERROR(IF(ISNUMBER(K21),Mähdrescher!$D$13*L$3,""),"")</f>
        <v/>
      </c>
      <c r="M21" s="89" t="str">
        <f>IFERROR(IF(ISNUMBER(L21),Mähdrescher!$D$13*M$3,""),"")</f>
        <v/>
      </c>
      <c r="N21" s="127" t="str">
        <f t="shared" si="2"/>
        <v/>
      </c>
      <c r="O21" s="90" t="str">
        <f t="shared" si="3"/>
        <v/>
      </c>
      <c r="P21" s="179">
        <f>IFERROR(R21/Mähdrescher!$D$13,0)</f>
        <v>0</v>
      </c>
      <c r="Q21" s="179">
        <f>P21/Mähdrescher!$D$12</f>
        <v>0</v>
      </c>
      <c r="R21" s="119" t="str">
        <f>IFERROR(IF(ISNUMBER(O21),SUM(O$4:O21)/$B21,""),"")</f>
        <v/>
      </c>
      <c r="S21" s="5"/>
      <c r="T21" s="180" t="str">
        <f t="shared" si="4"/>
        <v>-</v>
      </c>
      <c r="U21" s="180" t="str">
        <f t="shared" si="5"/>
        <v>-</v>
      </c>
      <c r="V21" s="5"/>
      <c r="W21" s="78" t="str">
        <f>IFERROR(IF(W20+1&lt;=Mähdrescher!$E$15,W20+1,""),"")</f>
        <v/>
      </c>
      <c r="X21" s="120" t="str">
        <f>IFERROR(IF(X20+Mähdrescher!$D$13&lt;=Mähdrescher!$E$16,X20+Mähdrescher!$D$13,"-"),"-")</f>
        <v>-</v>
      </c>
      <c r="Y21" s="83" t="str">
        <f>IFERROR((X20+X21)/2/Basisdaten!$I$4*100,"-")</f>
        <v>-</v>
      </c>
      <c r="Z21" s="89" t="str">
        <f>IFERROR(Mähdrescher!$D$10*(0.74-0.27*W21/Basisdaten!$H$4-0.27*(X21/Basisdaten!$I$4)),"-")</f>
        <v>-</v>
      </c>
      <c r="AA21" s="92" t="str">
        <f t="shared" si="6"/>
        <v/>
      </c>
      <c r="AB21" s="119" t="str">
        <f>IFERROR((Z$3+Z21)/2*Mähdrescher!$F$19/100,"-")</f>
        <v>-</v>
      </c>
      <c r="AC21" s="90" t="str">
        <f t="shared" si="7"/>
        <v/>
      </c>
      <c r="AD21" s="68" t="str">
        <f>IFERROR(LOOKUP(Y21,Basisdaten!$B$5:$B$19,Basisdaten!$D$5:$D$19),"-")</f>
        <v>-</v>
      </c>
      <c r="AE21" s="128" t="str">
        <f>IFERROR(Mähdrescher!$D$13*AE$3*AD21,"")</f>
        <v/>
      </c>
      <c r="AF21" s="89" t="str">
        <f>IFERROR(IF(ISNUMBER(AE21),Mähdrescher!$D$13*AF$3,""),"")</f>
        <v/>
      </c>
      <c r="AG21" s="89" t="str">
        <f>IFERROR(IF(ISNUMBER(AF21),Mähdrescher!$D$13*AG$3,""),"")</f>
        <v/>
      </c>
      <c r="AH21" s="127" t="str">
        <f t="shared" si="8"/>
        <v/>
      </c>
      <c r="AI21" s="90" t="str">
        <f t="shared" si="9"/>
        <v/>
      </c>
      <c r="AJ21" s="179">
        <f>IFERROR(AL21/Mähdrescher!$D$13,0)</f>
        <v>0</v>
      </c>
      <c r="AK21" s="179">
        <f>AJ21/Mähdrescher!$D$12</f>
        <v>0</v>
      </c>
      <c r="AL21" s="119" t="str">
        <f>IFERROR(IF(ISNUMBER(AI21),SUM(AI$4:AI21)/$B21,""),"")</f>
        <v/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</row>
    <row r="22" spans="1:100" s="1" customFormat="1" ht="30" customHeight="1" x14ac:dyDescent="0.2">
      <c r="A22" s="5"/>
      <c r="B22" s="79">
        <f t="shared" si="10"/>
        <v>19</v>
      </c>
      <c r="C22" s="78" t="str">
        <f>IFERROR(IF(C21+1&lt;=Mähdrescher!$D$15,C21+1,""),"")</f>
        <v/>
      </c>
      <c r="D22" s="120" t="str">
        <f>IFERROR(IF(D21+Mähdrescher!$D$13&lt;=Mähdrescher!$D$16,D21+Mähdrescher!$D$13,"-"),"-")</f>
        <v>-</v>
      </c>
      <c r="E22" s="83" t="str">
        <f>IFERROR((D21+D22)/2/Basisdaten!$I$4*100,"-")</f>
        <v>-</v>
      </c>
      <c r="F22" s="89" t="str">
        <f>IFERROR(Mähdrescher!$D$10*(0.74-0.27*C22/Basisdaten!$H$4-0.27*(D22/Basisdaten!$I$4)),"-")</f>
        <v>-</v>
      </c>
      <c r="G22" s="92" t="str">
        <f t="shared" si="0"/>
        <v/>
      </c>
      <c r="H22" s="119" t="str">
        <f>IFERROR((F$3+F22)/2*Mähdrescher!$F$19/100,"-")</f>
        <v>-</v>
      </c>
      <c r="I22" s="90" t="str">
        <f t="shared" si="1"/>
        <v/>
      </c>
      <c r="J22" s="68" t="str">
        <f>IFERROR(LOOKUP(E22,Basisdaten!$B$5:$B$19,Basisdaten!$D$5:$D$19),"-")</f>
        <v>-</v>
      </c>
      <c r="K22" s="128" t="str">
        <f>IFERROR(Mähdrescher!$D$13*K$3*J22,"")</f>
        <v/>
      </c>
      <c r="L22" s="89" t="str">
        <f>IFERROR(IF(ISNUMBER(K22),Mähdrescher!$D$13*L$3,""),"")</f>
        <v/>
      </c>
      <c r="M22" s="89" t="str">
        <f>IFERROR(IF(ISNUMBER(L22),Mähdrescher!$D$13*M$3,""),"")</f>
        <v/>
      </c>
      <c r="N22" s="127" t="str">
        <f t="shared" si="2"/>
        <v/>
      </c>
      <c r="O22" s="90" t="str">
        <f t="shared" si="3"/>
        <v/>
      </c>
      <c r="P22" s="179">
        <f>IFERROR(R22/Mähdrescher!$D$13,0)</f>
        <v>0</v>
      </c>
      <c r="Q22" s="179">
        <f>P22/Mähdrescher!$D$12</f>
        <v>0</v>
      </c>
      <c r="R22" s="119" t="str">
        <f>IFERROR(IF(ISNUMBER(O22),SUM(O$4:O22)/$B22,""),"")</f>
        <v/>
      </c>
      <c r="S22" s="5"/>
      <c r="T22" s="180" t="str">
        <f t="shared" si="4"/>
        <v>-</v>
      </c>
      <c r="U22" s="180" t="str">
        <f t="shared" si="5"/>
        <v>-</v>
      </c>
      <c r="V22" s="5"/>
      <c r="W22" s="78" t="str">
        <f>IFERROR(IF(W21+1&lt;=Mähdrescher!$E$15,W21+1,""),"")</f>
        <v/>
      </c>
      <c r="X22" s="120" t="str">
        <f>IFERROR(IF(X21+Mähdrescher!$D$13&lt;=Mähdrescher!$E$16,X21+Mähdrescher!$D$13,"-"),"-")</f>
        <v>-</v>
      </c>
      <c r="Y22" s="83" t="str">
        <f>IFERROR((X21+X22)/2/Basisdaten!$I$4*100,"-")</f>
        <v>-</v>
      </c>
      <c r="Z22" s="89" t="str">
        <f>IFERROR(Mähdrescher!$D$10*(0.74-0.27*W22/Basisdaten!$H$4-0.27*(X22/Basisdaten!$I$4)),"-")</f>
        <v>-</v>
      </c>
      <c r="AA22" s="92" t="str">
        <f t="shared" si="6"/>
        <v/>
      </c>
      <c r="AB22" s="119" t="str">
        <f>IFERROR((Z$3+Z22)/2*Mähdrescher!$F$19/100,"-")</f>
        <v>-</v>
      </c>
      <c r="AC22" s="90" t="str">
        <f t="shared" si="7"/>
        <v/>
      </c>
      <c r="AD22" s="68" t="str">
        <f>IFERROR(LOOKUP(Y22,Basisdaten!$B$5:$B$19,Basisdaten!$D$5:$D$19),"-")</f>
        <v>-</v>
      </c>
      <c r="AE22" s="128" t="str">
        <f>IFERROR(Mähdrescher!$D$13*AE$3*AD22,"")</f>
        <v/>
      </c>
      <c r="AF22" s="89" t="str">
        <f>IFERROR(IF(ISNUMBER(AE22),Mähdrescher!$D$13*AF$3,""),"")</f>
        <v/>
      </c>
      <c r="AG22" s="89" t="str">
        <f>IFERROR(IF(ISNUMBER(AF22),Mähdrescher!$D$13*AG$3,""),"")</f>
        <v/>
      </c>
      <c r="AH22" s="127" t="str">
        <f t="shared" si="8"/>
        <v/>
      </c>
      <c r="AI22" s="90" t="str">
        <f t="shared" si="9"/>
        <v/>
      </c>
      <c r="AJ22" s="179">
        <f>IFERROR(AL22/Mähdrescher!$D$13,0)</f>
        <v>0</v>
      </c>
      <c r="AK22" s="179">
        <f>AJ22/Mähdrescher!$D$12</f>
        <v>0</v>
      </c>
      <c r="AL22" s="119" t="str">
        <f>IFERROR(IF(ISNUMBER(AI22),SUM(AI$4:AI22)/$B22,""),"")</f>
        <v/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</row>
    <row r="23" spans="1:100" s="1" customFormat="1" ht="30" customHeight="1" x14ac:dyDescent="0.2">
      <c r="A23" s="5"/>
      <c r="B23" s="79">
        <f t="shared" si="10"/>
        <v>20</v>
      </c>
      <c r="C23" s="78" t="str">
        <f>IFERROR(IF(C22+1&lt;=Mähdrescher!$D$15,C22+1,""),"")</f>
        <v/>
      </c>
      <c r="D23" s="120" t="str">
        <f>IFERROR(IF(D22+Mähdrescher!$D$13&lt;=Mähdrescher!$D$16,D22+Mähdrescher!$D$13,"-"),"-")</f>
        <v>-</v>
      </c>
      <c r="E23" s="83" t="str">
        <f>IFERROR((D22+D23)/2/Basisdaten!$I$4*100,"-")</f>
        <v>-</v>
      </c>
      <c r="F23" s="89" t="str">
        <f>IFERROR(Mähdrescher!$D$10*(0.74-0.27*C23/Basisdaten!$H$4-0.27*(D23/Basisdaten!$I$4)),"-")</f>
        <v>-</v>
      </c>
      <c r="G23" s="92" t="str">
        <f t="shared" si="0"/>
        <v/>
      </c>
      <c r="H23" s="119" t="str">
        <f>IFERROR((F$3+F23)/2*Mähdrescher!$F$19/100,"-")</f>
        <v>-</v>
      </c>
      <c r="I23" s="90" t="str">
        <f t="shared" si="1"/>
        <v/>
      </c>
      <c r="J23" s="68" t="str">
        <f>IFERROR(LOOKUP(E23,Basisdaten!$B$5:$B$19,Basisdaten!$D$5:$D$19),"-")</f>
        <v>-</v>
      </c>
      <c r="K23" s="128" t="str">
        <f>IFERROR(Mähdrescher!$D$13*K$3*J23,"")</f>
        <v/>
      </c>
      <c r="L23" s="89" t="str">
        <f>IFERROR(IF(ISNUMBER(K23),Mähdrescher!$D$13*L$3,""),"")</f>
        <v/>
      </c>
      <c r="M23" s="89" t="str">
        <f>IFERROR(IF(ISNUMBER(L23),Mähdrescher!$D$13*M$3,""),"")</f>
        <v/>
      </c>
      <c r="N23" s="127" t="str">
        <f t="shared" si="2"/>
        <v/>
      </c>
      <c r="O23" s="90" t="str">
        <f t="shared" si="3"/>
        <v/>
      </c>
      <c r="P23" s="179">
        <f>IFERROR(R23/Mähdrescher!$D$13,0)</f>
        <v>0</v>
      </c>
      <c r="Q23" s="179">
        <f>P23/Mähdrescher!$D$12</f>
        <v>0</v>
      </c>
      <c r="R23" s="119" t="str">
        <f>IFERROR(IF(ISNUMBER(O23),SUM(O$4:O23)/$B23,""),"")</f>
        <v/>
      </c>
      <c r="S23" s="5"/>
      <c r="T23" s="180" t="str">
        <f t="shared" si="4"/>
        <v>-</v>
      </c>
      <c r="U23" s="180" t="str">
        <f t="shared" si="5"/>
        <v>-</v>
      </c>
      <c r="V23" s="5"/>
      <c r="W23" s="78" t="str">
        <f>IFERROR(IF(W22+1&lt;=Mähdrescher!$E$15,W22+1,""),"")</f>
        <v/>
      </c>
      <c r="X23" s="120" t="str">
        <f>IFERROR(IF(X22+Mähdrescher!$D$13&lt;=Mähdrescher!$E$16,X22+Mähdrescher!$D$13,"-"),"-")</f>
        <v>-</v>
      </c>
      <c r="Y23" s="83" t="str">
        <f>IFERROR((X22+X23)/2/Basisdaten!$I$4*100,"-")</f>
        <v>-</v>
      </c>
      <c r="Z23" s="89" t="str">
        <f>IFERROR(Mähdrescher!$D$10*(0.74-0.27*W23/Basisdaten!$H$4-0.27*(X23/Basisdaten!$I$4)),"-")</f>
        <v>-</v>
      </c>
      <c r="AA23" s="92" t="str">
        <f t="shared" si="6"/>
        <v/>
      </c>
      <c r="AB23" s="119" t="str">
        <f>IFERROR((Z$3+Z23)/2*Mähdrescher!$F$19/100,"-")</f>
        <v>-</v>
      </c>
      <c r="AC23" s="90" t="str">
        <f t="shared" si="7"/>
        <v/>
      </c>
      <c r="AD23" s="68" t="str">
        <f>IFERROR(LOOKUP(Y23,Basisdaten!$B$5:$B$19,Basisdaten!$D$5:$D$19),"-")</f>
        <v>-</v>
      </c>
      <c r="AE23" s="128" t="str">
        <f>IFERROR(Mähdrescher!$D$13*AE$3*AD23,"")</f>
        <v/>
      </c>
      <c r="AF23" s="89" t="str">
        <f>IFERROR(IF(ISNUMBER(AE23),Mähdrescher!$D$13*AF$3,""),"")</f>
        <v/>
      </c>
      <c r="AG23" s="89" t="str">
        <f>IFERROR(IF(ISNUMBER(AF23),Mähdrescher!$D$13*AG$3,""),"")</f>
        <v/>
      </c>
      <c r="AH23" s="127" t="str">
        <f t="shared" si="8"/>
        <v/>
      </c>
      <c r="AI23" s="90" t="str">
        <f t="shared" si="9"/>
        <v/>
      </c>
      <c r="AJ23" s="179">
        <f>IFERROR(AL23/Mähdrescher!$D$13,0)</f>
        <v>0</v>
      </c>
      <c r="AK23" s="179">
        <f>AJ23/Mähdrescher!$D$12</f>
        <v>0</v>
      </c>
      <c r="AL23" s="119" t="str">
        <f>IFERROR(IF(ISNUMBER(AI23),SUM(AI$4:AI23)/$B23,""),"")</f>
        <v/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</row>
    <row r="24" spans="1:100" s="1" customFormat="1" ht="15" customHeight="1" x14ac:dyDescent="0.2">
      <c r="A24" s="5"/>
      <c r="B24" s="79">
        <f t="shared" si="10"/>
        <v>21</v>
      </c>
      <c r="C24" s="78" t="str">
        <f>IFERROR(IF(C23+1&lt;=Mähdrescher!$D$15,C23+1,""),"")</f>
        <v/>
      </c>
      <c r="D24" s="120" t="str">
        <f>IFERROR(IF(D23+Mähdrescher!$D$13&lt;=Mähdrescher!$D$16,D23+Mähdrescher!$D$13,"-"),"-")</f>
        <v>-</v>
      </c>
      <c r="E24" s="83" t="str">
        <f>IFERROR((D23+D24)/2/Basisdaten!$I$4*100,"-")</f>
        <v>-</v>
      </c>
      <c r="F24" s="89" t="str">
        <f>IFERROR(Mähdrescher!$D$10*(0.74-0.27*C24/Basisdaten!$H$4-0.27*(D24/Basisdaten!$I$4)),"-")</f>
        <v>-</v>
      </c>
      <c r="G24" s="92" t="str">
        <f t="shared" si="0"/>
        <v/>
      </c>
      <c r="H24" s="119" t="str">
        <f>IFERROR((F$3+F24)/2*Mähdrescher!$F$19/100,"-")</f>
        <v>-</v>
      </c>
      <c r="I24" s="90" t="str">
        <f t="shared" si="1"/>
        <v/>
      </c>
      <c r="J24" s="68" t="str">
        <f>IFERROR(LOOKUP(E24,Basisdaten!$B$5:$B$19,Basisdaten!$D$5:$D$19),"-")</f>
        <v>-</v>
      </c>
      <c r="K24" s="128" t="str">
        <f>IFERROR(Mähdrescher!$D$13*K$3*J24,"")</f>
        <v/>
      </c>
      <c r="L24" s="89" t="str">
        <f>IFERROR(IF(ISNUMBER(K24),Mähdrescher!$D$13*L$3,""),"")</f>
        <v/>
      </c>
      <c r="M24" s="89" t="str">
        <f>IFERROR(IF(ISNUMBER(L24),Mähdrescher!$D$13*M$3,""),"")</f>
        <v/>
      </c>
      <c r="N24" s="127" t="str">
        <f t="shared" si="2"/>
        <v/>
      </c>
      <c r="O24" s="90" t="str">
        <f t="shared" si="3"/>
        <v/>
      </c>
      <c r="P24" s="179">
        <f>IFERROR(R24/Mähdrescher!$D$13,0)</f>
        <v>0</v>
      </c>
      <c r="Q24" s="179">
        <f>P24/Mähdrescher!$D$12</f>
        <v>0</v>
      </c>
      <c r="R24" s="119" t="str">
        <f>IFERROR(IF(ISNUMBER(O24),SUM(O$4:O24)/$B24,""),"")</f>
        <v/>
      </c>
      <c r="S24" s="5"/>
      <c r="T24" s="180" t="str">
        <f t="shared" si="4"/>
        <v>-</v>
      </c>
      <c r="U24" s="180" t="str">
        <f t="shared" si="5"/>
        <v>-</v>
      </c>
      <c r="V24" s="5"/>
      <c r="W24" s="78" t="str">
        <f>IFERROR(IF(W23+1&lt;=Mähdrescher!$E$15,W23+1,""),"")</f>
        <v/>
      </c>
      <c r="X24" s="120" t="str">
        <f>IFERROR(IF(X23+Mähdrescher!$D$13&lt;=Mähdrescher!$E$16,X23+Mähdrescher!$D$13,"-"),"-")</f>
        <v>-</v>
      </c>
      <c r="Y24" s="83" t="str">
        <f>IFERROR((X23+X24)/2/Basisdaten!$I$4*100,"-")</f>
        <v>-</v>
      </c>
      <c r="Z24" s="89" t="str">
        <f>IFERROR(Mähdrescher!$D$10*(0.74-0.27*W24/Basisdaten!$H$4-0.27*(X24/Basisdaten!$I$4)),"-")</f>
        <v>-</v>
      </c>
      <c r="AA24" s="92" t="str">
        <f t="shared" si="6"/>
        <v/>
      </c>
      <c r="AB24" s="119" t="str">
        <f>IFERROR((Z$3+Z24)/2*Mähdrescher!$F$19/100,"-")</f>
        <v>-</v>
      </c>
      <c r="AC24" s="90" t="str">
        <f t="shared" si="7"/>
        <v/>
      </c>
      <c r="AD24" s="68" t="str">
        <f>IFERROR(LOOKUP(Y24,Basisdaten!$B$5:$B$19,Basisdaten!$D$5:$D$19),"-")</f>
        <v>-</v>
      </c>
      <c r="AE24" s="128" t="str">
        <f>IFERROR(Mähdrescher!$D$13*AE$3*AD24,"")</f>
        <v/>
      </c>
      <c r="AF24" s="89" t="str">
        <f>IFERROR(IF(ISNUMBER(AE24),Mähdrescher!$D$13*AF$3,""),"")</f>
        <v/>
      </c>
      <c r="AG24" s="89" t="str">
        <f>IFERROR(IF(ISNUMBER(AF24),Mähdrescher!$D$13*AG$3,""),"")</f>
        <v/>
      </c>
      <c r="AH24" s="127" t="str">
        <f t="shared" si="8"/>
        <v/>
      </c>
      <c r="AI24" s="90" t="str">
        <f t="shared" si="9"/>
        <v/>
      </c>
      <c r="AJ24" s="179">
        <f>IFERROR(AL24/Mähdrescher!$D$13,0)</f>
        <v>0</v>
      </c>
      <c r="AK24" s="179">
        <f>AJ24/Mähdrescher!$D$12</f>
        <v>0</v>
      </c>
      <c r="AL24" s="119" t="str">
        <f>IFERROR(IF(ISNUMBER(AI24),SUM(AI$4:AI24)/$B24,""),"")</f>
        <v/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</row>
    <row r="25" spans="1:100" s="1" customFormat="1" ht="30" customHeight="1" x14ac:dyDescent="0.2">
      <c r="A25" s="5"/>
      <c r="B25" s="79">
        <f t="shared" si="10"/>
        <v>22</v>
      </c>
      <c r="C25" s="78" t="str">
        <f>IFERROR(IF(C24+1&lt;=Mähdrescher!$D$15,C24+1,""),"")</f>
        <v/>
      </c>
      <c r="D25" s="120" t="str">
        <f>IFERROR(IF(D24+Mähdrescher!$D$13&lt;=Mähdrescher!$D$16,D24+Mähdrescher!$D$13,"-"),"-")</f>
        <v>-</v>
      </c>
      <c r="E25" s="83" t="str">
        <f>IFERROR((D24+D25)/2/Basisdaten!$I$4*100,"-")</f>
        <v>-</v>
      </c>
      <c r="F25" s="89" t="str">
        <f>IFERROR(Mähdrescher!$D$10*(0.74-0.27*C25/Basisdaten!$H$4-0.27*(D25/Basisdaten!$I$4)),"-")</f>
        <v>-</v>
      </c>
      <c r="G25" s="92" t="str">
        <f t="shared" si="0"/>
        <v/>
      </c>
      <c r="H25" s="119" t="str">
        <f>IFERROR((F$3+F25)/2*Mähdrescher!$F$19/100,"-")</f>
        <v>-</v>
      </c>
      <c r="I25" s="90" t="str">
        <f t="shared" si="1"/>
        <v/>
      </c>
      <c r="J25" s="68" t="str">
        <f>IFERROR(LOOKUP(E25,Basisdaten!$B$5:$B$19,Basisdaten!$D$5:$D$19),"-")</f>
        <v>-</v>
      </c>
      <c r="K25" s="128" t="str">
        <f>IFERROR(Mähdrescher!$D$13*K$3*J25,"")</f>
        <v/>
      </c>
      <c r="L25" s="89" t="str">
        <f>IFERROR(IF(ISNUMBER(K25),Mähdrescher!$D$13*L$3,""),"")</f>
        <v/>
      </c>
      <c r="M25" s="89" t="str">
        <f>IFERROR(IF(ISNUMBER(L25),Mähdrescher!$D$13*M$3,""),"")</f>
        <v/>
      </c>
      <c r="N25" s="127" t="str">
        <f t="shared" si="2"/>
        <v/>
      </c>
      <c r="O25" s="90" t="str">
        <f t="shared" si="3"/>
        <v/>
      </c>
      <c r="P25" s="179">
        <f>IFERROR(R25/Mähdrescher!$D$13,0)</f>
        <v>0</v>
      </c>
      <c r="Q25" s="179">
        <f>P25/Mähdrescher!$D$12</f>
        <v>0</v>
      </c>
      <c r="R25" s="119" t="str">
        <f>IFERROR(IF(ISNUMBER(O25),SUM(O$4:O25)/$B25,""),"")</f>
        <v/>
      </c>
      <c r="S25" s="5"/>
      <c r="T25" s="180" t="str">
        <f t="shared" si="4"/>
        <v>-</v>
      </c>
      <c r="U25" s="180" t="str">
        <f t="shared" si="5"/>
        <v>-</v>
      </c>
      <c r="V25" s="5"/>
      <c r="W25" s="78" t="str">
        <f>IFERROR(IF(W24+1&lt;=Mähdrescher!$E$15,W24+1,""),"")</f>
        <v/>
      </c>
      <c r="X25" s="120" t="str">
        <f>IFERROR(IF(X24+Mähdrescher!$D$13&lt;=Mähdrescher!$E$16,X24+Mähdrescher!$D$13,"-"),"-")</f>
        <v>-</v>
      </c>
      <c r="Y25" s="83" t="str">
        <f>IFERROR((X24+X25)/2/Basisdaten!$I$4*100,"-")</f>
        <v>-</v>
      </c>
      <c r="Z25" s="89" t="str">
        <f>IFERROR(Mähdrescher!$D$10*(0.74-0.27*W25/Basisdaten!$H$4-0.27*(X25/Basisdaten!$I$4)),"-")</f>
        <v>-</v>
      </c>
      <c r="AA25" s="92" t="str">
        <f t="shared" si="6"/>
        <v/>
      </c>
      <c r="AB25" s="119" t="str">
        <f>IFERROR((Z$3+Z25)/2*Mähdrescher!$F$19/100,"-")</f>
        <v>-</v>
      </c>
      <c r="AC25" s="90" t="str">
        <f t="shared" si="7"/>
        <v/>
      </c>
      <c r="AD25" s="68" t="str">
        <f>IFERROR(LOOKUP(Y25,Basisdaten!$B$5:$B$19,Basisdaten!$D$5:$D$19),"-")</f>
        <v>-</v>
      </c>
      <c r="AE25" s="128" t="str">
        <f>IFERROR(Mähdrescher!$D$13*AE$3*AD25,"")</f>
        <v/>
      </c>
      <c r="AF25" s="89" t="str">
        <f>IFERROR(IF(ISNUMBER(AE25),Mähdrescher!$D$13*AF$3,""),"")</f>
        <v/>
      </c>
      <c r="AG25" s="89" t="str">
        <f>IFERROR(IF(ISNUMBER(AF25),Mähdrescher!$D$13*AG$3,""),"")</f>
        <v/>
      </c>
      <c r="AH25" s="127" t="str">
        <f t="shared" si="8"/>
        <v/>
      </c>
      <c r="AI25" s="90" t="str">
        <f t="shared" si="9"/>
        <v/>
      </c>
      <c r="AJ25" s="179">
        <f>IFERROR(AL25/Mähdrescher!$D$13,0)</f>
        <v>0</v>
      </c>
      <c r="AK25" s="179">
        <f>AJ25/Mähdrescher!$D$12</f>
        <v>0</v>
      </c>
      <c r="AL25" s="119" t="str">
        <f>IFERROR(IF(ISNUMBER(AI25),SUM(AI$4:AI25)/$B25,""),"")</f>
        <v/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</row>
    <row r="26" spans="1:100" s="1" customFormat="1" ht="30" customHeight="1" x14ac:dyDescent="0.2">
      <c r="A26" s="5"/>
      <c r="B26" s="79">
        <v>23</v>
      </c>
      <c r="C26" s="78" t="str">
        <f>IFERROR(IF(C25+1&lt;=Mähdrescher!$D$15,C25+1,""),"")</f>
        <v/>
      </c>
      <c r="D26" s="120" t="str">
        <f>IFERROR(IF(D25+Mähdrescher!$D$13&lt;=Mähdrescher!$D$16,D25+Mähdrescher!$D$13,"-"),"-")</f>
        <v>-</v>
      </c>
      <c r="E26" s="83" t="str">
        <f>IFERROR((D25+D26)/2/Basisdaten!$I$4*100,"-")</f>
        <v>-</v>
      </c>
      <c r="F26" s="89" t="str">
        <f>IFERROR(Mähdrescher!$D$10*(0.74-0.27*C26/Basisdaten!$H$4-0.27*(D26/Basisdaten!$I$4)),"-")</f>
        <v>-</v>
      </c>
      <c r="G26" s="92" t="str">
        <f t="shared" si="0"/>
        <v/>
      </c>
      <c r="H26" s="119" t="str">
        <f>IFERROR((F$3+F26)/2*Mähdrescher!$F$19/100,"-")</f>
        <v>-</v>
      </c>
      <c r="I26" s="90" t="str">
        <f t="shared" si="1"/>
        <v/>
      </c>
      <c r="J26" s="68" t="str">
        <f>IFERROR(LOOKUP(E26,Basisdaten!$B$5:$B$19,Basisdaten!$D$5:$D$19),"-")</f>
        <v>-</v>
      </c>
      <c r="K26" s="128" t="str">
        <f>IFERROR(Mähdrescher!$D$13*K$3*J26,"")</f>
        <v/>
      </c>
      <c r="L26" s="89" t="str">
        <f>IFERROR(IF(ISNUMBER(K26),Mähdrescher!$D$13*L$3,""),"")</f>
        <v/>
      </c>
      <c r="M26" s="89" t="str">
        <f>IFERROR(IF(ISNUMBER(L26),Mähdrescher!$D$13*M$3,""),"")</f>
        <v/>
      </c>
      <c r="N26" s="127" t="str">
        <f t="shared" si="2"/>
        <v/>
      </c>
      <c r="O26" s="90" t="str">
        <f t="shared" si="3"/>
        <v/>
      </c>
      <c r="P26" s="179">
        <f>IFERROR(R26/Mähdrescher!$D$13,0)</f>
        <v>0</v>
      </c>
      <c r="Q26" s="179">
        <f>P26/Mähdrescher!$D$12</f>
        <v>0</v>
      </c>
      <c r="R26" s="119" t="str">
        <f>IFERROR(IF(ISNUMBER(O26),SUM(O$4:O26)/$B26,""),"")</f>
        <v/>
      </c>
      <c r="S26" s="5"/>
      <c r="T26" s="180" t="str">
        <f t="shared" si="4"/>
        <v>-</v>
      </c>
      <c r="U26" s="180" t="str">
        <f t="shared" si="5"/>
        <v>-</v>
      </c>
      <c r="V26" s="5"/>
      <c r="W26" s="78" t="str">
        <f>IFERROR(IF(W25+1&lt;=Mähdrescher!$E$15,W25+1,""),"")</f>
        <v/>
      </c>
      <c r="X26" s="120" t="str">
        <f>IFERROR(IF(X25+Mähdrescher!$D$13&lt;=Mähdrescher!$E$16,X25+Mähdrescher!$D$13,"-"),"-")</f>
        <v>-</v>
      </c>
      <c r="Y26" s="83" t="str">
        <f>IFERROR((X25+X26)/2/Basisdaten!$I$4*100,"-")</f>
        <v>-</v>
      </c>
      <c r="Z26" s="89" t="str">
        <f>IFERROR(Mähdrescher!$D$10*(0.74-0.27*W26/Basisdaten!$H$4-0.27*(X26/Basisdaten!$I$4)),"-")</f>
        <v>-</v>
      </c>
      <c r="AA26" s="92" t="str">
        <f t="shared" si="6"/>
        <v/>
      </c>
      <c r="AB26" s="119" t="str">
        <f>IFERROR((Z$3+Z26)/2*Mähdrescher!$F$19/100,"-")</f>
        <v>-</v>
      </c>
      <c r="AC26" s="90" t="str">
        <f t="shared" si="7"/>
        <v/>
      </c>
      <c r="AD26" s="68" t="str">
        <f>IFERROR(LOOKUP(Y26,Basisdaten!$B$5:$B$19,Basisdaten!$D$5:$D$19),"-")</f>
        <v>-</v>
      </c>
      <c r="AE26" s="128" t="str">
        <f>IFERROR(Mähdrescher!$D$13*AE$3*AD26,"")</f>
        <v/>
      </c>
      <c r="AF26" s="89" t="str">
        <f>IFERROR(IF(ISNUMBER(AE26),Mähdrescher!$D$13*AF$3,""),"")</f>
        <v/>
      </c>
      <c r="AG26" s="89" t="str">
        <f>IFERROR(IF(ISNUMBER(AF26),Mähdrescher!$D$13*AG$3,""),"")</f>
        <v/>
      </c>
      <c r="AH26" s="127" t="str">
        <f t="shared" si="8"/>
        <v/>
      </c>
      <c r="AI26" s="90" t="str">
        <f t="shared" si="9"/>
        <v/>
      </c>
      <c r="AJ26" s="179">
        <f>IFERROR(AL26/Mähdrescher!$D$13,0)</f>
        <v>0</v>
      </c>
      <c r="AK26" s="179">
        <f>AJ26/Mähdrescher!$D$12</f>
        <v>0</v>
      </c>
      <c r="AL26" s="119" t="str">
        <f>IFERROR(IF(ISNUMBER(AI26),SUM(AI$4:AI26)/$B26,""),"")</f>
        <v/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</row>
    <row r="27" spans="1:100" s="1" customFormat="1" ht="30" customHeight="1" x14ac:dyDescent="0.2">
      <c r="A27" s="5"/>
      <c r="B27" s="114" t="s">
        <v>58</v>
      </c>
      <c r="C27" s="115">
        <f>Mähdrescher!D14</f>
        <v>10</v>
      </c>
      <c r="D27" s="116">
        <f>Mähdrescher!D16-Mähdrescher!D9</f>
        <v>763.7037037037037</v>
      </c>
      <c r="E27" s="117" t="s">
        <v>33</v>
      </c>
      <c r="F27" s="124"/>
      <c r="G27" s="124">
        <f>SUM(G4:G26)/C$27</f>
        <v>26943</v>
      </c>
      <c r="H27" s="124">
        <f>SUM(H4:H26)/C$27</f>
        <v>5243.7262500000006</v>
      </c>
      <c r="I27" s="124">
        <f>SUM(I4:I26)/C$27</f>
        <v>34974.72625</v>
      </c>
      <c r="J27" s="118">
        <f>SUM(J4:J26)/C$27</f>
        <v>0.51</v>
      </c>
      <c r="K27" s="124">
        <f>SUM(K4:K26)/C$27</f>
        <v>728.34422222222236</v>
      </c>
      <c r="L27" s="124">
        <f>SUM(L4:L26)/C$27</f>
        <v>1336.4814814814815</v>
      </c>
      <c r="M27" s="124">
        <f>SUM(M4:M26)/C$27</f>
        <v>4330.1999999999989</v>
      </c>
      <c r="N27" s="124">
        <f>SUM(N4:N26)/C$27</f>
        <v>6395.0257037037045</v>
      </c>
      <c r="O27" s="124">
        <f>SUM(O4:O26)/C$27</f>
        <v>41369.751953703701</v>
      </c>
      <c r="P27" s="124"/>
      <c r="Q27" s="124"/>
      <c r="R27" s="130">
        <f>SUM(R4:R26)/C$27</f>
        <v>64029.305059973543</v>
      </c>
      <c r="S27" s="5"/>
      <c r="T27" s="178"/>
      <c r="U27" s="178"/>
      <c r="V27" s="5"/>
      <c r="W27" s="115">
        <f>Mähdrescher!E14</f>
        <v>10</v>
      </c>
      <c r="X27" s="116">
        <f>Mähdrescher!E16-Mähdrescher!E9</f>
        <v>763.7037037037037</v>
      </c>
      <c r="Y27" s="117" t="s">
        <v>33</v>
      </c>
      <c r="Z27" s="124"/>
      <c r="AA27" s="124">
        <f>SUM(AA4:AA26)/W$27</f>
        <v>15243.000000000005</v>
      </c>
      <c r="AB27" s="124">
        <f>SUM(AB4:AB26)/W$27</f>
        <v>3059.4937499999996</v>
      </c>
      <c r="AC27" s="124">
        <f>SUM(AC4:AC26)/W$27</f>
        <v>21090.493750000001</v>
      </c>
      <c r="AD27" s="118">
        <f>SUM(AD4:AD26)/W$27</f>
        <v>0.88400000000000001</v>
      </c>
      <c r="AE27" s="124">
        <f>SUM(AE4:AE26)/W$27</f>
        <v>1262.4633185185187</v>
      </c>
      <c r="AF27" s="124">
        <f>SUM(AF4:AF26)/W$27</f>
        <v>1336.4814814814815</v>
      </c>
      <c r="AG27" s="124">
        <f>SUM(AG4:AG26)/W$27</f>
        <v>4330.1999999999989</v>
      </c>
      <c r="AH27" s="124">
        <f>SUM(AH4:AH26)/W$27</f>
        <v>6929.1447999999991</v>
      </c>
      <c r="AI27" s="124">
        <f>SUM(AI4:AI26)/W$27</f>
        <v>28019.638550000003</v>
      </c>
      <c r="AJ27" s="124"/>
      <c r="AK27" s="124"/>
      <c r="AL27" s="130">
        <f>SUM(AL4:AL26)/W$27</f>
        <v>28170.825824999996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</row>
    <row r="28" spans="1:100" s="1" customFormat="1" ht="3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139" t="s">
        <v>76</v>
      </c>
      <c r="K28" s="5"/>
      <c r="L28" s="5"/>
      <c r="M28" s="5"/>
      <c r="N28" s="5"/>
      <c r="O28" s="5"/>
      <c r="P28" s="5"/>
      <c r="Q28" s="129"/>
      <c r="R28" s="5"/>
      <c r="S28" s="5"/>
      <c r="T28" s="5"/>
      <c r="U28" s="5"/>
      <c r="V28" s="5"/>
      <c r="W28" s="129" t="s">
        <v>77</v>
      </c>
      <c r="X28" s="129" t="s">
        <v>77</v>
      </c>
      <c r="Y28" s="129" t="s">
        <v>77</v>
      </c>
      <c r="Z28" s="129" t="s">
        <v>77</v>
      </c>
      <c r="AA28" s="129" t="s">
        <v>77</v>
      </c>
      <c r="AB28" s="129" t="s">
        <v>77</v>
      </c>
      <c r="AC28" s="129" t="s">
        <v>77</v>
      </c>
      <c r="AD28" s="139" t="s">
        <v>76</v>
      </c>
      <c r="AE28" s="129" t="s">
        <v>77</v>
      </c>
      <c r="AF28" s="129" t="s">
        <v>77</v>
      </c>
      <c r="AG28" s="129" t="s">
        <v>77</v>
      </c>
      <c r="AH28" s="129" t="s">
        <v>77</v>
      </c>
      <c r="AI28" s="129" t="s">
        <v>77</v>
      </c>
      <c r="AJ28" s="129"/>
      <c r="AK28" s="129"/>
      <c r="AL28" s="129" t="s">
        <v>77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</row>
    <row r="29" spans="1:100" s="1" customFormat="1" ht="30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29" t="s">
        <v>77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</row>
    <row r="30" spans="1:100" s="1" customFormat="1" ht="30" customHeight="1" x14ac:dyDescent="0.2">
      <c r="A30" s="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14"/>
      <c r="X30" s="14"/>
      <c r="Y30" s="14"/>
      <c r="Z30" s="14"/>
      <c r="AA30" s="14"/>
      <c r="AB30" s="14"/>
      <c r="AC30" s="14"/>
      <c r="AD30" s="14"/>
      <c r="AE30" s="14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</row>
    <row r="31" spans="1:100" s="1" customFormat="1" ht="30" customHeight="1" x14ac:dyDescent="0.2">
      <c r="A31" s="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5"/>
      <c r="T31" s="14"/>
      <c r="U31" s="14"/>
      <c r="V31" s="5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</row>
    <row r="32" spans="1:100" s="1" customFormat="1" ht="30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4"/>
      <c r="M32" s="14"/>
      <c r="N32" s="14"/>
      <c r="O32" s="14"/>
      <c r="P32" s="14"/>
      <c r="Q32" s="14"/>
      <c r="R32" s="14"/>
      <c r="S32" s="5"/>
      <c r="T32" s="14"/>
      <c r="U32" s="14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4"/>
      <c r="AG32" s="14"/>
      <c r="AH32" s="14"/>
      <c r="AI32" s="14"/>
      <c r="AJ32" s="14"/>
      <c r="AK32" s="14"/>
      <c r="AL32" s="14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</row>
    <row r="33" spans="1:100" s="1" customFormat="1" ht="30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4"/>
      <c r="M33" s="14"/>
      <c r="N33" s="14"/>
      <c r="O33" s="14"/>
      <c r="P33" s="14"/>
      <c r="Q33" s="14"/>
      <c r="R33" s="14"/>
      <c r="S33" s="5"/>
      <c r="T33" s="14"/>
      <c r="U33" s="14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4"/>
      <c r="AG33" s="14"/>
      <c r="AH33" s="14"/>
      <c r="AI33" s="14"/>
      <c r="AJ33" s="14"/>
      <c r="AK33" s="14"/>
      <c r="AL33" s="14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1" customFormat="1" ht="30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1" customFormat="1" ht="30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14" customFormat="1" ht="30" customHeigh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s="5"/>
      <c r="U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100" s="14" customFormat="1" ht="15" x14ac:dyDescent="0.2">
      <c r="L37" s="5"/>
      <c r="M37" s="5"/>
      <c r="N37" s="5"/>
      <c r="O37" s="5"/>
      <c r="P37" s="5"/>
      <c r="Q37" s="5"/>
      <c r="R37" s="5"/>
      <c r="T37" s="5"/>
      <c r="U37" s="5"/>
      <c r="AF37" s="5"/>
      <c r="AG37" s="5"/>
      <c r="AH37" s="5"/>
      <c r="AI37" s="5"/>
      <c r="AJ37" s="5"/>
      <c r="AK37" s="5"/>
      <c r="AL37" s="5"/>
    </row>
    <row r="38" spans="1:100" s="14" customFormat="1" ht="15" x14ac:dyDescent="0.2">
      <c r="L38" s="5"/>
      <c r="M38" s="5"/>
      <c r="N38" s="5"/>
      <c r="O38" s="5"/>
      <c r="P38" s="5"/>
      <c r="Q38" s="5"/>
      <c r="R38" s="5"/>
      <c r="T38" s="5"/>
      <c r="U38" s="5"/>
      <c r="AF38" s="5"/>
      <c r="AG38" s="5"/>
      <c r="AH38" s="5"/>
      <c r="AI38" s="5"/>
      <c r="AJ38" s="5"/>
      <c r="AK38" s="5"/>
      <c r="AL38" s="5"/>
    </row>
    <row r="39" spans="1:100" s="14" customFormat="1" ht="30" customHeight="1" x14ac:dyDescent="0.2">
      <c r="L39" s="5"/>
      <c r="M39" s="5"/>
      <c r="N39" s="5"/>
      <c r="O39" s="5"/>
      <c r="P39" s="5"/>
      <c r="Q39" s="5"/>
      <c r="R39" s="5"/>
      <c r="T39" s="5"/>
      <c r="U39" s="5"/>
      <c r="AF39" s="5"/>
      <c r="AG39" s="5"/>
      <c r="AH39" s="5"/>
      <c r="AI39" s="5"/>
      <c r="AJ39" s="5"/>
      <c r="AK39" s="5"/>
      <c r="AL39" s="5"/>
    </row>
    <row r="40" spans="1:100" s="14" customFormat="1" ht="30" customHeight="1" x14ac:dyDescent="0.2">
      <c r="L40" s="5"/>
      <c r="M40" s="5"/>
      <c r="N40" s="5"/>
      <c r="O40" s="5"/>
      <c r="P40" s="5"/>
      <c r="Q40" s="5"/>
      <c r="R40" s="5"/>
      <c r="T40" s="5"/>
      <c r="U40" s="5"/>
      <c r="AF40" s="5"/>
      <c r="AG40" s="5"/>
      <c r="AH40" s="5"/>
      <c r="AI40" s="5"/>
      <c r="AJ40" s="5"/>
      <c r="AK40" s="5"/>
      <c r="AL40" s="5"/>
    </row>
    <row r="41" spans="1:100" s="14" customFormat="1" ht="30" customHeight="1" x14ac:dyDescent="0.2">
      <c r="L41" s="5"/>
      <c r="M41" s="5"/>
      <c r="N41" s="5"/>
      <c r="O41" s="5"/>
      <c r="P41" s="5"/>
      <c r="Q41" s="5"/>
      <c r="R41" s="5"/>
      <c r="T41" s="5"/>
      <c r="U41" s="5"/>
      <c r="AF41" s="5"/>
      <c r="AG41" s="5"/>
      <c r="AH41" s="5"/>
      <c r="AI41" s="5"/>
      <c r="AJ41" s="5"/>
      <c r="AK41" s="5"/>
      <c r="AL41" s="5"/>
    </row>
    <row r="42" spans="1:100" s="14" customFormat="1" ht="30" customHeight="1" x14ac:dyDescent="0.2">
      <c r="L42" s="5"/>
      <c r="M42" s="5"/>
      <c r="N42" s="5"/>
      <c r="O42" s="5"/>
      <c r="P42" s="5"/>
      <c r="Q42" s="5"/>
      <c r="R42" s="5"/>
      <c r="T42" s="5"/>
      <c r="U42" s="5"/>
      <c r="AF42" s="5"/>
      <c r="AG42" s="5"/>
      <c r="AH42" s="5"/>
      <c r="AI42" s="5"/>
      <c r="AJ42" s="5"/>
      <c r="AK42" s="5"/>
      <c r="AL42" s="5"/>
    </row>
    <row r="43" spans="1:100" s="14" customFormat="1" ht="30" customHeight="1" x14ac:dyDescent="0.2">
      <c r="L43" s="5"/>
      <c r="M43" s="5"/>
      <c r="N43" s="5"/>
      <c r="O43" s="5"/>
      <c r="P43" s="5"/>
      <c r="Q43" s="5"/>
      <c r="R43" s="5"/>
      <c r="T43" s="5"/>
      <c r="U43" s="5"/>
      <c r="AF43" s="5"/>
      <c r="AG43" s="5"/>
      <c r="AH43" s="5"/>
      <c r="AI43" s="5"/>
      <c r="AJ43" s="5"/>
      <c r="AK43" s="5"/>
      <c r="AL43" s="5"/>
    </row>
    <row r="44" spans="1:100" s="14" customFormat="1" ht="30" customHeight="1" x14ac:dyDescent="0.2">
      <c r="L44" s="5"/>
      <c r="M44" s="5"/>
      <c r="N44" s="5"/>
      <c r="O44" s="5"/>
      <c r="P44" s="5"/>
      <c r="Q44" s="5"/>
      <c r="R44" s="5"/>
      <c r="T44" s="5"/>
      <c r="U44" s="5"/>
      <c r="AF44" s="5"/>
      <c r="AG44" s="5"/>
      <c r="AH44" s="5"/>
      <c r="AI44" s="5"/>
      <c r="AJ44" s="5"/>
      <c r="AK44" s="5"/>
      <c r="AL44" s="5"/>
    </row>
    <row r="45" spans="1:100" s="14" customFormat="1" ht="30" customHeight="1" x14ac:dyDescent="0.2">
      <c r="L45" s="5"/>
      <c r="M45" s="5"/>
      <c r="N45" s="5"/>
      <c r="O45" s="5"/>
      <c r="P45" s="5"/>
      <c r="Q45" s="5"/>
      <c r="R45" s="5"/>
      <c r="T45" s="5"/>
      <c r="U45" s="5"/>
      <c r="AF45" s="5"/>
      <c r="AG45" s="5"/>
      <c r="AH45" s="5"/>
      <c r="AI45" s="5"/>
      <c r="AJ45" s="5"/>
      <c r="AK45" s="5"/>
      <c r="AL45" s="5"/>
    </row>
    <row r="46" spans="1:100" s="14" customFormat="1" ht="30" customHeight="1" x14ac:dyDescent="0.2">
      <c r="L46" s="5"/>
      <c r="M46" s="5"/>
      <c r="N46" s="5"/>
      <c r="O46" s="5"/>
      <c r="P46" s="5"/>
      <c r="Q46" s="5"/>
      <c r="R46" s="5"/>
      <c r="T46" s="5"/>
      <c r="U46" s="5"/>
      <c r="AF46" s="5"/>
      <c r="AG46" s="5"/>
      <c r="AH46" s="5"/>
      <c r="AI46" s="5"/>
      <c r="AJ46" s="5"/>
      <c r="AK46" s="5"/>
      <c r="AL46" s="5"/>
    </row>
    <row r="47" spans="1:100" s="14" customFormat="1" ht="30" customHeight="1" x14ac:dyDescent="0.2">
      <c r="L47" s="5"/>
      <c r="M47" s="5"/>
      <c r="N47" s="5"/>
      <c r="O47" s="5"/>
      <c r="P47" s="5"/>
      <c r="Q47" s="5"/>
      <c r="R47" s="5"/>
      <c r="T47" s="5"/>
      <c r="U47" s="5"/>
      <c r="AF47" s="5"/>
      <c r="AG47" s="5"/>
      <c r="AH47" s="5"/>
      <c r="AI47" s="5"/>
      <c r="AJ47" s="5"/>
      <c r="AK47" s="5"/>
      <c r="AL47" s="5"/>
    </row>
    <row r="48" spans="1:100" s="14" customFormat="1" ht="30" customHeight="1" x14ac:dyDescent="0.2">
      <c r="L48" s="5"/>
      <c r="M48" s="5"/>
      <c r="N48" s="5"/>
      <c r="O48" s="5"/>
      <c r="P48" s="5"/>
      <c r="Q48" s="5"/>
      <c r="R48" s="5"/>
      <c r="T48" s="5"/>
      <c r="U48" s="5"/>
      <c r="AF48" s="5"/>
      <c r="AG48" s="5"/>
      <c r="AH48" s="5"/>
      <c r="AI48" s="5"/>
      <c r="AJ48" s="5"/>
      <c r="AK48" s="5"/>
      <c r="AL48" s="5"/>
    </row>
    <row r="49" spans="1:100" s="14" customFormat="1" ht="30" customHeight="1" x14ac:dyDescent="0.2">
      <c r="L49" s="5"/>
      <c r="M49" s="5"/>
      <c r="N49" s="5"/>
      <c r="O49" s="5"/>
      <c r="P49" s="5"/>
      <c r="Q49" s="5"/>
      <c r="R49" s="5"/>
      <c r="T49" s="5"/>
      <c r="U49" s="5"/>
      <c r="AF49" s="5"/>
      <c r="AG49" s="5"/>
      <c r="AH49" s="5"/>
      <c r="AI49" s="5"/>
      <c r="AJ49" s="5"/>
      <c r="AK49" s="5"/>
      <c r="AL49" s="5"/>
    </row>
    <row r="50" spans="1:100" s="14" customFormat="1" ht="30" customHeight="1" x14ac:dyDescent="0.2">
      <c r="L50" s="5"/>
      <c r="M50" s="5"/>
      <c r="N50" s="5"/>
      <c r="O50" s="5"/>
      <c r="P50" s="5"/>
      <c r="Q50" s="5"/>
      <c r="R50" s="5"/>
      <c r="T50" s="5"/>
      <c r="U50" s="5"/>
      <c r="AF50" s="5"/>
      <c r="AG50" s="5"/>
      <c r="AH50" s="5"/>
      <c r="AI50" s="5"/>
      <c r="AJ50" s="5"/>
      <c r="AK50" s="5"/>
      <c r="AL50" s="5"/>
    </row>
    <row r="51" spans="1:100" s="14" customFormat="1" ht="30" customHeight="1" x14ac:dyDescent="0.2">
      <c r="L51" s="5"/>
      <c r="M51" s="5"/>
      <c r="N51" s="5"/>
      <c r="O51" s="5"/>
      <c r="P51" s="5"/>
      <c r="Q51" s="5"/>
      <c r="R51" s="5"/>
      <c r="T51" s="5"/>
      <c r="U51" s="5"/>
      <c r="AF51" s="5"/>
      <c r="AG51" s="5"/>
      <c r="AH51" s="5"/>
      <c r="AI51" s="5"/>
      <c r="AJ51" s="5"/>
      <c r="AK51" s="5"/>
      <c r="AL51" s="5"/>
    </row>
    <row r="52" spans="1:100" s="14" customFormat="1" ht="30" customHeight="1" x14ac:dyDescent="0.2">
      <c r="L52" s="5"/>
      <c r="M52" s="5"/>
      <c r="N52" s="5"/>
      <c r="O52" s="5"/>
      <c r="P52" s="5"/>
      <c r="Q52" s="5"/>
      <c r="R52" s="5"/>
      <c r="T52" s="5"/>
      <c r="U52" s="5"/>
      <c r="AF52" s="5"/>
      <c r="AG52" s="5"/>
      <c r="AH52" s="5"/>
      <c r="AI52" s="5"/>
      <c r="AJ52" s="5"/>
      <c r="AK52" s="5"/>
      <c r="AL52" s="5"/>
    </row>
    <row r="53" spans="1:100" s="14" customFormat="1" ht="30" customHeight="1" x14ac:dyDescent="0.2">
      <c r="L53" s="5"/>
      <c r="M53" s="5"/>
      <c r="N53" s="5"/>
      <c r="O53" s="5"/>
      <c r="P53" s="5"/>
      <c r="Q53" s="5"/>
      <c r="R53" s="5"/>
      <c r="T53" s="5"/>
      <c r="U53" s="5"/>
      <c r="AF53" s="5"/>
      <c r="AG53" s="5"/>
      <c r="AH53" s="5"/>
      <c r="AI53" s="5"/>
      <c r="AJ53" s="5"/>
      <c r="AK53" s="5"/>
      <c r="AL53" s="5"/>
    </row>
    <row r="54" spans="1:100" s="14" customFormat="1" ht="30" customHeight="1" x14ac:dyDescent="0.2">
      <c r="L54" s="5"/>
      <c r="M54" s="5"/>
      <c r="N54" s="5"/>
      <c r="O54" s="5"/>
      <c r="P54" s="5"/>
      <c r="Q54" s="5"/>
      <c r="R54" s="5"/>
      <c r="T54" s="5"/>
      <c r="U54" s="5"/>
      <c r="AF54" s="5"/>
      <c r="AG54" s="5"/>
      <c r="AH54" s="5"/>
      <c r="AI54" s="5"/>
      <c r="AJ54" s="5"/>
      <c r="AK54" s="5"/>
      <c r="AL54" s="5"/>
    </row>
    <row r="55" spans="1:100" s="14" customFormat="1" ht="30" customHeight="1" x14ac:dyDescent="0.2">
      <c r="L55" s="5"/>
      <c r="M55" s="5"/>
      <c r="N55" s="5"/>
      <c r="O55" s="5"/>
      <c r="P55" s="5"/>
      <c r="Q55" s="5"/>
      <c r="R55" s="5"/>
      <c r="T55" s="5"/>
      <c r="U55" s="5"/>
      <c r="AF55" s="5"/>
      <c r="AG55" s="5"/>
      <c r="AH55" s="5"/>
      <c r="AI55" s="5"/>
      <c r="AJ55" s="5"/>
      <c r="AK55" s="5"/>
      <c r="AL55" s="5"/>
    </row>
    <row r="56" spans="1:100" s="1" customFormat="1" ht="18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14"/>
      <c r="M56" s="14"/>
      <c r="N56" s="14"/>
      <c r="O56" s="14"/>
      <c r="P56" s="14"/>
      <c r="Q56" s="14"/>
      <c r="R56" s="14"/>
      <c r="S56" s="5"/>
      <c r="T56" s="14"/>
      <c r="U56" s="14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14"/>
      <c r="AG56" s="14"/>
      <c r="AH56" s="14"/>
      <c r="AI56" s="14"/>
      <c r="AJ56" s="14"/>
      <c r="AK56" s="14"/>
      <c r="AL56" s="14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</row>
    <row r="57" spans="1:100" s="10" customFormat="1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</row>
    <row r="58" spans="1:100" s="13" customFormat="1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1:100" s="14" customFormat="1" ht="15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s="5"/>
      <c r="U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100" s="1" customFormat="1" ht="30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</row>
    <row r="61" spans="1:100" s="1" customFormat="1" ht="15" customHeight="1" x14ac:dyDescent="0.2">
      <c r="A61" s="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14"/>
      <c r="X61" s="14"/>
      <c r="Y61" s="14"/>
      <c r="Z61" s="14"/>
      <c r="AA61" s="14"/>
      <c r="AB61" s="14"/>
      <c r="AC61" s="14"/>
      <c r="AD61" s="14"/>
      <c r="AE61" s="14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</row>
    <row r="62" spans="1:100" s="1" customFormat="1" ht="1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5"/>
      <c r="T62" s="6"/>
      <c r="U62" s="6"/>
      <c r="V62" s="5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</row>
    <row r="63" spans="1:100" s="2" customFormat="1" ht="33" customHeight="1" x14ac:dyDescent="0.2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4"/>
      <c r="X63" s="4"/>
      <c r="Y63" s="4"/>
      <c r="Z63" s="4"/>
      <c r="AA63" s="4"/>
      <c r="AB63" s="4"/>
      <c r="AC63" s="4"/>
      <c r="AD63" s="4"/>
      <c r="AE63" s="4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</row>
    <row r="64" spans="1:100" s="2" customFormat="1" ht="33" customHeight="1" x14ac:dyDescent="0.2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"/>
      <c r="T64" s="4"/>
      <c r="U64" s="4"/>
      <c r="V64" s="6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</row>
    <row r="65" spans="1:100" s="1" customFormat="1" ht="33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/>
      <c r="T65" s="4"/>
      <c r="U65" s="4"/>
      <c r="V65" s="5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</row>
    <row r="66" spans="1:100" s="2" customFormat="1" ht="33" customHeight="1" x14ac:dyDescent="0.2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6"/>
      <c r="T66" s="4"/>
      <c r="U66" s="4"/>
      <c r="V66" s="6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</row>
    <row r="67" spans="1:100" s="4" customFormat="1" ht="33" customHeight="1" x14ac:dyDescent="0.2"/>
    <row r="68" spans="1:100" s="4" customFormat="1" ht="33" customHeight="1" x14ac:dyDescent="0.2"/>
    <row r="69" spans="1:100" s="4" customFormat="1" ht="33" customHeight="1" x14ac:dyDescent="0.2"/>
    <row r="70" spans="1:100" s="4" customForma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W70" s="3"/>
      <c r="X70" s="3"/>
      <c r="Y70" s="3"/>
      <c r="Z70" s="3"/>
      <c r="AA70" s="3"/>
      <c r="AB70" s="3"/>
      <c r="AC70" s="3"/>
      <c r="AD70" s="3"/>
      <c r="AE70" s="3"/>
    </row>
    <row r="71" spans="1:100" s="4" customFormat="1" ht="33" customHeight="1" x14ac:dyDescent="0.2"/>
    <row r="72" spans="1:100" s="4" customFormat="1" ht="33" customHeight="1" x14ac:dyDescent="0.2"/>
    <row r="73" spans="1:100" s="4" customFormat="1" ht="33" customHeight="1" x14ac:dyDescent="0.2"/>
    <row r="74" spans="1:100" s="4" customFormat="1" ht="33" customHeight="1" x14ac:dyDescent="0.2"/>
    <row r="75" spans="1:100" s="4" customFormat="1" ht="33" customHeight="1" x14ac:dyDescent="0.2"/>
    <row r="76" spans="1:100" s="4" customFormat="1" ht="33" customHeight="1" x14ac:dyDescent="0.2"/>
    <row r="77" spans="1:100" s="4" customFormat="1" ht="33" customHeight="1" x14ac:dyDescent="0.2"/>
    <row r="78" spans="1:100" s="4" customFormat="1" ht="33" customHeight="1" x14ac:dyDescent="0.2"/>
    <row r="79" spans="1:100" s="4" customFormat="1" ht="33" customHeight="1" x14ac:dyDescent="0.2"/>
    <row r="80" spans="1:100" s="4" customFormat="1" ht="25.5" customHeight="1" x14ac:dyDescent="0.2"/>
    <row r="81" spans="2:31" s="4" customFormat="1" x14ac:dyDescent="0.2"/>
    <row r="82" spans="2:31" s="4" customFormat="1" x14ac:dyDescent="0.2"/>
    <row r="83" spans="2:31" s="4" customFormat="1" x14ac:dyDescent="0.2"/>
    <row r="84" spans="2:31" s="4" customFormat="1" x14ac:dyDescent="0.2"/>
    <row r="85" spans="2:31" s="4" customFormat="1" x14ac:dyDescent="0.2"/>
    <row r="86" spans="2:31" s="4" customFormat="1" x14ac:dyDescent="0.2"/>
    <row r="87" spans="2:31" s="4" customForma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 s="4" customFormat="1" x14ac:dyDescent="0.2"/>
    <row r="89" spans="2:31" s="4" customFormat="1" x14ac:dyDescent="0.2"/>
    <row r="90" spans="2:31" s="4" customFormat="1" x14ac:dyDescent="0.2"/>
    <row r="91" spans="2:31" s="4" customFormat="1" x14ac:dyDescent="0.2"/>
    <row r="92" spans="2:31" s="4" customFormat="1" x14ac:dyDescent="0.2"/>
    <row r="93" spans="2:31" s="4" customFormat="1" x14ac:dyDescent="0.2"/>
    <row r="94" spans="2:31" s="4" customForma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 s="4" customForma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 s="4" customForma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 s="4" customForma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 s="4" customForma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 s="4" customForma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 s="4" customForma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 s="4" customForma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 s="4" customForma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 s="4" customForma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 s="4" customForma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 s="4" customForma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 s="4" customForma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 s="4" customForma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 s="4" customForma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 s="4" customForma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 s="4" customForma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 s="4" customForma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 s="4" customFormat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 s="4" customFormat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 s="4" customFormat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 s="4" customFormat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 s="4" customForma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 s="4" customFormat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 s="4" customForma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 s="4" customForma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 s="4" customForma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 s="4" customFormat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 s="4" customForma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 s="4" customForma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 s="4" customForma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 s="4" customFormat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 s="4" customForma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 s="4" customFormat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 s="4" customForma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 s="4" customFormat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 s="4" customForma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 s="4" customForma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 s="4" customForma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 s="4" customForma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 s="4" customForma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 s="4" customForma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 s="4" customForma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 s="4" customForma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 s="4" customForma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 s="4" customForma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 s="4" customForma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 s="4" customForma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 s="4" customForma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 s="4" customForma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 s="4" customForma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 s="4" customForma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 s="4" customForma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 s="4" customForma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 s="4" customForma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 s="4" customForma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 s="4" customForma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 s="4" customForma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 s="4" customForma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 s="4" customForma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 s="4" customForma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 s="4" customForma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 s="4" customForma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 s="4" customForma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 s="4" customForma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 s="4" customForma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 s="4" customForma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 s="4" customForma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 s="4" customForma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 s="4" customForma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 s="4" customForma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 s="4" customForma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 s="4" customForma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 s="4" customForma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 s="4" customForma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 s="4" customForma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 s="4" customForma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 s="4" customForma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 s="4" customForma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 s="4" customForma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 s="4" customForma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 s="4" customForma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 s="4" customForma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 s="4" customForma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 s="4" customForma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 s="4" customForma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 s="4" customForma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 s="4" customForma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 s="4" customForma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 s="4" customForma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 s="4" customForma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 s="4" customForma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 s="4" customForma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 s="4" customForma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 s="4" customForma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 s="4" customForma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 s="4" customForma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 s="4" customForma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 s="4" customForma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 s="4" customForma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 s="4" customForma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 s="4" customForma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 s="4" customForma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 s="4" customForma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 s="4" customForma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 s="4" customForma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 s="4" customForma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 s="4" customForma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 s="4" customForma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 s="4" customForma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 s="4" customForma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 s="4" customForma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 s="4" customForma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 s="4" customForma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 s="4" customForma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 s="4" customForma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 s="4" customForma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 s="4" customForma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 s="4" customForma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 s="4" customForma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 s="4" customForma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 s="4" customForma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 s="4" customForma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 s="4" customForma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 s="4" customForma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 s="4" customForma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2:31" s="4" customForma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2:31" s="4" customForma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2:31" s="4" customForma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2:31" s="4" customForma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2:31" s="4" customForma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2:31" s="4" customForma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2:31" s="4" customForma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2:31" s="4" customForma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2:31" s="4" customForma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2:31" s="4" customForma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2:31" s="4" customForma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2:31" s="4" customForma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2:31" s="4" customForma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2:31" s="4" customForma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2:31" s="4" customForma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2:31" s="4" customForma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2:31" s="4" customForma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2:31" s="4" customForma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2:31" s="4" customForma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2:31" s="4" customForma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2:31" s="4" customForma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2:31" s="4" customForma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2:31" s="4" customForma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2:31" s="4" customForma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2:31" s="4" customForma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2:31" s="4" customForma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2:31" s="4" customForma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2:31" s="4" customForma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2:31" s="4" customForma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2:31" s="4" customForma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2:31" s="4" customForma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2:31" s="4" customForma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2:31" s="4" customForma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2:31" s="4" customForma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2:31" s="4" customForma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2:31" s="4" customForma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2:31" s="4" customForma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2:31" s="4" customForma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2:31" s="4" customForma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2:31" s="4" customFormat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2:31" s="4" customFormat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2:31" s="4" customFormat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2:31" s="4" customFormat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2:31" s="4" customFormat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2:31" s="4" customFormat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2:31" s="4" customFormat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2:31" s="4" customFormat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2:31" s="4" customFormat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2:31" s="4" customFormat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2:31" s="4" customFormat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2:31" s="4" customFormat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2:31" s="4" customFormat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2:31" s="4" customFormat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2:31" s="4" customFormat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2:31" s="4" customFormat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2:31" s="4" customFormat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2:31" s="4" customFormat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2:31" s="4" customFormat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2:31" s="4" customFormat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2:31" s="4" customFormat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2:31" s="4" customFormat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2:31" s="4" customFormat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2:31" s="4" customFormat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2:31" s="4" customFormat="1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2:31" s="4" customFormat="1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2:31" s="4" customFormat="1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2:31" s="4" customFormat="1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2:31" s="4" customFormat="1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2:31" s="4" customFormat="1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2:31" s="4" customFormat="1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2:31" s="4" customFormat="1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2:31" s="4" customFormat="1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2:31" s="4" customFormat="1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2:31" s="4" customFormat="1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2:31" s="4" customFormat="1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2:31" s="4" customFormat="1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2:31" s="4" customFormat="1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2:31" s="4" customFormat="1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2:31" s="4" customFormat="1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2:31" s="4" customFormat="1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2:31" s="4" customFormat="1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2:31" s="4" customFormat="1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2:31" s="4" customFormat="1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2:31" s="4" customFormat="1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2:31" s="4" customFormat="1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2:31" s="4" customFormat="1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2:31" s="4" customFormat="1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2:31" s="4" customFormat="1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2:31" s="4" customFormat="1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2:31" s="4" customFormat="1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2:31" s="4" customFormat="1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2:31" s="4" customFormat="1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2:31" s="4" customFormat="1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2:31" s="4" customFormat="1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2:31" s="4" customFormat="1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2:31" s="4" customFormat="1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2:31" s="4" customFormat="1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2:31" s="4" customFormat="1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2:31" s="4" customFormat="1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2:31" s="4" customFormat="1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2:31" s="4" customFormat="1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2:31" s="4" customFormat="1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2:31" s="4" customFormat="1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2:31" s="4" customFormat="1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2:31" s="4" customFormat="1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2:31" s="4" customFormat="1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2:31" s="4" customFormat="1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2:31" s="4" customFormat="1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2:31" s="4" customFormat="1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2:31" s="4" customFormat="1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2:31" s="4" customFormat="1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2:31" s="4" customFormat="1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2:31" s="4" customFormat="1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2:31" s="4" customFormat="1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2:31" s="4" customFormat="1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2:31" s="4" customFormat="1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2:31" s="4" customFormat="1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2:31" s="4" customFormat="1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2:31" s="4" customFormat="1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2:31" s="4" customFormat="1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2:31" s="4" customFormat="1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2:31" s="4" customFormat="1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2:31" s="4" customFormat="1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2:31" s="4" customFormat="1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2:31" s="4" customFormat="1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2:31" s="4" customFormat="1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W345" s="3"/>
      <c r="X345" s="3"/>
      <c r="Y345" s="3"/>
      <c r="Z345" s="3"/>
      <c r="AA345" s="3"/>
      <c r="AB345" s="3"/>
      <c r="AC345" s="3"/>
      <c r="AD345" s="3"/>
      <c r="AE345" s="3"/>
    </row>
  </sheetData>
  <sheetProtection password="CF35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6"/>
  <sheetViews>
    <sheetView showGridLines="0" workbookViewId="0">
      <selection activeCell="M1" sqref="B1:M1048576"/>
    </sheetView>
  </sheetViews>
  <sheetFormatPr baseColWidth="10" defaultColWidth="11" defaultRowHeight="14.25" x14ac:dyDescent="0.2"/>
  <cols>
    <col min="1" max="1" width="4.625" style="101" customWidth="1"/>
    <col min="2" max="5" width="14.625" style="103" hidden="1" customWidth="1"/>
    <col min="6" max="7" width="18.75" style="103" hidden="1" customWidth="1"/>
    <col min="8" max="13" width="11" style="103" hidden="1" customWidth="1"/>
    <col min="14" max="16384" width="11" style="103"/>
  </cols>
  <sheetData>
    <row r="2" spans="2:9" ht="18" x14ac:dyDescent="0.25">
      <c r="B2" s="102" t="s">
        <v>55</v>
      </c>
      <c r="G2" s="106"/>
    </row>
    <row r="4" spans="2:9" ht="45" customHeight="1" x14ac:dyDescent="0.2">
      <c r="B4" s="51" t="s">
        <v>44</v>
      </c>
      <c r="C4" s="51" t="s">
        <v>45</v>
      </c>
      <c r="D4" s="51" t="s">
        <v>39</v>
      </c>
      <c r="E4" s="51" t="s">
        <v>40</v>
      </c>
      <c r="G4" s="148" t="s">
        <v>89</v>
      </c>
      <c r="H4" s="75">
        <v>10</v>
      </c>
      <c r="I4" s="147">
        <v>3000</v>
      </c>
    </row>
    <row r="5" spans="2:9" x14ac:dyDescent="0.2">
      <c r="B5" s="104">
        <v>0</v>
      </c>
      <c r="C5" s="105">
        <v>10</v>
      </c>
      <c r="D5" s="68">
        <v>0.32</v>
      </c>
      <c r="E5" s="68">
        <v>0.45</v>
      </c>
      <c r="G5" s="191" t="s">
        <v>102</v>
      </c>
      <c r="H5" s="75">
        <v>10</v>
      </c>
      <c r="I5" s="147">
        <v>3000</v>
      </c>
    </row>
    <row r="6" spans="2:9" x14ac:dyDescent="0.2">
      <c r="B6" s="104">
        <f>C5+0.01</f>
        <v>10.01</v>
      </c>
      <c r="C6" s="105">
        <f>C5+10</f>
        <v>20</v>
      </c>
      <c r="D6" s="68">
        <v>0.57999999999999996</v>
      </c>
      <c r="E6" s="68">
        <v>0.69</v>
      </c>
      <c r="G6" s="191" t="s">
        <v>103</v>
      </c>
      <c r="H6" s="75">
        <v>12</v>
      </c>
      <c r="I6" s="147">
        <v>10000</v>
      </c>
    </row>
    <row r="7" spans="2:9" x14ac:dyDescent="0.2">
      <c r="B7" s="104">
        <f t="shared" ref="B7:B13" si="0">C6+0.01</f>
        <v>20.010000000000002</v>
      </c>
      <c r="C7" s="105">
        <f t="shared" ref="C7:C19" si="1">C6+10</f>
        <v>30</v>
      </c>
      <c r="D7" s="68">
        <v>0.75</v>
      </c>
      <c r="E7" s="68">
        <v>0.83</v>
      </c>
      <c r="G7" s="191"/>
      <c r="H7" s="75"/>
      <c r="I7" s="147"/>
    </row>
    <row r="8" spans="2:9" x14ac:dyDescent="0.2">
      <c r="B8" s="104">
        <f t="shared" si="0"/>
        <v>30.01</v>
      </c>
      <c r="C8" s="105">
        <f t="shared" si="1"/>
        <v>40</v>
      </c>
      <c r="D8" s="68">
        <v>0.89</v>
      </c>
      <c r="E8" s="68">
        <v>0.93</v>
      </c>
      <c r="G8" s="191"/>
      <c r="H8" s="75"/>
      <c r="I8" s="147"/>
    </row>
    <row r="9" spans="2:9" x14ac:dyDescent="0.2">
      <c r="B9" s="104">
        <f t="shared" si="0"/>
        <v>40.01</v>
      </c>
      <c r="C9" s="105">
        <f t="shared" si="1"/>
        <v>50</v>
      </c>
      <c r="D9" s="68">
        <v>1.01</v>
      </c>
      <c r="E9" s="68">
        <v>1.02</v>
      </c>
      <c r="G9" s="191"/>
      <c r="H9" s="75"/>
      <c r="I9" s="147"/>
    </row>
    <row r="10" spans="2:9" x14ac:dyDescent="0.2">
      <c r="B10" s="104">
        <f t="shared" si="0"/>
        <v>50.01</v>
      </c>
      <c r="C10" s="105">
        <f t="shared" si="1"/>
        <v>60</v>
      </c>
      <c r="D10" s="68">
        <v>1.1100000000000001</v>
      </c>
      <c r="E10" s="68">
        <v>1.0900000000000001</v>
      </c>
      <c r="G10" s="191"/>
      <c r="H10" s="75"/>
      <c r="I10" s="147"/>
    </row>
    <row r="11" spans="2:9" x14ac:dyDescent="0.2">
      <c r="B11" s="104">
        <f t="shared" si="0"/>
        <v>60.01</v>
      </c>
      <c r="C11" s="105">
        <f t="shared" si="1"/>
        <v>70</v>
      </c>
      <c r="D11" s="68">
        <v>1.21</v>
      </c>
      <c r="E11" s="68">
        <v>1.1599999999999999</v>
      </c>
      <c r="G11" s="191"/>
      <c r="H11" s="75"/>
      <c r="I11" s="147"/>
    </row>
    <row r="12" spans="2:9" x14ac:dyDescent="0.2">
      <c r="B12" s="104">
        <f t="shared" si="0"/>
        <v>70.010000000000005</v>
      </c>
      <c r="C12" s="105">
        <f t="shared" si="1"/>
        <v>80</v>
      </c>
      <c r="D12" s="68">
        <v>1.3</v>
      </c>
      <c r="E12" s="68">
        <v>1.22</v>
      </c>
      <c r="G12" s="191"/>
      <c r="H12" s="75"/>
      <c r="I12" s="147"/>
    </row>
    <row r="13" spans="2:9" x14ac:dyDescent="0.2">
      <c r="B13" s="104">
        <f t="shared" si="0"/>
        <v>80.010000000000005</v>
      </c>
      <c r="C13" s="105">
        <f t="shared" si="1"/>
        <v>90</v>
      </c>
      <c r="D13" s="68">
        <v>1.38</v>
      </c>
      <c r="E13" s="68">
        <v>1.28</v>
      </c>
      <c r="G13" s="191"/>
      <c r="H13" s="75"/>
      <c r="I13" s="147"/>
    </row>
    <row r="14" spans="2:9" x14ac:dyDescent="0.2">
      <c r="B14" s="104">
        <f t="shared" ref="B14:B16" si="2">C13+0.01</f>
        <v>90.01</v>
      </c>
      <c r="C14" s="105">
        <f t="shared" si="1"/>
        <v>100</v>
      </c>
      <c r="D14" s="68">
        <v>1.46</v>
      </c>
      <c r="E14" s="68">
        <v>1.34</v>
      </c>
      <c r="G14" s="191"/>
      <c r="H14" s="75"/>
      <c r="I14" s="147"/>
    </row>
    <row r="15" spans="2:9" x14ac:dyDescent="0.2">
      <c r="B15" s="143">
        <f t="shared" si="2"/>
        <v>100.01</v>
      </c>
      <c r="C15" s="144">
        <f t="shared" si="1"/>
        <v>110</v>
      </c>
      <c r="D15" s="145">
        <f>D14+0.05</f>
        <v>1.51</v>
      </c>
      <c r="E15" s="145">
        <f>E14+0.04</f>
        <v>1.3800000000000001</v>
      </c>
      <c r="G15" s="191"/>
      <c r="H15" s="75"/>
      <c r="I15" s="147"/>
    </row>
    <row r="16" spans="2:9" x14ac:dyDescent="0.2">
      <c r="B16" s="143">
        <f t="shared" si="2"/>
        <v>110.01</v>
      </c>
      <c r="C16" s="144">
        <f t="shared" si="1"/>
        <v>120</v>
      </c>
      <c r="D16" s="145">
        <f t="shared" ref="D16" si="3">D15+0.05</f>
        <v>1.56</v>
      </c>
      <c r="E16" s="145">
        <f t="shared" ref="E16" si="4">E15+0.04</f>
        <v>1.4200000000000002</v>
      </c>
      <c r="G16" s="191"/>
      <c r="H16" s="75"/>
      <c r="I16" s="147"/>
    </row>
    <row r="17" spans="2:13" x14ac:dyDescent="0.2">
      <c r="B17" s="143">
        <f t="shared" ref="B17:B19" si="5">C16+0.01</f>
        <v>120.01</v>
      </c>
      <c r="C17" s="144">
        <f t="shared" si="1"/>
        <v>130</v>
      </c>
      <c r="D17" s="145">
        <f t="shared" ref="D17:D19" si="6">D16+0.05</f>
        <v>1.61</v>
      </c>
      <c r="E17" s="145">
        <f t="shared" ref="E17:E19" si="7">E16+0.04</f>
        <v>1.4600000000000002</v>
      </c>
      <c r="G17" s="191"/>
      <c r="H17" s="75"/>
      <c r="I17" s="147"/>
    </row>
    <row r="18" spans="2:13" x14ac:dyDescent="0.2">
      <c r="B18" s="143">
        <f t="shared" si="5"/>
        <v>130.01</v>
      </c>
      <c r="C18" s="144">
        <f t="shared" si="1"/>
        <v>140</v>
      </c>
      <c r="D18" s="145">
        <f t="shared" si="6"/>
        <v>1.6600000000000001</v>
      </c>
      <c r="E18" s="145">
        <f t="shared" si="7"/>
        <v>1.5000000000000002</v>
      </c>
      <c r="G18" s="191"/>
      <c r="H18" s="75"/>
      <c r="I18" s="147"/>
    </row>
    <row r="19" spans="2:13" x14ac:dyDescent="0.2">
      <c r="B19" s="143">
        <f t="shared" si="5"/>
        <v>140.01</v>
      </c>
      <c r="C19" s="144">
        <f t="shared" si="1"/>
        <v>150</v>
      </c>
      <c r="D19" s="145">
        <f t="shared" si="6"/>
        <v>1.7100000000000002</v>
      </c>
      <c r="E19" s="145">
        <f t="shared" si="7"/>
        <v>1.5400000000000003</v>
      </c>
      <c r="G19" s="191"/>
      <c r="H19" s="75"/>
      <c r="I19" s="147"/>
    </row>
    <row r="20" spans="2:13" x14ac:dyDescent="0.2">
      <c r="D20" s="106" t="s">
        <v>36</v>
      </c>
      <c r="E20" s="107" t="s">
        <v>37</v>
      </c>
      <c r="G20" s="106"/>
    </row>
    <row r="21" spans="2:13" x14ac:dyDescent="0.2">
      <c r="D21" s="107"/>
      <c r="E21" s="107" t="s">
        <v>38</v>
      </c>
    </row>
    <row r="22" spans="2:13" x14ac:dyDescent="0.2">
      <c r="D22" s="107"/>
      <c r="E22" s="107"/>
    </row>
    <row r="23" spans="2:13" x14ac:dyDescent="0.2">
      <c r="D23" s="107"/>
      <c r="E23" s="107"/>
      <c r="F23" s="371" t="s">
        <v>187</v>
      </c>
      <c r="G23" s="371"/>
    </row>
    <row r="24" spans="2:13" x14ac:dyDescent="0.2">
      <c r="D24" s="107"/>
      <c r="E24" s="262" t="s">
        <v>178</v>
      </c>
      <c r="F24" s="269">
        <f>Mähdrescher!B4</f>
        <v>1</v>
      </c>
      <c r="G24" s="269"/>
      <c r="H24" s="262">
        <v>1</v>
      </c>
      <c r="I24" s="262"/>
      <c r="J24" s="262">
        <v>2</v>
      </c>
      <c r="K24" s="262"/>
      <c r="L24" s="262">
        <v>3</v>
      </c>
      <c r="M24" s="262"/>
    </row>
    <row r="25" spans="2:13" x14ac:dyDescent="0.2">
      <c r="D25" s="107"/>
      <c r="E25" s="262" t="s">
        <v>42</v>
      </c>
      <c r="F25" s="269"/>
      <c r="G25" s="269">
        <f>F24</f>
        <v>1</v>
      </c>
      <c r="H25" s="262"/>
      <c r="I25" s="262">
        <v>1</v>
      </c>
      <c r="J25" s="262"/>
      <c r="K25" s="262">
        <v>2</v>
      </c>
      <c r="L25" s="262"/>
      <c r="M25" s="262">
        <v>3</v>
      </c>
    </row>
    <row r="26" spans="2:13" x14ac:dyDescent="0.2">
      <c r="D26" s="85" t="s">
        <v>48</v>
      </c>
      <c r="E26" s="185">
        <v>1.3596200000000001</v>
      </c>
      <c r="F26" s="268" t="str">
        <f>INDEX($D$43:$D$45,MATCH(F24,$E$43:$E$45,0),1)</f>
        <v>Schüttler-Mähdrescher</v>
      </c>
      <c r="G26" s="268" t="str">
        <f>INDEX($D$43:$D$45,MATCH(G25,$E$43:$E$45,0),1)</f>
        <v>Schüttler-Mähdrescher</v>
      </c>
      <c r="H26" s="191" t="s">
        <v>90</v>
      </c>
      <c r="I26" s="191" t="s">
        <v>90</v>
      </c>
      <c r="J26" s="272" t="s">
        <v>91</v>
      </c>
      <c r="K26" s="272" t="s">
        <v>91</v>
      </c>
      <c r="L26" s="272" t="s">
        <v>92</v>
      </c>
      <c r="M26" s="272" t="s">
        <v>92</v>
      </c>
    </row>
    <row r="27" spans="2:13" ht="25.5" x14ac:dyDescent="0.2">
      <c r="B27" s="51" t="s">
        <v>47</v>
      </c>
      <c r="C27" s="51" t="s">
        <v>47</v>
      </c>
      <c r="D27" s="51" t="s">
        <v>46</v>
      </c>
      <c r="E27" s="51" t="s">
        <v>46</v>
      </c>
      <c r="F27" s="51" t="s">
        <v>41</v>
      </c>
      <c r="G27" s="51" t="s">
        <v>42</v>
      </c>
      <c r="H27" s="51" t="s">
        <v>41</v>
      </c>
      <c r="I27" s="51" t="s">
        <v>42</v>
      </c>
      <c r="J27" s="76" t="s">
        <v>34</v>
      </c>
      <c r="K27" s="76" t="s">
        <v>42</v>
      </c>
      <c r="L27" s="76" t="s">
        <v>34</v>
      </c>
      <c r="M27" s="76" t="s">
        <v>42</v>
      </c>
    </row>
    <row r="28" spans="2:13" x14ac:dyDescent="0.2">
      <c r="B28" s="108">
        <v>113</v>
      </c>
      <c r="C28" s="108">
        <v>137</v>
      </c>
      <c r="D28" s="45">
        <f t="shared" ref="D28:D29" si="8">B28*$E$26</f>
        <v>153.63706000000002</v>
      </c>
      <c r="E28" s="45">
        <f t="shared" ref="E28:E29" si="9">C28*$E$26</f>
        <v>186.26794000000001</v>
      </c>
      <c r="F28" s="270">
        <f>INDEX($H28:$M28,1,MATCH(F$24,$H$24:$M$24,0))</f>
        <v>10.7</v>
      </c>
      <c r="G28" s="271">
        <f>INDEX($H28:$M28,1,MATCH(G$25,$H$25:$M$25,0))</f>
        <v>21.8</v>
      </c>
      <c r="H28" s="110">
        <v>10.7</v>
      </c>
      <c r="I28" s="111">
        <v>21.8</v>
      </c>
      <c r="J28" s="265">
        <f>H28</f>
        <v>10.7</v>
      </c>
      <c r="K28" s="266">
        <f>I28</f>
        <v>21.8</v>
      </c>
      <c r="L28" s="265">
        <f>J28</f>
        <v>10.7</v>
      </c>
      <c r="M28" s="266">
        <f>K28</f>
        <v>21.8</v>
      </c>
    </row>
    <row r="29" spans="2:13" x14ac:dyDescent="0.2">
      <c r="B29" s="109">
        <f>C28+1</f>
        <v>138</v>
      </c>
      <c r="C29" s="108">
        <v>167</v>
      </c>
      <c r="D29" s="45">
        <f t="shared" si="8"/>
        <v>187.62756000000002</v>
      </c>
      <c r="E29" s="45">
        <f t="shared" si="9"/>
        <v>227.05654000000001</v>
      </c>
      <c r="F29" s="270">
        <f t="shared" ref="F29:F39" si="10">INDEX($H29:$M29,1,MATCH(F$24,$H$24:$M$24,0))</f>
        <v>11.8</v>
      </c>
      <c r="G29" s="271">
        <f t="shared" ref="G29:G39" si="11">INDEX($H29:$M29,1,MATCH(G$25,$H$25:$M$25,0))</f>
        <v>27.3</v>
      </c>
      <c r="H29" s="110">
        <v>11.8</v>
      </c>
      <c r="I29" s="111">
        <v>27.3</v>
      </c>
      <c r="J29" s="265">
        <f>H29</f>
        <v>11.8</v>
      </c>
      <c r="K29" s="266">
        <f t="shared" ref="K29:K34" si="12">I29</f>
        <v>27.3</v>
      </c>
      <c r="L29" s="265">
        <f t="shared" ref="L29:L32" si="13">J29</f>
        <v>11.8</v>
      </c>
      <c r="M29" s="266">
        <f t="shared" ref="M29:M32" si="14">K29</f>
        <v>27.3</v>
      </c>
    </row>
    <row r="30" spans="2:13" x14ac:dyDescent="0.2">
      <c r="B30" s="109">
        <f>C29+1</f>
        <v>168</v>
      </c>
      <c r="C30" s="108">
        <v>187</v>
      </c>
      <c r="D30" s="45">
        <f t="shared" ref="D30:D39" si="15">B30*$E$26</f>
        <v>228.41616000000002</v>
      </c>
      <c r="E30" s="45">
        <f t="shared" ref="E30:E39" si="16">C30*$E$26</f>
        <v>254.24894</v>
      </c>
      <c r="F30" s="270">
        <f t="shared" si="10"/>
        <v>13</v>
      </c>
      <c r="G30" s="271">
        <f t="shared" si="11"/>
        <v>31.8</v>
      </c>
      <c r="H30" s="110">
        <v>13</v>
      </c>
      <c r="I30" s="111">
        <v>31.8</v>
      </c>
      <c r="J30" s="265">
        <f t="shared" ref="J30:J34" si="17">H30</f>
        <v>13</v>
      </c>
      <c r="K30" s="266">
        <f t="shared" si="12"/>
        <v>31.8</v>
      </c>
      <c r="L30" s="265">
        <f t="shared" si="13"/>
        <v>13</v>
      </c>
      <c r="M30" s="266">
        <f t="shared" si="14"/>
        <v>31.8</v>
      </c>
    </row>
    <row r="31" spans="2:13" x14ac:dyDescent="0.2">
      <c r="B31" s="109">
        <f>C30+1</f>
        <v>188</v>
      </c>
      <c r="C31" s="108">
        <v>212</v>
      </c>
      <c r="D31" s="45">
        <f t="shared" si="15"/>
        <v>255.60856000000001</v>
      </c>
      <c r="E31" s="45">
        <f t="shared" si="16"/>
        <v>288.23944</v>
      </c>
      <c r="F31" s="270">
        <f t="shared" si="10"/>
        <v>14</v>
      </c>
      <c r="G31" s="271">
        <f t="shared" si="11"/>
        <v>34.9</v>
      </c>
      <c r="H31" s="110">
        <v>14</v>
      </c>
      <c r="I31" s="111">
        <v>34.9</v>
      </c>
      <c r="J31" s="265">
        <f t="shared" si="17"/>
        <v>14</v>
      </c>
      <c r="K31" s="266">
        <f t="shared" si="12"/>
        <v>34.9</v>
      </c>
      <c r="L31" s="265">
        <f t="shared" si="13"/>
        <v>14</v>
      </c>
      <c r="M31" s="266">
        <f t="shared" si="14"/>
        <v>34.9</v>
      </c>
    </row>
    <row r="32" spans="2:13" x14ac:dyDescent="0.2">
      <c r="B32" s="109">
        <f t="shared" ref="B32:B39" si="18">C31+1</f>
        <v>213</v>
      </c>
      <c r="C32" s="108">
        <v>237</v>
      </c>
      <c r="D32" s="45">
        <f t="shared" si="15"/>
        <v>289.59906000000001</v>
      </c>
      <c r="E32" s="45">
        <f t="shared" si="16"/>
        <v>322.22994</v>
      </c>
      <c r="F32" s="270">
        <f t="shared" si="10"/>
        <v>15.2</v>
      </c>
      <c r="G32" s="271">
        <f t="shared" si="11"/>
        <v>40.9</v>
      </c>
      <c r="H32" s="110">
        <v>15.2</v>
      </c>
      <c r="I32" s="111">
        <v>40.9</v>
      </c>
      <c r="J32" s="265">
        <f t="shared" si="17"/>
        <v>15.2</v>
      </c>
      <c r="K32" s="266">
        <f t="shared" si="12"/>
        <v>40.9</v>
      </c>
      <c r="L32" s="265">
        <f t="shared" si="13"/>
        <v>15.2</v>
      </c>
      <c r="M32" s="266">
        <f t="shared" si="14"/>
        <v>40.9</v>
      </c>
    </row>
    <row r="33" spans="2:13" x14ac:dyDescent="0.2">
      <c r="B33" s="109">
        <f t="shared" si="18"/>
        <v>238</v>
      </c>
      <c r="C33" s="108">
        <v>262</v>
      </c>
      <c r="D33" s="45">
        <f t="shared" si="15"/>
        <v>323.58956000000001</v>
      </c>
      <c r="E33" s="45">
        <f t="shared" si="16"/>
        <v>356.22044</v>
      </c>
      <c r="F33" s="270">
        <f t="shared" si="10"/>
        <v>16.3</v>
      </c>
      <c r="G33" s="271">
        <f t="shared" si="11"/>
        <v>43.6</v>
      </c>
      <c r="H33" s="110">
        <v>16.3</v>
      </c>
      <c r="I33" s="111">
        <v>43.6</v>
      </c>
      <c r="J33" s="265">
        <f t="shared" si="17"/>
        <v>16.3</v>
      </c>
      <c r="K33" s="266">
        <f t="shared" si="12"/>
        <v>43.6</v>
      </c>
      <c r="L33" s="110">
        <v>16.3</v>
      </c>
      <c r="M33" s="111">
        <v>43.6</v>
      </c>
    </row>
    <row r="34" spans="2:13" x14ac:dyDescent="0.2">
      <c r="B34" s="109">
        <f t="shared" si="18"/>
        <v>263</v>
      </c>
      <c r="C34" s="108">
        <v>287</v>
      </c>
      <c r="D34" s="45">
        <f t="shared" si="15"/>
        <v>357.58006</v>
      </c>
      <c r="E34" s="45">
        <f t="shared" si="16"/>
        <v>390.21093999999999</v>
      </c>
      <c r="F34" s="270">
        <f t="shared" si="10"/>
        <v>17.399999999999999</v>
      </c>
      <c r="G34" s="271">
        <f t="shared" si="11"/>
        <v>48</v>
      </c>
      <c r="H34" s="110">
        <v>17.399999999999999</v>
      </c>
      <c r="I34" s="111">
        <v>48</v>
      </c>
      <c r="J34" s="265">
        <f t="shared" si="17"/>
        <v>17.399999999999999</v>
      </c>
      <c r="K34" s="266">
        <f t="shared" si="12"/>
        <v>48</v>
      </c>
      <c r="L34" s="186">
        <f>(L33+L35)/2</f>
        <v>17.450000000000003</v>
      </c>
      <c r="M34" s="186">
        <f>(M33+M35)/2</f>
        <v>47.95</v>
      </c>
    </row>
    <row r="35" spans="2:13" x14ac:dyDescent="0.2">
      <c r="B35" s="109">
        <f t="shared" si="18"/>
        <v>288</v>
      </c>
      <c r="C35" s="108">
        <v>312</v>
      </c>
      <c r="D35" s="45">
        <f t="shared" si="15"/>
        <v>391.57056</v>
      </c>
      <c r="E35" s="45">
        <f t="shared" si="16"/>
        <v>424.20143999999999</v>
      </c>
      <c r="F35" s="270">
        <f t="shared" si="10"/>
        <v>18.600000000000001</v>
      </c>
      <c r="G35" s="271">
        <f t="shared" si="11"/>
        <v>52.3</v>
      </c>
      <c r="H35" s="110">
        <v>18.600000000000001</v>
      </c>
      <c r="I35" s="111">
        <v>52.3</v>
      </c>
      <c r="J35" s="110">
        <v>18.600000000000001</v>
      </c>
      <c r="K35" s="111">
        <v>52.3</v>
      </c>
      <c r="L35" s="110">
        <v>18.600000000000001</v>
      </c>
      <c r="M35" s="111">
        <v>52.3</v>
      </c>
    </row>
    <row r="36" spans="2:13" x14ac:dyDescent="0.2">
      <c r="B36" s="109">
        <f t="shared" si="18"/>
        <v>313</v>
      </c>
      <c r="C36" s="108">
        <v>337</v>
      </c>
      <c r="D36" s="45">
        <f t="shared" si="15"/>
        <v>425.56106</v>
      </c>
      <c r="E36" s="45">
        <f t="shared" si="16"/>
        <v>458.19194000000005</v>
      </c>
      <c r="F36" s="270">
        <f t="shared" si="10"/>
        <v>18.7</v>
      </c>
      <c r="G36" s="271">
        <f t="shared" si="11"/>
        <v>56.7</v>
      </c>
      <c r="H36" s="110">
        <v>18.7</v>
      </c>
      <c r="I36" s="111">
        <v>56.7</v>
      </c>
      <c r="J36" s="186">
        <f>(J35+J37)/2</f>
        <v>19.200000000000003</v>
      </c>
      <c r="K36" s="186">
        <f>(K35+K37)/2</f>
        <v>56.7</v>
      </c>
      <c r="L36" s="110">
        <v>18.7</v>
      </c>
      <c r="M36" s="111">
        <v>56.7</v>
      </c>
    </row>
    <row r="37" spans="2:13" x14ac:dyDescent="0.2">
      <c r="B37" s="109">
        <f t="shared" si="18"/>
        <v>338</v>
      </c>
      <c r="C37" s="184">
        <v>362</v>
      </c>
      <c r="D37" s="45">
        <f t="shared" si="15"/>
        <v>459.55155999999999</v>
      </c>
      <c r="E37" s="45">
        <f t="shared" si="16"/>
        <v>492.18244000000004</v>
      </c>
      <c r="F37" s="270">
        <f t="shared" si="10"/>
        <v>18.7</v>
      </c>
      <c r="G37" s="271">
        <f t="shared" si="11"/>
        <v>56.7</v>
      </c>
      <c r="H37" s="265">
        <v>18.7</v>
      </c>
      <c r="I37" s="266">
        <v>56.7</v>
      </c>
      <c r="J37" s="110">
        <v>19.8</v>
      </c>
      <c r="K37" s="111">
        <v>61.1</v>
      </c>
      <c r="L37" s="110">
        <v>20.8</v>
      </c>
      <c r="M37" s="111">
        <v>61.1</v>
      </c>
    </row>
    <row r="38" spans="2:13" x14ac:dyDescent="0.2">
      <c r="B38" s="109">
        <f t="shared" si="18"/>
        <v>363</v>
      </c>
      <c r="C38" s="184">
        <v>387</v>
      </c>
      <c r="D38" s="45">
        <f t="shared" si="15"/>
        <v>493.54205999999999</v>
      </c>
      <c r="E38" s="45">
        <f t="shared" si="16"/>
        <v>526.17294000000004</v>
      </c>
      <c r="F38" s="270">
        <f t="shared" si="10"/>
        <v>18.7</v>
      </c>
      <c r="G38" s="271">
        <f t="shared" si="11"/>
        <v>56.7</v>
      </c>
      <c r="H38" s="265">
        <v>18.7</v>
      </c>
      <c r="I38" s="266">
        <v>56.7</v>
      </c>
      <c r="J38" s="110">
        <v>21</v>
      </c>
      <c r="K38" s="111">
        <v>65.3</v>
      </c>
      <c r="L38" s="186">
        <f>(L37+L39)/2</f>
        <v>21.450000000000003</v>
      </c>
      <c r="M38" s="186">
        <f>(M37+M39)/2</f>
        <v>65.45</v>
      </c>
    </row>
    <row r="39" spans="2:13" x14ac:dyDescent="0.2">
      <c r="B39" s="109">
        <f t="shared" si="18"/>
        <v>388</v>
      </c>
      <c r="C39" s="184">
        <v>412</v>
      </c>
      <c r="D39" s="45">
        <f t="shared" si="15"/>
        <v>527.53255999999999</v>
      </c>
      <c r="E39" s="45">
        <f t="shared" si="16"/>
        <v>560.16344000000004</v>
      </c>
      <c r="F39" s="270">
        <f t="shared" si="10"/>
        <v>18.7</v>
      </c>
      <c r="G39" s="271">
        <f t="shared" si="11"/>
        <v>56.7</v>
      </c>
      <c r="H39" s="265">
        <v>18.7</v>
      </c>
      <c r="I39" s="266">
        <v>56.7</v>
      </c>
      <c r="J39" s="110">
        <v>22.1</v>
      </c>
      <c r="K39" s="111">
        <v>69.8</v>
      </c>
      <c r="L39" s="110">
        <v>22.1</v>
      </c>
      <c r="M39" s="111">
        <v>69.8</v>
      </c>
    </row>
    <row r="40" spans="2:13" ht="30" customHeight="1" x14ac:dyDescent="0.2">
      <c r="B40" s="112"/>
      <c r="C40" s="112"/>
      <c r="D40" s="182" t="s">
        <v>93</v>
      </c>
      <c r="E40" s="183">
        <v>2019</v>
      </c>
      <c r="F40" s="174"/>
      <c r="G40" s="174"/>
      <c r="H40" s="370"/>
      <c r="I40" s="370"/>
    </row>
    <row r="41" spans="2:13" ht="30" customHeight="1" x14ac:dyDescent="0.2">
      <c r="F41" s="369"/>
      <c r="G41" s="369"/>
      <c r="H41" s="369"/>
      <c r="I41" s="369"/>
    </row>
    <row r="42" spans="2:13" ht="30" customHeight="1" x14ac:dyDescent="0.2">
      <c r="B42" s="85" t="s">
        <v>185</v>
      </c>
      <c r="C42" s="134"/>
      <c r="D42" s="85" t="s">
        <v>186</v>
      </c>
      <c r="E42" s="258"/>
    </row>
    <row r="43" spans="2:13" ht="30" customHeight="1" x14ac:dyDescent="0.2">
      <c r="B43" s="156" t="s">
        <v>52</v>
      </c>
      <c r="C43" s="133">
        <v>1</v>
      </c>
      <c r="D43" s="263" t="s">
        <v>184</v>
      </c>
      <c r="E43" s="133">
        <v>1</v>
      </c>
    </row>
    <row r="44" spans="2:13" ht="30" customHeight="1" x14ac:dyDescent="0.2">
      <c r="B44" s="156" t="s">
        <v>64</v>
      </c>
      <c r="C44" s="133">
        <v>2</v>
      </c>
      <c r="D44" s="263" t="s">
        <v>182</v>
      </c>
      <c r="E44" s="133">
        <v>2</v>
      </c>
    </row>
    <row r="45" spans="2:13" ht="30" customHeight="1" x14ac:dyDescent="0.2">
      <c r="B45" s="156" t="s">
        <v>41</v>
      </c>
      <c r="C45" s="133">
        <v>3</v>
      </c>
      <c r="D45" s="263" t="s">
        <v>183</v>
      </c>
      <c r="E45" s="133">
        <v>3</v>
      </c>
    </row>
    <row r="46" spans="2:13" ht="30" customHeight="1" x14ac:dyDescent="0.2">
      <c r="B46" s="157" t="s">
        <v>79</v>
      </c>
      <c r="C46" s="133">
        <v>4</v>
      </c>
      <c r="D46" s="264"/>
    </row>
  </sheetData>
  <sheetProtection password="CF35" sheet="1" objects="1" scenarios="1" selectLockedCells="1"/>
  <mergeCells count="4">
    <mergeCell ref="F41:G41"/>
    <mergeCell ref="H40:I40"/>
    <mergeCell ref="H41:I41"/>
    <mergeCell ref="F23:G23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zoomScaleNormal="100" workbookViewId="0">
      <selection activeCell="C5" sqref="C5"/>
    </sheetView>
  </sheetViews>
  <sheetFormatPr baseColWidth="10" defaultRowHeight="14.25" x14ac:dyDescent="0.2"/>
  <cols>
    <col min="1" max="1" width="2.375" style="3" customWidth="1"/>
    <col min="2" max="3" width="35.625" style="3" customWidth="1"/>
    <col min="4" max="4" width="2.375" style="3" customWidth="1"/>
    <col min="5" max="12" width="4.125" style="3" customWidth="1"/>
    <col min="13" max="13" width="2.375" style="3" customWidth="1"/>
    <col min="14" max="17" width="14.625" style="161" hidden="1" customWidth="1"/>
    <col min="18" max="18" width="4.125" style="170" customWidth="1"/>
    <col min="19" max="19" width="4.125" style="3" customWidth="1"/>
    <col min="20" max="21" width="10" style="3" customWidth="1"/>
    <col min="22" max="16384" width="11" style="3"/>
  </cols>
  <sheetData>
    <row r="1" spans="2:18" x14ac:dyDescent="0.2">
      <c r="N1" s="32" t="s">
        <v>12</v>
      </c>
      <c r="R1" s="3"/>
    </row>
    <row r="2" spans="2:18" ht="90" customHeight="1" x14ac:dyDescent="0.2">
      <c r="B2" s="378" t="s">
        <v>81</v>
      </c>
      <c r="C2" s="379"/>
      <c r="E2" s="162"/>
      <c r="F2" s="162"/>
      <c r="G2" s="162"/>
      <c r="H2" s="162"/>
      <c r="I2" s="162"/>
      <c r="J2" s="162"/>
      <c r="K2" s="162"/>
      <c r="L2" s="162"/>
      <c r="N2" s="32" t="s">
        <v>13</v>
      </c>
      <c r="R2" s="3"/>
    </row>
    <row r="3" spans="2:18" ht="15" customHeight="1" x14ac:dyDescent="0.2">
      <c r="B3" s="380"/>
      <c r="C3" s="381"/>
      <c r="E3" s="162"/>
      <c r="F3" s="162"/>
      <c r="G3" s="162"/>
      <c r="H3" s="162"/>
      <c r="I3" s="162"/>
      <c r="J3" s="162"/>
      <c r="K3" s="162"/>
      <c r="L3" s="162"/>
      <c r="N3" s="32" t="s">
        <v>14</v>
      </c>
      <c r="R3" s="3"/>
    </row>
    <row r="4" spans="2:18" ht="30" customHeight="1" x14ac:dyDescent="0.2">
      <c r="B4" s="163" t="s">
        <v>82</v>
      </c>
      <c r="C4" s="48">
        <f ca="1">IF(C5=O6,INDEX(O10:O2020,MATCH(TODAY(),P10:P2020,0),1),"wurde bereits eingetragen")</f>
        <v>3983</v>
      </c>
      <c r="E4" s="162"/>
      <c r="F4" s="162"/>
      <c r="G4" s="162"/>
      <c r="H4" s="162"/>
      <c r="I4" s="162"/>
      <c r="J4" s="162"/>
      <c r="K4" s="162"/>
      <c r="L4" s="162"/>
      <c r="N4" s="33" t="s">
        <v>15</v>
      </c>
      <c r="O4" s="34">
        <f ca="1">INDEX(O10:O2020,MATCH(TODAY(),P10:P2020,0),1)</f>
        <v>3983</v>
      </c>
      <c r="P4" s="35" t="s">
        <v>16</v>
      </c>
      <c r="Q4" s="35" t="s">
        <v>17</v>
      </c>
      <c r="R4" s="3"/>
    </row>
    <row r="5" spans="2:18" ht="30" customHeight="1" x14ac:dyDescent="0.2">
      <c r="B5" s="164" t="str">
        <f ca="1">IF(AND(TODAY()&gt;=$P$5,TODAY()&lt;=$Q$5),"Code eingetragen &gt;&gt;&gt;","Code bitte hier eintragen &gt;&gt;&gt;")</f>
        <v>Code bitte hier eintragen &gt;&gt;&gt;</v>
      </c>
      <c r="C5" s="36">
        <f ca="1">TODAY()-1</f>
        <v>43809</v>
      </c>
      <c r="E5" s="162"/>
      <c r="F5" s="162"/>
      <c r="G5" s="162"/>
      <c r="H5" s="162"/>
      <c r="I5" s="162"/>
      <c r="J5" s="162"/>
      <c r="K5" s="162"/>
      <c r="L5" s="162"/>
      <c r="N5" s="37" t="s">
        <v>18</v>
      </c>
      <c r="O5" s="38">
        <f ca="1">C5</f>
        <v>43809</v>
      </c>
      <c r="P5" s="39">
        <f ca="1">IFERROR(IF($O$5=$O$6,$O$6,INDEX(P10:P2020,MATCH($O$5,$O$10:$O$2020,0),1)),$O$6)</f>
        <v>43809</v>
      </c>
      <c r="Q5" s="39">
        <f ca="1">IFERROR(IF($O$5=$O$6,$O$6,INDEX(Q10:Q2020,MATCH($O$5,$O$10:$O$2020,0),1)),$O$6)</f>
        <v>43809</v>
      </c>
      <c r="R5" s="3"/>
    </row>
    <row r="6" spans="2:18" ht="30" customHeight="1" x14ac:dyDescent="0.2">
      <c r="B6" s="163" t="s">
        <v>19</v>
      </c>
      <c r="C6" s="165" t="str">
        <f ca="1">IF(AND(TODAY()&gt;=P5,TODAY()&lt;=Q5),Q5,"Bitte richtigen Code eintragen!")</f>
        <v>Bitte richtigen Code eintragen!</v>
      </c>
      <c r="E6" s="162"/>
      <c r="F6" s="162"/>
      <c r="G6" s="162"/>
      <c r="H6" s="162"/>
      <c r="I6" s="162"/>
      <c r="J6" s="162"/>
      <c r="K6" s="162"/>
      <c r="L6" s="162"/>
      <c r="N6" s="40" t="s">
        <v>20</v>
      </c>
      <c r="O6" s="41">
        <f ca="1">TODAY()-1</f>
        <v>43809</v>
      </c>
      <c r="P6" s="372" t="s">
        <v>21</v>
      </c>
      <c r="Q6" s="373"/>
      <c r="R6" s="3"/>
    </row>
    <row r="7" spans="2:18" ht="24" customHeight="1" x14ac:dyDescent="0.2">
      <c r="B7" s="382" t="s">
        <v>22</v>
      </c>
      <c r="C7" s="382"/>
      <c r="R7" s="3"/>
    </row>
    <row r="8" spans="2:18" ht="30" customHeight="1" x14ac:dyDescent="0.2">
      <c r="N8" s="31" t="s">
        <v>23</v>
      </c>
      <c r="O8" s="166">
        <v>2</v>
      </c>
      <c r="P8" s="31" t="s">
        <v>24</v>
      </c>
      <c r="Q8" s="42">
        <f>Q2020</f>
        <v>45659</v>
      </c>
      <c r="R8" s="3"/>
    </row>
    <row r="9" spans="2:18" ht="30" customHeight="1" x14ac:dyDescent="0.2">
      <c r="B9" s="383" t="s">
        <v>83</v>
      </c>
      <c r="C9" s="384"/>
      <c r="N9" s="31" t="s">
        <v>25</v>
      </c>
      <c r="O9" s="31" t="s">
        <v>26</v>
      </c>
      <c r="P9" s="31" t="s">
        <v>16</v>
      </c>
      <c r="Q9" s="31" t="s">
        <v>17</v>
      </c>
      <c r="R9" s="3"/>
    </row>
    <row r="10" spans="2:18" ht="30" customHeight="1" x14ac:dyDescent="0.2">
      <c r="B10" s="385" t="s">
        <v>84</v>
      </c>
      <c r="C10" s="386"/>
      <c r="N10" s="167">
        <f>DAY(P10)</f>
        <v>1</v>
      </c>
      <c r="O10" s="168">
        <f t="shared" ref="O10:O73" si="0">ROUND(P10/N10,0)</f>
        <v>43647</v>
      </c>
      <c r="P10" s="43">
        <v>43647</v>
      </c>
      <c r="Q10" s="44">
        <f>P10+O8</f>
        <v>43649</v>
      </c>
      <c r="R10" s="3"/>
    </row>
    <row r="11" spans="2:18" ht="30" customHeight="1" x14ac:dyDescent="0.2">
      <c r="B11" s="387" t="s">
        <v>27</v>
      </c>
      <c r="C11" s="388"/>
      <c r="N11" s="167">
        <f t="shared" ref="N11:N74" si="1">DAY(P11)</f>
        <v>2</v>
      </c>
      <c r="O11" s="45">
        <f t="shared" si="0"/>
        <v>21824</v>
      </c>
      <c r="P11" s="46">
        <f>P10+1</f>
        <v>43648</v>
      </c>
      <c r="Q11" s="46">
        <f>Q10+1</f>
        <v>43650</v>
      </c>
      <c r="R11" s="3"/>
    </row>
    <row r="12" spans="2:18" ht="30" customHeight="1" x14ac:dyDescent="0.2">
      <c r="B12" s="374" t="s">
        <v>85</v>
      </c>
      <c r="C12" s="375"/>
      <c r="N12" s="167">
        <f t="shared" si="1"/>
        <v>3</v>
      </c>
      <c r="O12" s="168">
        <f t="shared" si="0"/>
        <v>14550</v>
      </c>
      <c r="P12" s="169">
        <f t="shared" ref="P12:Q27" si="2">P11+1</f>
        <v>43649</v>
      </c>
      <c r="Q12" s="169">
        <f t="shared" si="2"/>
        <v>43651</v>
      </c>
      <c r="R12" s="3"/>
    </row>
    <row r="13" spans="2:18" ht="30" customHeight="1" x14ac:dyDescent="0.2">
      <c r="B13" s="376" t="s">
        <v>28</v>
      </c>
      <c r="C13" s="377"/>
      <c r="N13" s="167">
        <f t="shared" si="1"/>
        <v>4</v>
      </c>
      <c r="O13" s="168">
        <f t="shared" si="0"/>
        <v>10913</v>
      </c>
      <c r="P13" s="169">
        <f t="shared" si="2"/>
        <v>43650</v>
      </c>
      <c r="Q13" s="169">
        <f t="shared" si="2"/>
        <v>43652</v>
      </c>
      <c r="R13" s="3"/>
    </row>
    <row r="14" spans="2:18" ht="24" customHeight="1" x14ac:dyDescent="0.2">
      <c r="N14" s="167">
        <f t="shared" si="1"/>
        <v>5</v>
      </c>
      <c r="O14" s="168">
        <f t="shared" si="0"/>
        <v>8730</v>
      </c>
      <c r="P14" s="169">
        <f t="shared" si="2"/>
        <v>43651</v>
      </c>
      <c r="Q14" s="169">
        <f t="shared" si="2"/>
        <v>43653</v>
      </c>
      <c r="R14" s="3"/>
    </row>
    <row r="15" spans="2:18" ht="24" customHeight="1" x14ac:dyDescent="0.2">
      <c r="N15" s="167">
        <f t="shared" si="1"/>
        <v>6</v>
      </c>
      <c r="O15" s="168">
        <f t="shared" si="0"/>
        <v>7275</v>
      </c>
      <c r="P15" s="169">
        <f t="shared" si="2"/>
        <v>43652</v>
      </c>
      <c r="Q15" s="169">
        <f t="shared" si="2"/>
        <v>43654</v>
      </c>
      <c r="R15" s="3"/>
    </row>
    <row r="16" spans="2:18" ht="24" customHeight="1" x14ac:dyDescent="0.2">
      <c r="N16" s="167">
        <f t="shared" si="1"/>
        <v>7</v>
      </c>
      <c r="O16" s="168">
        <f t="shared" si="0"/>
        <v>6236</v>
      </c>
      <c r="P16" s="169">
        <f t="shared" si="2"/>
        <v>43653</v>
      </c>
      <c r="Q16" s="169">
        <f t="shared" si="2"/>
        <v>43655</v>
      </c>
      <c r="R16" s="3"/>
    </row>
    <row r="17" spans="14:18" ht="24" customHeight="1" x14ac:dyDescent="0.2">
      <c r="N17" s="167">
        <f t="shared" si="1"/>
        <v>8</v>
      </c>
      <c r="O17" s="168">
        <f t="shared" si="0"/>
        <v>5457</v>
      </c>
      <c r="P17" s="169">
        <f t="shared" si="2"/>
        <v>43654</v>
      </c>
      <c r="Q17" s="169">
        <f t="shared" si="2"/>
        <v>43656</v>
      </c>
    </row>
    <row r="18" spans="14:18" ht="24" customHeight="1" x14ac:dyDescent="0.2">
      <c r="N18" s="167">
        <f t="shared" si="1"/>
        <v>9</v>
      </c>
      <c r="O18" s="168">
        <f t="shared" si="0"/>
        <v>4851</v>
      </c>
      <c r="P18" s="169">
        <f t="shared" si="2"/>
        <v>43655</v>
      </c>
      <c r="Q18" s="169">
        <f t="shared" si="2"/>
        <v>43657</v>
      </c>
      <c r="R18" s="3"/>
    </row>
    <row r="19" spans="14:18" ht="24" customHeight="1" x14ac:dyDescent="0.2">
      <c r="N19" s="167">
        <f t="shared" si="1"/>
        <v>10</v>
      </c>
      <c r="O19" s="168">
        <f t="shared" si="0"/>
        <v>4366</v>
      </c>
      <c r="P19" s="169">
        <f t="shared" si="2"/>
        <v>43656</v>
      </c>
      <c r="Q19" s="169">
        <f t="shared" si="2"/>
        <v>43658</v>
      </c>
      <c r="R19" s="3"/>
    </row>
    <row r="20" spans="14:18" ht="24" customHeight="1" x14ac:dyDescent="0.2">
      <c r="N20" s="167">
        <f t="shared" si="1"/>
        <v>11</v>
      </c>
      <c r="O20" s="168">
        <f t="shared" si="0"/>
        <v>3969</v>
      </c>
      <c r="P20" s="169">
        <f t="shared" si="2"/>
        <v>43657</v>
      </c>
      <c r="Q20" s="169">
        <f t="shared" si="2"/>
        <v>43659</v>
      </c>
      <c r="R20" s="3"/>
    </row>
    <row r="21" spans="14:18" ht="24" customHeight="1" x14ac:dyDescent="0.2">
      <c r="N21" s="167">
        <f t="shared" si="1"/>
        <v>12</v>
      </c>
      <c r="O21" s="168">
        <f t="shared" si="0"/>
        <v>3638</v>
      </c>
      <c r="P21" s="169">
        <f t="shared" si="2"/>
        <v>43658</v>
      </c>
      <c r="Q21" s="169">
        <f t="shared" si="2"/>
        <v>43660</v>
      </c>
      <c r="R21" s="3"/>
    </row>
    <row r="22" spans="14:18" ht="24" customHeight="1" x14ac:dyDescent="0.2">
      <c r="N22" s="167">
        <f t="shared" si="1"/>
        <v>13</v>
      </c>
      <c r="O22" s="168">
        <f t="shared" si="0"/>
        <v>3358</v>
      </c>
      <c r="P22" s="169">
        <f t="shared" si="2"/>
        <v>43659</v>
      </c>
      <c r="Q22" s="169">
        <f t="shared" si="2"/>
        <v>43661</v>
      </c>
      <c r="R22" s="3"/>
    </row>
    <row r="23" spans="14:18" ht="24" customHeight="1" x14ac:dyDescent="0.2">
      <c r="N23" s="167">
        <f t="shared" si="1"/>
        <v>14</v>
      </c>
      <c r="O23" s="168">
        <f t="shared" si="0"/>
        <v>3119</v>
      </c>
      <c r="P23" s="169">
        <f t="shared" si="2"/>
        <v>43660</v>
      </c>
      <c r="Q23" s="169">
        <f t="shared" si="2"/>
        <v>43662</v>
      </c>
      <c r="R23" s="3"/>
    </row>
    <row r="24" spans="14:18" ht="24" customHeight="1" x14ac:dyDescent="0.2">
      <c r="N24" s="167">
        <f t="shared" si="1"/>
        <v>15</v>
      </c>
      <c r="O24" s="168">
        <f t="shared" si="0"/>
        <v>2911</v>
      </c>
      <c r="P24" s="169">
        <f t="shared" si="2"/>
        <v>43661</v>
      </c>
      <c r="Q24" s="169">
        <f t="shared" si="2"/>
        <v>43663</v>
      </c>
      <c r="R24" s="3"/>
    </row>
    <row r="25" spans="14:18" ht="24" customHeight="1" x14ac:dyDescent="0.2">
      <c r="N25" s="167">
        <f t="shared" si="1"/>
        <v>16</v>
      </c>
      <c r="O25" s="168">
        <f t="shared" si="0"/>
        <v>2729</v>
      </c>
      <c r="P25" s="169">
        <f t="shared" si="2"/>
        <v>43662</v>
      </c>
      <c r="Q25" s="169">
        <f t="shared" si="2"/>
        <v>43664</v>
      </c>
      <c r="R25" s="3"/>
    </row>
    <row r="26" spans="14:18" ht="24" customHeight="1" x14ac:dyDescent="0.2">
      <c r="N26" s="167">
        <f t="shared" si="1"/>
        <v>17</v>
      </c>
      <c r="O26" s="168">
        <f t="shared" si="0"/>
        <v>2568</v>
      </c>
      <c r="P26" s="169">
        <f t="shared" si="2"/>
        <v>43663</v>
      </c>
      <c r="Q26" s="169">
        <f t="shared" si="2"/>
        <v>43665</v>
      </c>
      <c r="R26" s="3"/>
    </row>
    <row r="27" spans="14:18" ht="15" customHeight="1" x14ac:dyDescent="0.2">
      <c r="N27" s="167">
        <f t="shared" si="1"/>
        <v>18</v>
      </c>
      <c r="O27" s="168">
        <f t="shared" si="0"/>
        <v>2426</v>
      </c>
      <c r="P27" s="169">
        <f t="shared" si="2"/>
        <v>43664</v>
      </c>
      <c r="Q27" s="169">
        <f t="shared" si="2"/>
        <v>43666</v>
      </c>
      <c r="R27" s="3"/>
    </row>
    <row r="28" spans="14:18" ht="15" customHeight="1" x14ac:dyDescent="0.2">
      <c r="N28" s="167">
        <f t="shared" si="1"/>
        <v>19</v>
      </c>
      <c r="O28" s="168">
        <f t="shared" si="0"/>
        <v>2298</v>
      </c>
      <c r="P28" s="169">
        <f t="shared" ref="P28:Q43" si="3">P27+1</f>
        <v>43665</v>
      </c>
      <c r="Q28" s="169">
        <f t="shared" si="3"/>
        <v>43667</v>
      </c>
      <c r="R28" s="3"/>
    </row>
    <row r="29" spans="14:18" ht="15" customHeight="1" x14ac:dyDescent="0.2">
      <c r="N29" s="167">
        <f t="shared" si="1"/>
        <v>20</v>
      </c>
      <c r="O29" s="168">
        <f t="shared" si="0"/>
        <v>2183</v>
      </c>
      <c r="P29" s="169">
        <f t="shared" si="3"/>
        <v>43666</v>
      </c>
      <c r="Q29" s="169">
        <f t="shared" si="3"/>
        <v>43668</v>
      </c>
      <c r="R29" s="3"/>
    </row>
    <row r="30" spans="14:18" ht="15" customHeight="1" x14ac:dyDescent="0.2">
      <c r="N30" s="167">
        <f t="shared" si="1"/>
        <v>21</v>
      </c>
      <c r="O30" s="168">
        <f t="shared" si="0"/>
        <v>2079</v>
      </c>
      <c r="P30" s="169">
        <f t="shared" si="3"/>
        <v>43667</v>
      </c>
      <c r="Q30" s="169">
        <f t="shared" si="3"/>
        <v>43669</v>
      </c>
      <c r="R30" s="3"/>
    </row>
    <row r="31" spans="14:18" ht="15" customHeight="1" x14ac:dyDescent="0.2">
      <c r="N31" s="167">
        <f t="shared" si="1"/>
        <v>22</v>
      </c>
      <c r="O31" s="168">
        <f t="shared" si="0"/>
        <v>1985</v>
      </c>
      <c r="P31" s="169">
        <f t="shared" si="3"/>
        <v>43668</v>
      </c>
      <c r="Q31" s="169">
        <f t="shared" si="3"/>
        <v>43670</v>
      </c>
      <c r="R31" s="3"/>
    </row>
    <row r="32" spans="14:18" ht="15" customHeight="1" x14ac:dyDescent="0.2">
      <c r="N32" s="167">
        <f t="shared" si="1"/>
        <v>23</v>
      </c>
      <c r="O32" s="168">
        <f t="shared" si="0"/>
        <v>1899</v>
      </c>
      <c r="P32" s="169">
        <f t="shared" si="3"/>
        <v>43669</v>
      </c>
      <c r="Q32" s="169">
        <f t="shared" si="3"/>
        <v>43671</v>
      </c>
      <c r="R32" s="3"/>
    </row>
    <row r="33" spans="14:18" ht="15" customHeight="1" x14ac:dyDescent="0.2">
      <c r="N33" s="167">
        <f t="shared" si="1"/>
        <v>24</v>
      </c>
      <c r="O33" s="168">
        <f t="shared" si="0"/>
        <v>1820</v>
      </c>
      <c r="P33" s="169">
        <f t="shared" si="3"/>
        <v>43670</v>
      </c>
      <c r="Q33" s="169">
        <f t="shared" si="3"/>
        <v>43672</v>
      </c>
      <c r="R33" s="3"/>
    </row>
    <row r="34" spans="14:18" ht="15" customHeight="1" x14ac:dyDescent="0.2">
      <c r="N34" s="167">
        <f t="shared" si="1"/>
        <v>25</v>
      </c>
      <c r="O34" s="168">
        <f t="shared" si="0"/>
        <v>1747</v>
      </c>
      <c r="P34" s="169">
        <f t="shared" si="3"/>
        <v>43671</v>
      </c>
      <c r="Q34" s="169">
        <f t="shared" si="3"/>
        <v>43673</v>
      </c>
      <c r="R34" s="3"/>
    </row>
    <row r="35" spans="14:18" ht="15" customHeight="1" x14ac:dyDescent="0.2">
      <c r="N35" s="167">
        <f t="shared" si="1"/>
        <v>26</v>
      </c>
      <c r="O35" s="168">
        <f t="shared" si="0"/>
        <v>1680</v>
      </c>
      <c r="P35" s="169">
        <f t="shared" si="3"/>
        <v>43672</v>
      </c>
      <c r="Q35" s="169">
        <f t="shared" si="3"/>
        <v>43674</v>
      </c>
      <c r="R35" s="3"/>
    </row>
    <row r="36" spans="14:18" ht="15" customHeight="1" x14ac:dyDescent="0.2">
      <c r="N36" s="167">
        <f t="shared" si="1"/>
        <v>27</v>
      </c>
      <c r="O36" s="168">
        <f t="shared" si="0"/>
        <v>1618</v>
      </c>
      <c r="P36" s="169">
        <f t="shared" si="3"/>
        <v>43673</v>
      </c>
      <c r="Q36" s="169">
        <f t="shared" si="3"/>
        <v>43675</v>
      </c>
      <c r="R36" s="3"/>
    </row>
    <row r="37" spans="14:18" ht="15" customHeight="1" x14ac:dyDescent="0.2">
      <c r="N37" s="167">
        <f t="shared" si="1"/>
        <v>28</v>
      </c>
      <c r="O37" s="168">
        <f t="shared" si="0"/>
        <v>1560</v>
      </c>
      <c r="P37" s="169">
        <f t="shared" si="3"/>
        <v>43674</v>
      </c>
      <c r="Q37" s="169">
        <f t="shared" si="3"/>
        <v>43676</v>
      </c>
      <c r="R37" s="3"/>
    </row>
    <row r="38" spans="14:18" ht="15" customHeight="1" x14ac:dyDescent="0.2">
      <c r="N38" s="167">
        <f t="shared" si="1"/>
        <v>29</v>
      </c>
      <c r="O38" s="168">
        <f t="shared" si="0"/>
        <v>1506</v>
      </c>
      <c r="P38" s="169">
        <f t="shared" si="3"/>
        <v>43675</v>
      </c>
      <c r="Q38" s="169">
        <f t="shared" si="3"/>
        <v>43677</v>
      </c>
      <c r="R38" s="3"/>
    </row>
    <row r="39" spans="14:18" ht="15" customHeight="1" x14ac:dyDescent="0.2">
      <c r="N39" s="167">
        <f t="shared" si="1"/>
        <v>30</v>
      </c>
      <c r="O39" s="168">
        <f t="shared" si="0"/>
        <v>1456</v>
      </c>
      <c r="P39" s="169">
        <f t="shared" si="3"/>
        <v>43676</v>
      </c>
      <c r="Q39" s="169">
        <f t="shared" si="3"/>
        <v>43678</v>
      </c>
      <c r="R39" s="3"/>
    </row>
    <row r="40" spans="14:18" ht="15" customHeight="1" x14ac:dyDescent="0.2">
      <c r="N40" s="167">
        <f t="shared" si="1"/>
        <v>31</v>
      </c>
      <c r="O40" s="168">
        <f t="shared" si="0"/>
        <v>1409</v>
      </c>
      <c r="P40" s="169">
        <f t="shared" si="3"/>
        <v>43677</v>
      </c>
      <c r="Q40" s="169">
        <f t="shared" si="3"/>
        <v>43679</v>
      </c>
      <c r="R40" s="3"/>
    </row>
    <row r="41" spans="14:18" ht="15" customHeight="1" x14ac:dyDescent="0.2">
      <c r="N41" s="167">
        <f t="shared" si="1"/>
        <v>1</v>
      </c>
      <c r="O41" s="168">
        <f t="shared" si="0"/>
        <v>43678</v>
      </c>
      <c r="P41" s="169">
        <f t="shared" si="3"/>
        <v>43678</v>
      </c>
      <c r="Q41" s="169">
        <f t="shared" si="3"/>
        <v>43680</v>
      </c>
      <c r="R41" s="3"/>
    </row>
    <row r="42" spans="14:18" ht="15" customHeight="1" x14ac:dyDescent="0.2">
      <c r="N42" s="167">
        <f t="shared" si="1"/>
        <v>2</v>
      </c>
      <c r="O42" s="168">
        <f t="shared" si="0"/>
        <v>21840</v>
      </c>
      <c r="P42" s="169">
        <f t="shared" si="3"/>
        <v>43679</v>
      </c>
      <c r="Q42" s="169">
        <f t="shared" si="3"/>
        <v>43681</v>
      </c>
      <c r="R42" s="3"/>
    </row>
    <row r="43" spans="14:18" ht="15" customHeight="1" x14ac:dyDescent="0.2">
      <c r="N43" s="167">
        <f t="shared" si="1"/>
        <v>3</v>
      </c>
      <c r="O43" s="168">
        <f t="shared" si="0"/>
        <v>14560</v>
      </c>
      <c r="P43" s="169">
        <f t="shared" si="3"/>
        <v>43680</v>
      </c>
      <c r="Q43" s="169">
        <f t="shared" si="3"/>
        <v>43682</v>
      </c>
      <c r="R43" s="3"/>
    </row>
    <row r="44" spans="14:18" ht="15" customHeight="1" x14ac:dyDescent="0.2">
      <c r="N44" s="167">
        <f t="shared" si="1"/>
        <v>4</v>
      </c>
      <c r="O44" s="168">
        <f t="shared" si="0"/>
        <v>10920</v>
      </c>
      <c r="P44" s="169">
        <f t="shared" ref="P44:Q59" si="4">P43+1</f>
        <v>43681</v>
      </c>
      <c r="Q44" s="169">
        <f t="shared" si="4"/>
        <v>43683</v>
      </c>
      <c r="R44" s="3"/>
    </row>
    <row r="45" spans="14:18" ht="15" customHeight="1" x14ac:dyDescent="0.2">
      <c r="N45" s="167">
        <f t="shared" si="1"/>
        <v>5</v>
      </c>
      <c r="O45" s="168">
        <f t="shared" si="0"/>
        <v>8736</v>
      </c>
      <c r="P45" s="169">
        <f t="shared" si="4"/>
        <v>43682</v>
      </c>
      <c r="Q45" s="169">
        <f t="shared" si="4"/>
        <v>43684</v>
      </c>
      <c r="R45" s="3"/>
    </row>
    <row r="46" spans="14:18" ht="15" customHeight="1" x14ac:dyDescent="0.2">
      <c r="N46" s="167">
        <f t="shared" si="1"/>
        <v>6</v>
      </c>
      <c r="O46" s="168">
        <f t="shared" si="0"/>
        <v>7281</v>
      </c>
      <c r="P46" s="169">
        <f t="shared" si="4"/>
        <v>43683</v>
      </c>
      <c r="Q46" s="169">
        <f t="shared" si="4"/>
        <v>43685</v>
      </c>
      <c r="R46" s="3"/>
    </row>
    <row r="47" spans="14:18" ht="15" customHeight="1" x14ac:dyDescent="0.2">
      <c r="N47" s="167">
        <f t="shared" si="1"/>
        <v>7</v>
      </c>
      <c r="O47" s="168">
        <f t="shared" si="0"/>
        <v>6241</v>
      </c>
      <c r="P47" s="169">
        <f t="shared" si="4"/>
        <v>43684</v>
      </c>
      <c r="Q47" s="169">
        <f t="shared" si="4"/>
        <v>43686</v>
      </c>
      <c r="R47" s="3"/>
    </row>
    <row r="48" spans="14:18" ht="15" customHeight="1" x14ac:dyDescent="0.2">
      <c r="N48" s="167">
        <f t="shared" si="1"/>
        <v>8</v>
      </c>
      <c r="O48" s="168">
        <f t="shared" si="0"/>
        <v>5461</v>
      </c>
      <c r="P48" s="169">
        <f t="shared" si="4"/>
        <v>43685</v>
      </c>
      <c r="Q48" s="169">
        <f t="shared" si="4"/>
        <v>43687</v>
      </c>
      <c r="R48" s="3"/>
    </row>
    <row r="49" spans="14:18" ht="15" customHeight="1" x14ac:dyDescent="0.2">
      <c r="N49" s="167">
        <f t="shared" si="1"/>
        <v>9</v>
      </c>
      <c r="O49" s="168">
        <f t="shared" si="0"/>
        <v>4854</v>
      </c>
      <c r="P49" s="169">
        <f t="shared" si="4"/>
        <v>43686</v>
      </c>
      <c r="Q49" s="169">
        <f t="shared" si="4"/>
        <v>43688</v>
      </c>
      <c r="R49" s="3"/>
    </row>
    <row r="50" spans="14:18" ht="15" customHeight="1" x14ac:dyDescent="0.2">
      <c r="N50" s="167">
        <f t="shared" si="1"/>
        <v>10</v>
      </c>
      <c r="O50" s="168">
        <f t="shared" si="0"/>
        <v>4369</v>
      </c>
      <c r="P50" s="169">
        <f t="shared" si="4"/>
        <v>43687</v>
      </c>
      <c r="Q50" s="169">
        <f t="shared" si="4"/>
        <v>43689</v>
      </c>
      <c r="R50" s="3"/>
    </row>
    <row r="51" spans="14:18" ht="15" customHeight="1" x14ac:dyDescent="0.2">
      <c r="N51" s="167">
        <f t="shared" si="1"/>
        <v>11</v>
      </c>
      <c r="O51" s="168">
        <f t="shared" si="0"/>
        <v>3972</v>
      </c>
      <c r="P51" s="169">
        <f t="shared" si="4"/>
        <v>43688</v>
      </c>
      <c r="Q51" s="169">
        <f t="shared" si="4"/>
        <v>43690</v>
      </c>
      <c r="R51" s="3"/>
    </row>
    <row r="52" spans="14:18" ht="15" customHeight="1" x14ac:dyDescent="0.2">
      <c r="N52" s="167">
        <f t="shared" si="1"/>
        <v>12</v>
      </c>
      <c r="O52" s="168">
        <f t="shared" si="0"/>
        <v>3641</v>
      </c>
      <c r="P52" s="169">
        <f t="shared" si="4"/>
        <v>43689</v>
      </c>
      <c r="Q52" s="169">
        <f t="shared" si="4"/>
        <v>43691</v>
      </c>
      <c r="R52" s="3"/>
    </row>
    <row r="53" spans="14:18" ht="15" customHeight="1" x14ac:dyDescent="0.2">
      <c r="N53" s="167">
        <f t="shared" si="1"/>
        <v>13</v>
      </c>
      <c r="O53" s="168">
        <f t="shared" si="0"/>
        <v>3361</v>
      </c>
      <c r="P53" s="169">
        <f t="shared" si="4"/>
        <v>43690</v>
      </c>
      <c r="Q53" s="169">
        <f t="shared" si="4"/>
        <v>43692</v>
      </c>
      <c r="R53" s="3"/>
    </row>
    <row r="54" spans="14:18" ht="15" customHeight="1" x14ac:dyDescent="0.2">
      <c r="N54" s="167">
        <f t="shared" si="1"/>
        <v>14</v>
      </c>
      <c r="O54" s="168">
        <f t="shared" si="0"/>
        <v>3121</v>
      </c>
      <c r="P54" s="169">
        <f t="shared" si="4"/>
        <v>43691</v>
      </c>
      <c r="Q54" s="169">
        <f t="shared" si="4"/>
        <v>43693</v>
      </c>
      <c r="R54" s="3"/>
    </row>
    <row r="55" spans="14:18" ht="15" customHeight="1" x14ac:dyDescent="0.2">
      <c r="N55" s="167">
        <f t="shared" si="1"/>
        <v>15</v>
      </c>
      <c r="O55" s="168">
        <f t="shared" si="0"/>
        <v>2913</v>
      </c>
      <c r="P55" s="169">
        <f t="shared" si="4"/>
        <v>43692</v>
      </c>
      <c r="Q55" s="169">
        <f t="shared" si="4"/>
        <v>43694</v>
      </c>
      <c r="R55" s="3"/>
    </row>
    <row r="56" spans="14:18" ht="15" customHeight="1" x14ac:dyDescent="0.2">
      <c r="N56" s="167">
        <f t="shared" si="1"/>
        <v>16</v>
      </c>
      <c r="O56" s="168">
        <f t="shared" si="0"/>
        <v>2731</v>
      </c>
      <c r="P56" s="169">
        <f t="shared" si="4"/>
        <v>43693</v>
      </c>
      <c r="Q56" s="169">
        <f t="shared" si="4"/>
        <v>43695</v>
      </c>
      <c r="R56" s="3"/>
    </row>
    <row r="57" spans="14:18" ht="15" customHeight="1" x14ac:dyDescent="0.2">
      <c r="N57" s="167">
        <f t="shared" si="1"/>
        <v>17</v>
      </c>
      <c r="O57" s="168">
        <f t="shared" si="0"/>
        <v>2570</v>
      </c>
      <c r="P57" s="169">
        <f t="shared" si="4"/>
        <v>43694</v>
      </c>
      <c r="Q57" s="169">
        <f t="shared" si="4"/>
        <v>43696</v>
      </c>
      <c r="R57" s="3"/>
    </row>
    <row r="58" spans="14:18" ht="15" customHeight="1" x14ac:dyDescent="0.2">
      <c r="N58" s="167">
        <f t="shared" si="1"/>
        <v>18</v>
      </c>
      <c r="O58" s="168">
        <f t="shared" si="0"/>
        <v>2428</v>
      </c>
      <c r="P58" s="169">
        <f t="shared" si="4"/>
        <v>43695</v>
      </c>
      <c r="Q58" s="169">
        <f t="shared" si="4"/>
        <v>43697</v>
      </c>
      <c r="R58" s="3"/>
    </row>
    <row r="59" spans="14:18" ht="15" customHeight="1" x14ac:dyDescent="0.2">
      <c r="N59" s="167">
        <f t="shared" si="1"/>
        <v>19</v>
      </c>
      <c r="O59" s="168">
        <f t="shared" si="0"/>
        <v>2300</v>
      </c>
      <c r="P59" s="169">
        <f t="shared" si="4"/>
        <v>43696</v>
      </c>
      <c r="Q59" s="169">
        <f t="shared" si="4"/>
        <v>43698</v>
      </c>
      <c r="R59" s="3"/>
    </row>
    <row r="60" spans="14:18" ht="15" customHeight="1" x14ac:dyDescent="0.2">
      <c r="N60" s="167">
        <f t="shared" si="1"/>
        <v>20</v>
      </c>
      <c r="O60" s="168">
        <f t="shared" si="0"/>
        <v>2185</v>
      </c>
      <c r="P60" s="169">
        <f t="shared" ref="P60:Q75" si="5">P59+1</f>
        <v>43697</v>
      </c>
      <c r="Q60" s="169">
        <f t="shared" si="5"/>
        <v>43699</v>
      </c>
      <c r="R60" s="3"/>
    </row>
    <row r="61" spans="14:18" ht="15" customHeight="1" x14ac:dyDescent="0.2">
      <c r="N61" s="167">
        <f t="shared" si="1"/>
        <v>21</v>
      </c>
      <c r="O61" s="168">
        <f t="shared" si="0"/>
        <v>2081</v>
      </c>
      <c r="P61" s="169">
        <f t="shared" si="5"/>
        <v>43698</v>
      </c>
      <c r="Q61" s="169">
        <f t="shared" si="5"/>
        <v>43700</v>
      </c>
      <c r="R61" s="3"/>
    </row>
    <row r="62" spans="14:18" ht="15" customHeight="1" x14ac:dyDescent="0.2">
      <c r="N62" s="167">
        <f t="shared" si="1"/>
        <v>22</v>
      </c>
      <c r="O62" s="168">
        <f t="shared" si="0"/>
        <v>1986</v>
      </c>
      <c r="P62" s="169">
        <f t="shared" si="5"/>
        <v>43699</v>
      </c>
      <c r="Q62" s="169">
        <f t="shared" si="5"/>
        <v>43701</v>
      </c>
      <c r="R62" s="3"/>
    </row>
    <row r="63" spans="14:18" ht="15" customHeight="1" x14ac:dyDescent="0.2">
      <c r="N63" s="167">
        <f t="shared" si="1"/>
        <v>23</v>
      </c>
      <c r="O63" s="168">
        <f t="shared" si="0"/>
        <v>1900</v>
      </c>
      <c r="P63" s="169">
        <f t="shared" si="5"/>
        <v>43700</v>
      </c>
      <c r="Q63" s="169">
        <f t="shared" si="5"/>
        <v>43702</v>
      </c>
      <c r="R63" s="3"/>
    </row>
    <row r="64" spans="14:18" ht="15" customHeight="1" x14ac:dyDescent="0.2">
      <c r="N64" s="167">
        <f t="shared" si="1"/>
        <v>24</v>
      </c>
      <c r="O64" s="168">
        <f t="shared" si="0"/>
        <v>1821</v>
      </c>
      <c r="P64" s="169">
        <f t="shared" si="5"/>
        <v>43701</v>
      </c>
      <c r="Q64" s="169">
        <f t="shared" si="5"/>
        <v>43703</v>
      </c>
      <c r="R64" s="3"/>
    </row>
    <row r="65" spans="14:18" ht="15" customHeight="1" x14ac:dyDescent="0.2">
      <c r="N65" s="167">
        <f t="shared" si="1"/>
        <v>25</v>
      </c>
      <c r="O65" s="168">
        <f t="shared" si="0"/>
        <v>1748</v>
      </c>
      <c r="P65" s="169">
        <f t="shared" si="5"/>
        <v>43702</v>
      </c>
      <c r="Q65" s="169">
        <f t="shared" si="5"/>
        <v>43704</v>
      </c>
      <c r="R65" s="3"/>
    </row>
    <row r="66" spans="14:18" ht="15" customHeight="1" x14ac:dyDescent="0.2">
      <c r="N66" s="167">
        <f t="shared" si="1"/>
        <v>26</v>
      </c>
      <c r="O66" s="168">
        <f t="shared" si="0"/>
        <v>1681</v>
      </c>
      <c r="P66" s="169">
        <f t="shared" si="5"/>
        <v>43703</v>
      </c>
      <c r="Q66" s="169">
        <f t="shared" si="5"/>
        <v>43705</v>
      </c>
      <c r="R66" s="3"/>
    </row>
    <row r="67" spans="14:18" ht="15" customHeight="1" x14ac:dyDescent="0.2">
      <c r="N67" s="167">
        <f t="shared" si="1"/>
        <v>27</v>
      </c>
      <c r="O67" s="168">
        <f t="shared" si="0"/>
        <v>1619</v>
      </c>
      <c r="P67" s="169">
        <f t="shared" si="5"/>
        <v>43704</v>
      </c>
      <c r="Q67" s="169">
        <f t="shared" si="5"/>
        <v>43706</v>
      </c>
      <c r="R67" s="3"/>
    </row>
    <row r="68" spans="14:18" ht="15" customHeight="1" x14ac:dyDescent="0.2">
      <c r="N68" s="167">
        <f t="shared" si="1"/>
        <v>28</v>
      </c>
      <c r="O68" s="168">
        <f t="shared" si="0"/>
        <v>1561</v>
      </c>
      <c r="P68" s="169">
        <f t="shared" si="5"/>
        <v>43705</v>
      </c>
      <c r="Q68" s="169">
        <f t="shared" si="5"/>
        <v>43707</v>
      </c>
      <c r="R68" s="3"/>
    </row>
    <row r="69" spans="14:18" ht="15" customHeight="1" x14ac:dyDescent="0.2">
      <c r="N69" s="167">
        <f t="shared" si="1"/>
        <v>29</v>
      </c>
      <c r="O69" s="168">
        <f t="shared" si="0"/>
        <v>1507</v>
      </c>
      <c r="P69" s="169">
        <f t="shared" si="5"/>
        <v>43706</v>
      </c>
      <c r="Q69" s="169">
        <f t="shared" si="5"/>
        <v>43708</v>
      </c>
      <c r="R69" s="3"/>
    </row>
    <row r="70" spans="14:18" ht="15" customHeight="1" x14ac:dyDescent="0.2">
      <c r="N70" s="167">
        <f t="shared" si="1"/>
        <v>30</v>
      </c>
      <c r="O70" s="168">
        <f t="shared" si="0"/>
        <v>1457</v>
      </c>
      <c r="P70" s="169">
        <f t="shared" si="5"/>
        <v>43707</v>
      </c>
      <c r="Q70" s="169">
        <f t="shared" si="5"/>
        <v>43709</v>
      </c>
      <c r="R70" s="3"/>
    </row>
    <row r="71" spans="14:18" ht="15" customHeight="1" x14ac:dyDescent="0.2">
      <c r="N71" s="167">
        <f t="shared" si="1"/>
        <v>31</v>
      </c>
      <c r="O71" s="168">
        <f t="shared" si="0"/>
        <v>1410</v>
      </c>
      <c r="P71" s="169">
        <f t="shared" si="5"/>
        <v>43708</v>
      </c>
      <c r="Q71" s="169">
        <f t="shared" si="5"/>
        <v>43710</v>
      </c>
      <c r="R71" s="3"/>
    </row>
    <row r="72" spans="14:18" ht="15" customHeight="1" x14ac:dyDescent="0.2">
      <c r="N72" s="167">
        <f t="shared" si="1"/>
        <v>1</v>
      </c>
      <c r="O72" s="168">
        <f t="shared" si="0"/>
        <v>43709</v>
      </c>
      <c r="P72" s="169">
        <f t="shared" si="5"/>
        <v>43709</v>
      </c>
      <c r="Q72" s="169">
        <f t="shared" si="5"/>
        <v>43711</v>
      </c>
      <c r="R72" s="3"/>
    </row>
    <row r="73" spans="14:18" x14ac:dyDescent="0.2">
      <c r="N73" s="167">
        <f t="shared" si="1"/>
        <v>2</v>
      </c>
      <c r="O73" s="168">
        <f t="shared" si="0"/>
        <v>21855</v>
      </c>
      <c r="P73" s="169">
        <f t="shared" si="5"/>
        <v>43710</v>
      </c>
      <c r="Q73" s="169">
        <f t="shared" si="5"/>
        <v>43712</v>
      </c>
      <c r="R73" s="3"/>
    </row>
    <row r="74" spans="14:18" x14ac:dyDescent="0.2">
      <c r="N74" s="167">
        <f t="shared" si="1"/>
        <v>3</v>
      </c>
      <c r="O74" s="168">
        <f t="shared" ref="O74:O137" si="6">ROUND(P74/N74,0)</f>
        <v>14570</v>
      </c>
      <c r="P74" s="169">
        <f t="shared" si="5"/>
        <v>43711</v>
      </c>
      <c r="Q74" s="169">
        <f t="shared" si="5"/>
        <v>43713</v>
      </c>
      <c r="R74" s="3"/>
    </row>
    <row r="75" spans="14:18" x14ac:dyDescent="0.2">
      <c r="N75" s="167">
        <f t="shared" ref="N75:N138" si="7">DAY(P75)</f>
        <v>4</v>
      </c>
      <c r="O75" s="168">
        <f t="shared" si="6"/>
        <v>10928</v>
      </c>
      <c r="P75" s="169">
        <f t="shared" si="5"/>
        <v>43712</v>
      </c>
      <c r="Q75" s="169">
        <f t="shared" si="5"/>
        <v>43714</v>
      </c>
      <c r="R75" s="3"/>
    </row>
    <row r="76" spans="14:18" x14ac:dyDescent="0.2">
      <c r="N76" s="167">
        <f t="shared" si="7"/>
        <v>5</v>
      </c>
      <c r="O76" s="168">
        <f t="shared" si="6"/>
        <v>8743</v>
      </c>
      <c r="P76" s="169">
        <f t="shared" ref="P76:Q91" si="8">P75+1</f>
        <v>43713</v>
      </c>
      <c r="Q76" s="169">
        <f t="shared" si="8"/>
        <v>43715</v>
      </c>
      <c r="R76" s="3"/>
    </row>
    <row r="77" spans="14:18" x14ac:dyDescent="0.2">
      <c r="N77" s="167">
        <f t="shared" si="7"/>
        <v>6</v>
      </c>
      <c r="O77" s="168">
        <f t="shared" si="6"/>
        <v>7286</v>
      </c>
      <c r="P77" s="169">
        <f t="shared" si="8"/>
        <v>43714</v>
      </c>
      <c r="Q77" s="169">
        <f t="shared" si="8"/>
        <v>43716</v>
      </c>
      <c r="R77" s="3"/>
    </row>
    <row r="78" spans="14:18" x14ac:dyDescent="0.2">
      <c r="N78" s="167">
        <f t="shared" si="7"/>
        <v>7</v>
      </c>
      <c r="O78" s="168">
        <f t="shared" si="6"/>
        <v>6245</v>
      </c>
      <c r="P78" s="169">
        <f t="shared" si="8"/>
        <v>43715</v>
      </c>
      <c r="Q78" s="169">
        <f t="shared" si="8"/>
        <v>43717</v>
      </c>
      <c r="R78" s="3"/>
    </row>
    <row r="79" spans="14:18" x14ac:dyDescent="0.2">
      <c r="N79" s="167">
        <f t="shared" si="7"/>
        <v>8</v>
      </c>
      <c r="O79" s="168">
        <f t="shared" si="6"/>
        <v>5465</v>
      </c>
      <c r="P79" s="169">
        <f t="shared" si="8"/>
        <v>43716</v>
      </c>
      <c r="Q79" s="169">
        <f t="shared" si="8"/>
        <v>43718</v>
      </c>
      <c r="R79" s="3"/>
    </row>
    <row r="80" spans="14:18" x14ac:dyDescent="0.2">
      <c r="N80" s="167">
        <f t="shared" si="7"/>
        <v>9</v>
      </c>
      <c r="O80" s="168">
        <f t="shared" si="6"/>
        <v>4857</v>
      </c>
      <c r="P80" s="169">
        <f t="shared" si="8"/>
        <v>43717</v>
      </c>
      <c r="Q80" s="169">
        <f t="shared" si="8"/>
        <v>43719</v>
      </c>
      <c r="R80" s="3"/>
    </row>
    <row r="81" spans="14:18" x14ac:dyDescent="0.2">
      <c r="N81" s="167">
        <f t="shared" si="7"/>
        <v>10</v>
      </c>
      <c r="O81" s="168">
        <f t="shared" si="6"/>
        <v>4372</v>
      </c>
      <c r="P81" s="169">
        <f t="shared" si="8"/>
        <v>43718</v>
      </c>
      <c r="Q81" s="169">
        <f t="shared" si="8"/>
        <v>43720</v>
      </c>
      <c r="R81" s="3"/>
    </row>
    <row r="82" spans="14:18" x14ac:dyDescent="0.2">
      <c r="N82" s="167">
        <f t="shared" si="7"/>
        <v>11</v>
      </c>
      <c r="O82" s="168">
        <f t="shared" si="6"/>
        <v>3974</v>
      </c>
      <c r="P82" s="169">
        <f t="shared" si="8"/>
        <v>43719</v>
      </c>
      <c r="Q82" s="169">
        <f t="shared" si="8"/>
        <v>43721</v>
      </c>
      <c r="R82" s="3"/>
    </row>
    <row r="83" spans="14:18" x14ac:dyDescent="0.2">
      <c r="N83" s="167">
        <f t="shared" si="7"/>
        <v>12</v>
      </c>
      <c r="O83" s="168">
        <f t="shared" si="6"/>
        <v>3643</v>
      </c>
      <c r="P83" s="169">
        <f t="shared" si="8"/>
        <v>43720</v>
      </c>
      <c r="Q83" s="169">
        <f t="shared" si="8"/>
        <v>43722</v>
      </c>
      <c r="R83" s="3"/>
    </row>
    <row r="84" spans="14:18" x14ac:dyDescent="0.2">
      <c r="N84" s="167">
        <f t="shared" si="7"/>
        <v>13</v>
      </c>
      <c r="O84" s="168">
        <f t="shared" si="6"/>
        <v>3363</v>
      </c>
      <c r="P84" s="169">
        <f t="shared" si="8"/>
        <v>43721</v>
      </c>
      <c r="Q84" s="169">
        <f t="shared" si="8"/>
        <v>43723</v>
      </c>
      <c r="R84" s="3"/>
    </row>
    <row r="85" spans="14:18" x14ac:dyDescent="0.2">
      <c r="N85" s="167">
        <f t="shared" si="7"/>
        <v>14</v>
      </c>
      <c r="O85" s="168">
        <f t="shared" si="6"/>
        <v>3123</v>
      </c>
      <c r="P85" s="169">
        <f t="shared" si="8"/>
        <v>43722</v>
      </c>
      <c r="Q85" s="169">
        <f t="shared" si="8"/>
        <v>43724</v>
      </c>
      <c r="R85" s="3"/>
    </row>
    <row r="86" spans="14:18" x14ac:dyDescent="0.2">
      <c r="N86" s="167">
        <f t="shared" si="7"/>
        <v>15</v>
      </c>
      <c r="O86" s="168">
        <f t="shared" si="6"/>
        <v>2915</v>
      </c>
      <c r="P86" s="169">
        <f t="shared" si="8"/>
        <v>43723</v>
      </c>
      <c r="Q86" s="169">
        <f t="shared" si="8"/>
        <v>43725</v>
      </c>
      <c r="R86" s="3"/>
    </row>
    <row r="87" spans="14:18" x14ac:dyDescent="0.2">
      <c r="N87" s="167">
        <f t="shared" si="7"/>
        <v>16</v>
      </c>
      <c r="O87" s="168">
        <f t="shared" si="6"/>
        <v>2733</v>
      </c>
      <c r="P87" s="169">
        <f t="shared" si="8"/>
        <v>43724</v>
      </c>
      <c r="Q87" s="169">
        <f t="shared" si="8"/>
        <v>43726</v>
      </c>
      <c r="R87" s="3"/>
    </row>
    <row r="88" spans="14:18" x14ac:dyDescent="0.2">
      <c r="N88" s="167">
        <f t="shared" si="7"/>
        <v>17</v>
      </c>
      <c r="O88" s="168">
        <f t="shared" si="6"/>
        <v>2572</v>
      </c>
      <c r="P88" s="169">
        <f t="shared" si="8"/>
        <v>43725</v>
      </c>
      <c r="Q88" s="169">
        <f t="shared" si="8"/>
        <v>43727</v>
      </c>
      <c r="R88" s="3"/>
    </row>
    <row r="89" spans="14:18" x14ac:dyDescent="0.2">
      <c r="N89" s="167">
        <f t="shared" si="7"/>
        <v>18</v>
      </c>
      <c r="O89" s="168">
        <f t="shared" si="6"/>
        <v>2429</v>
      </c>
      <c r="P89" s="169">
        <f t="shared" si="8"/>
        <v>43726</v>
      </c>
      <c r="Q89" s="169">
        <f t="shared" si="8"/>
        <v>43728</v>
      </c>
      <c r="R89" s="3"/>
    </row>
    <row r="90" spans="14:18" x14ac:dyDescent="0.2">
      <c r="N90" s="167">
        <f t="shared" si="7"/>
        <v>19</v>
      </c>
      <c r="O90" s="168">
        <f t="shared" si="6"/>
        <v>2301</v>
      </c>
      <c r="P90" s="169">
        <f t="shared" si="8"/>
        <v>43727</v>
      </c>
      <c r="Q90" s="169">
        <f t="shared" si="8"/>
        <v>43729</v>
      </c>
      <c r="R90" s="3"/>
    </row>
    <row r="91" spans="14:18" x14ac:dyDescent="0.2">
      <c r="N91" s="167">
        <f t="shared" si="7"/>
        <v>20</v>
      </c>
      <c r="O91" s="168">
        <f t="shared" si="6"/>
        <v>2186</v>
      </c>
      <c r="P91" s="169">
        <f t="shared" si="8"/>
        <v>43728</v>
      </c>
      <c r="Q91" s="169">
        <f t="shared" si="8"/>
        <v>43730</v>
      </c>
      <c r="R91" s="3"/>
    </row>
    <row r="92" spans="14:18" x14ac:dyDescent="0.2">
      <c r="N92" s="167">
        <f t="shared" si="7"/>
        <v>21</v>
      </c>
      <c r="O92" s="168">
        <f t="shared" si="6"/>
        <v>2082</v>
      </c>
      <c r="P92" s="169">
        <f t="shared" ref="P92:Q107" si="9">P91+1</f>
        <v>43729</v>
      </c>
      <c r="Q92" s="169">
        <f t="shared" si="9"/>
        <v>43731</v>
      </c>
      <c r="R92" s="3"/>
    </row>
    <row r="93" spans="14:18" x14ac:dyDescent="0.2">
      <c r="N93" s="167">
        <f t="shared" si="7"/>
        <v>22</v>
      </c>
      <c r="O93" s="168">
        <f t="shared" si="6"/>
        <v>1988</v>
      </c>
      <c r="P93" s="169">
        <f t="shared" si="9"/>
        <v>43730</v>
      </c>
      <c r="Q93" s="169">
        <f t="shared" si="9"/>
        <v>43732</v>
      </c>
      <c r="R93" s="3"/>
    </row>
    <row r="94" spans="14:18" x14ac:dyDescent="0.2">
      <c r="N94" s="167">
        <f t="shared" si="7"/>
        <v>23</v>
      </c>
      <c r="O94" s="168">
        <f t="shared" si="6"/>
        <v>1901</v>
      </c>
      <c r="P94" s="169">
        <f t="shared" si="9"/>
        <v>43731</v>
      </c>
      <c r="Q94" s="169">
        <f t="shared" si="9"/>
        <v>43733</v>
      </c>
      <c r="R94" s="3"/>
    </row>
    <row r="95" spans="14:18" x14ac:dyDescent="0.2">
      <c r="N95" s="167">
        <f t="shared" si="7"/>
        <v>24</v>
      </c>
      <c r="O95" s="168">
        <f t="shared" si="6"/>
        <v>1822</v>
      </c>
      <c r="P95" s="169">
        <f t="shared" si="9"/>
        <v>43732</v>
      </c>
      <c r="Q95" s="169">
        <f t="shared" si="9"/>
        <v>43734</v>
      </c>
      <c r="R95" s="3"/>
    </row>
    <row r="96" spans="14:18" x14ac:dyDescent="0.2">
      <c r="N96" s="167">
        <f t="shared" si="7"/>
        <v>25</v>
      </c>
      <c r="O96" s="168">
        <f t="shared" si="6"/>
        <v>1749</v>
      </c>
      <c r="P96" s="169">
        <f t="shared" si="9"/>
        <v>43733</v>
      </c>
      <c r="Q96" s="169">
        <f t="shared" si="9"/>
        <v>43735</v>
      </c>
      <c r="R96" s="3"/>
    </row>
    <row r="97" spans="14:18" x14ac:dyDescent="0.2">
      <c r="N97" s="167">
        <f t="shared" si="7"/>
        <v>26</v>
      </c>
      <c r="O97" s="168">
        <f t="shared" si="6"/>
        <v>1682</v>
      </c>
      <c r="P97" s="169">
        <f t="shared" si="9"/>
        <v>43734</v>
      </c>
      <c r="Q97" s="169">
        <f t="shared" si="9"/>
        <v>43736</v>
      </c>
      <c r="R97" s="3"/>
    </row>
    <row r="98" spans="14:18" x14ac:dyDescent="0.2">
      <c r="N98" s="167">
        <f t="shared" si="7"/>
        <v>27</v>
      </c>
      <c r="O98" s="168">
        <f t="shared" si="6"/>
        <v>1620</v>
      </c>
      <c r="P98" s="169">
        <f t="shared" si="9"/>
        <v>43735</v>
      </c>
      <c r="Q98" s="169">
        <f t="shared" si="9"/>
        <v>43737</v>
      </c>
      <c r="R98" s="3"/>
    </row>
    <row r="99" spans="14:18" x14ac:dyDescent="0.2">
      <c r="N99" s="167">
        <f t="shared" si="7"/>
        <v>28</v>
      </c>
      <c r="O99" s="168">
        <f t="shared" si="6"/>
        <v>1562</v>
      </c>
      <c r="P99" s="169">
        <f t="shared" si="9"/>
        <v>43736</v>
      </c>
      <c r="Q99" s="169">
        <f t="shared" si="9"/>
        <v>43738</v>
      </c>
      <c r="R99" s="3"/>
    </row>
    <row r="100" spans="14:18" x14ac:dyDescent="0.2">
      <c r="N100" s="167">
        <f t="shared" si="7"/>
        <v>29</v>
      </c>
      <c r="O100" s="168">
        <f t="shared" si="6"/>
        <v>1508</v>
      </c>
      <c r="P100" s="169">
        <f t="shared" si="9"/>
        <v>43737</v>
      </c>
      <c r="Q100" s="169">
        <f t="shared" si="9"/>
        <v>43739</v>
      </c>
      <c r="R100" s="3"/>
    </row>
    <row r="101" spans="14:18" x14ac:dyDescent="0.2">
      <c r="N101" s="167">
        <f t="shared" si="7"/>
        <v>30</v>
      </c>
      <c r="O101" s="168">
        <f t="shared" si="6"/>
        <v>1458</v>
      </c>
      <c r="P101" s="169">
        <f t="shared" si="9"/>
        <v>43738</v>
      </c>
      <c r="Q101" s="169">
        <f t="shared" si="9"/>
        <v>43740</v>
      </c>
      <c r="R101" s="3"/>
    </row>
    <row r="102" spans="14:18" x14ac:dyDescent="0.2">
      <c r="N102" s="167">
        <f t="shared" si="7"/>
        <v>1</v>
      </c>
      <c r="O102" s="168">
        <f t="shared" si="6"/>
        <v>43739</v>
      </c>
      <c r="P102" s="169">
        <f t="shared" si="9"/>
        <v>43739</v>
      </c>
      <c r="Q102" s="169">
        <f t="shared" si="9"/>
        <v>43741</v>
      </c>
      <c r="R102" s="3"/>
    </row>
    <row r="103" spans="14:18" x14ac:dyDescent="0.2">
      <c r="N103" s="167">
        <f t="shared" si="7"/>
        <v>2</v>
      </c>
      <c r="O103" s="168">
        <f t="shared" si="6"/>
        <v>21870</v>
      </c>
      <c r="P103" s="169">
        <f t="shared" si="9"/>
        <v>43740</v>
      </c>
      <c r="Q103" s="169">
        <f t="shared" si="9"/>
        <v>43742</v>
      </c>
      <c r="R103" s="3"/>
    </row>
    <row r="104" spans="14:18" x14ac:dyDescent="0.2">
      <c r="N104" s="167">
        <f t="shared" si="7"/>
        <v>3</v>
      </c>
      <c r="O104" s="168">
        <f t="shared" si="6"/>
        <v>14580</v>
      </c>
      <c r="P104" s="169">
        <f t="shared" si="9"/>
        <v>43741</v>
      </c>
      <c r="Q104" s="169">
        <f t="shared" si="9"/>
        <v>43743</v>
      </c>
      <c r="R104" s="3"/>
    </row>
    <row r="105" spans="14:18" x14ac:dyDescent="0.2">
      <c r="N105" s="167">
        <f t="shared" si="7"/>
        <v>4</v>
      </c>
      <c r="O105" s="168">
        <f t="shared" si="6"/>
        <v>10936</v>
      </c>
      <c r="P105" s="169">
        <f t="shared" si="9"/>
        <v>43742</v>
      </c>
      <c r="Q105" s="169">
        <f t="shared" si="9"/>
        <v>43744</v>
      </c>
      <c r="R105" s="3"/>
    </row>
    <row r="106" spans="14:18" x14ac:dyDescent="0.2">
      <c r="N106" s="167">
        <f t="shared" si="7"/>
        <v>5</v>
      </c>
      <c r="O106" s="168">
        <f t="shared" si="6"/>
        <v>8749</v>
      </c>
      <c r="P106" s="169">
        <f t="shared" si="9"/>
        <v>43743</v>
      </c>
      <c r="Q106" s="169">
        <f t="shared" si="9"/>
        <v>43745</v>
      </c>
      <c r="R106" s="3"/>
    </row>
    <row r="107" spans="14:18" x14ac:dyDescent="0.2">
      <c r="N107" s="167">
        <f t="shared" si="7"/>
        <v>6</v>
      </c>
      <c r="O107" s="168">
        <f t="shared" si="6"/>
        <v>7291</v>
      </c>
      <c r="P107" s="169">
        <f t="shared" si="9"/>
        <v>43744</v>
      </c>
      <c r="Q107" s="169">
        <f t="shared" si="9"/>
        <v>43746</v>
      </c>
      <c r="R107" s="3"/>
    </row>
    <row r="108" spans="14:18" x14ac:dyDescent="0.2">
      <c r="N108" s="167">
        <f t="shared" si="7"/>
        <v>7</v>
      </c>
      <c r="O108" s="168">
        <f t="shared" si="6"/>
        <v>6249</v>
      </c>
      <c r="P108" s="169">
        <f t="shared" ref="P108:Q123" si="10">P107+1</f>
        <v>43745</v>
      </c>
      <c r="Q108" s="169">
        <f t="shared" si="10"/>
        <v>43747</v>
      </c>
      <c r="R108" s="3"/>
    </row>
    <row r="109" spans="14:18" x14ac:dyDescent="0.2">
      <c r="N109" s="167">
        <f t="shared" si="7"/>
        <v>8</v>
      </c>
      <c r="O109" s="168">
        <f t="shared" si="6"/>
        <v>5468</v>
      </c>
      <c r="P109" s="169">
        <f t="shared" si="10"/>
        <v>43746</v>
      </c>
      <c r="Q109" s="169">
        <f t="shared" si="10"/>
        <v>43748</v>
      </c>
      <c r="R109" s="3"/>
    </row>
    <row r="110" spans="14:18" x14ac:dyDescent="0.2">
      <c r="N110" s="167">
        <f t="shared" si="7"/>
        <v>9</v>
      </c>
      <c r="O110" s="168">
        <f t="shared" si="6"/>
        <v>4861</v>
      </c>
      <c r="P110" s="169">
        <f t="shared" si="10"/>
        <v>43747</v>
      </c>
      <c r="Q110" s="169">
        <f t="shared" si="10"/>
        <v>43749</v>
      </c>
      <c r="R110" s="3"/>
    </row>
    <row r="111" spans="14:18" x14ac:dyDescent="0.2">
      <c r="N111" s="167">
        <f t="shared" si="7"/>
        <v>10</v>
      </c>
      <c r="O111" s="168">
        <f t="shared" si="6"/>
        <v>4375</v>
      </c>
      <c r="P111" s="169">
        <f t="shared" si="10"/>
        <v>43748</v>
      </c>
      <c r="Q111" s="169">
        <f t="shared" si="10"/>
        <v>43750</v>
      </c>
      <c r="R111" s="3"/>
    </row>
    <row r="112" spans="14:18" x14ac:dyDescent="0.2">
      <c r="N112" s="167">
        <f t="shared" si="7"/>
        <v>11</v>
      </c>
      <c r="O112" s="168">
        <f t="shared" si="6"/>
        <v>3977</v>
      </c>
      <c r="P112" s="169">
        <f t="shared" si="10"/>
        <v>43749</v>
      </c>
      <c r="Q112" s="169">
        <f t="shared" si="10"/>
        <v>43751</v>
      </c>
      <c r="R112" s="3"/>
    </row>
    <row r="113" spans="14:18" x14ac:dyDescent="0.2">
      <c r="N113" s="167">
        <f t="shared" si="7"/>
        <v>12</v>
      </c>
      <c r="O113" s="168">
        <f t="shared" si="6"/>
        <v>3646</v>
      </c>
      <c r="P113" s="169">
        <f t="shared" si="10"/>
        <v>43750</v>
      </c>
      <c r="Q113" s="169">
        <f t="shared" si="10"/>
        <v>43752</v>
      </c>
      <c r="R113" s="3"/>
    </row>
    <row r="114" spans="14:18" x14ac:dyDescent="0.2">
      <c r="N114" s="167">
        <f t="shared" si="7"/>
        <v>13</v>
      </c>
      <c r="O114" s="168">
        <f t="shared" si="6"/>
        <v>3365</v>
      </c>
      <c r="P114" s="169">
        <f t="shared" si="10"/>
        <v>43751</v>
      </c>
      <c r="Q114" s="169">
        <f t="shared" si="10"/>
        <v>43753</v>
      </c>
      <c r="R114" s="3"/>
    </row>
    <row r="115" spans="14:18" x14ac:dyDescent="0.2">
      <c r="N115" s="167">
        <f t="shared" si="7"/>
        <v>14</v>
      </c>
      <c r="O115" s="168">
        <f t="shared" si="6"/>
        <v>3125</v>
      </c>
      <c r="P115" s="169">
        <f t="shared" si="10"/>
        <v>43752</v>
      </c>
      <c r="Q115" s="169">
        <f t="shared" si="10"/>
        <v>43754</v>
      </c>
      <c r="R115" s="3"/>
    </row>
    <row r="116" spans="14:18" x14ac:dyDescent="0.2">
      <c r="N116" s="167">
        <f t="shared" si="7"/>
        <v>15</v>
      </c>
      <c r="O116" s="168">
        <f t="shared" si="6"/>
        <v>2917</v>
      </c>
      <c r="P116" s="169">
        <f t="shared" si="10"/>
        <v>43753</v>
      </c>
      <c r="Q116" s="169">
        <f t="shared" si="10"/>
        <v>43755</v>
      </c>
      <c r="R116" s="3"/>
    </row>
    <row r="117" spans="14:18" x14ac:dyDescent="0.2">
      <c r="N117" s="167">
        <f t="shared" si="7"/>
        <v>16</v>
      </c>
      <c r="O117" s="168">
        <f t="shared" si="6"/>
        <v>2735</v>
      </c>
      <c r="P117" s="169">
        <f t="shared" si="10"/>
        <v>43754</v>
      </c>
      <c r="Q117" s="169">
        <f t="shared" si="10"/>
        <v>43756</v>
      </c>
      <c r="R117" s="3"/>
    </row>
    <row r="118" spans="14:18" x14ac:dyDescent="0.2">
      <c r="N118" s="167">
        <f t="shared" si="7"/>
        <v>17</v>
      </c>
      <c r="O118" s="168">
        <f t="shared" si="6"/>
        <v>2574</v>
      </c>
      <c r="P118" s="169">
        <f t="shared" si="10"/>
        <v>43755</v>
      </c>
      <c r="Q118" s="169">
        <f t="shared" si="10"/>
        <v>43757</v>
      </c>
      <c r="R118" s="3"/>
    </row>
    <row r="119" spans="14:18" x14ac:dyDescent="0.2">
      <c r="N119" s="167">
        <f t="shared" si="7"/>
        <v>18</v>
      </c>
      <c r="O119" s="168">
        <f t="shared" si="6"/>
        <v>2431</v>
      </c>
      <c r="P119" s="169">
        <f t="shared" si="10"/>
        <v>43756</v>
      </c>
      <c r="Q119" s="169">
        <f t="shared" si="10"/>
        <v>43758</v>
      </c>
      <c r="R119" s="3"/>
    </row>
    <row r="120" spans="14:18" x14ac:dyDescent="0.2">
      <c r="N120" s="167">
        <f t="shared" si="7"/>
        <v>19</v>
      </c>
      <c r="O120" s="168">
        <f t="shared" si="6"/>
        <v>2303</v>
      </c>
      <c r="P120" s="169">
        <f t="shared" si="10"/>
        <v>43757</v>
      </c>
      <c r="Q120" s="169">
        <f t="shared" si="10"/>
        <v>43759</v>
      </c>
      <c r="R120" s="3"/>
    </row>
    <row r="121" spans="14:18" x14ac:dyDescent="0.2">
      <c r="N121" s="167">
        <f t="shared" si="7"/>
        <v>20</v>
      </c>
      <c r="O121" s="168">
        <f t="shared" si="6"/>
        <v>2188</v>
      </c>
      <c r="P121" s="169">
        <f t="shared" si="10"/>
        <v>43758</v>
      </c>
      <c r="Q121" s="169">
        <f t="shared" si="10"/>
        <v>43760</v>
      </c>
      <c r="R121" s="3"/>
    </row>
    <row r="122" spans="14:18" x14ac:dyDescent="0.2">
      <c r="N122" s="167">
        <f t="shared" si="7"/>
        <v>21</v>
      </c>
      <c r="O122" s="168">
        <f t="shared" si="6"/>
        <v>2084</v>
      </c>
      <c r="P122" s="169">
        <f t="shared" si="10"/>
        <v>43759</v>
      </c>
      <c r="Q122" s="169">
        <f t="shared" si="10"/>
        <v>43761</v>
      </c>
      <c r="R122" s="3"/>
    </row>
    <row r="123" spans="14:18" x14ac:dyDescent="0.2">
      <c r="N123" s="167">
        <f t="shared" si="7"/>
        <v>22</v>
      </c>
      <c r="O123" s="168">
        <f t="shared" si="6"/>
        <v>1989</v>
      </c>
      <c r="P123" s="169">
        <f t="shared" si="10"/>
        <v>43760</v>
      </c>
      <c r="Q123" s="169">
        <f t="shared" si="10"/>
        <v>43762</v>
      </c>
      <c r="R123" s="3"/>
    </row>
    <row r="124" spans="14:18" x14ac:dyDescent="0.2">
      <c r="N124" s="167">
        <f t="shared" si="7"/>
        <v>23</v>
      </c>
      <c r="O124" s="168">
        <f t="shared" si="6"/>
        <v>1903</v>
      </c>
      <c r="P124" s="169">
        <f t="shared" ref="P124:Q139" si="11">P123+1</f>
        <v>43761</v>
      </c>
      <c r="Q124" s="169">
        <f t="shared" si="11"/>
        <v>43763</v>
      </c>
      <c r="R124" s="3"/>
    </row>
    <row r="125" spans="14:18" x14ac:dyDescent="0.2">
      <c r="N125" s="167">
        <f t="shared" si="7"/>
        <v>24</v>
      </c>
      <c r="O125" s="168">
        <f t="shared" si="6"/>
        <v>1823</v>
      </c>
      <c r="P125" s="169">
        <f t="shared" si="11"/>
        <v>43762</v>
      </c>
      <c r="Q125" s="169">
        <f t="shared" si="11"/>
        <v>43764</v>
      </c>
      <c r="R125" s="3"/>
    </row>
    <row r="126" spans="14:18" x14ac:dyDescent="0.2">
      <c r="N126" s="167">
        <f t="shared" si="7"/>
        <v>25</v>
      </c>
      <c r="O126" s="168">
        <f t="shared" si="6"/>
        <v>1751</v>
      </c>
      <c r="P126" s="169">
        <f t="shared" si="11"/>
        <v>43763</v>
      </c>
      <c r="Q126" s="169">
        <f t="shared" si="11"/>
        <v>43765</v>
      </c>
      <c r="R126" s="3"/>
    </row>
    <row r="127" spans="14:18" x14ac:dyDescent="0.2">
      <c r="N127" s="167">
        <f t="shared" si="7"/>
        <v>26</v>
      </c>
      <c r="O127" s="168">
        <f t="shared" si="6"/>
        <v>1683</v>
      </c>
      <c r="P127" s="169">
        <f t="shared" si="11"/>
        <v>43764</v>
      </c>
      <c r="Q127" s="169">
        <f t="shared" si="11"/>
        <v>43766</v>
      </c>
      <c r="R127" s="3"/>
    </row>
    <row r="128" spans="14:18" x14ac:dyDescent="0.2">
      <c r="N128" s="167">
        <f t="shared" si="7"/>
        <v>27</v>
      </c>
      <c r="O128" s="168">
        <f t="shared" si="6"/>
        <v>1621</v>
      </c>
      <c r="P128" s="169">
        <f t="shared" si="11"/>
        <v>43765</v>
      </c>
      <c r="Q128" s="169">
        <f t="shared" si="11"/>
        <v>43767</v>
      </c>
      <c r="R128" s="3"/>
    </row>
    <row r="129" spans="14:18" x14ac:dyDescent="0.2">
      <c r="N129" s="167">
        <f t="shared" si="7"/>
        <v>28</v>
      </c>
      <c r="O129" s="168">
        <f t="shared" si="6"/>
        <v>1563</v>
      </c>
      <c r="P129" s="169">
        <f t="shared" si="11"/>
        <v>43766</v>
      </c>
      <c r="Q129" s="169">
        <f t="shared" si="11"/>
        <v>43768</v>
      </c>
      <c r="R129" s="3"/>
    </row>
    <row r="130" spans="14:18" x14ac:dyDescent="0.2">
      <c r="N130" s="167">
        <f t="shared" si="7"/>
        <v>29</v>
      </c>
      <c r="O130" s="168">
        <f t="shared" si="6"/>
        <v>1509</v>
      </c>
      <c r="P130" s="169">
        <f t="shared" si="11"/>
        <v>43767</v>
      </c>
      <c r="Q130" s="169">
        <f t="shared" si="11"/>
        <v>43769</v>
      </c>
      <c r="R130" s="3"/>
    </row>
    <row r="131" spans="14:18" x14ac:dyDescent="0.2">
      <c r="N131" s="167">
        <f t="shared" si="7"/>
        <v>30</v>
      </c>
      <c r="O131" s="168">
        <f t="shared" si="6"/>
        <v>1459</v>
      </c>
      <c r="P131" s="169">
        <f t="shared" si="11"/>
        <v>43768</v>
      </c>
      <c r="Q131" s="169">
        <f t="shared" si="11"/>
        <v>43770</v>
      </c>
      <c r="R131" s="3"/>
    </row>
    <row r="132" spans="14:18" x14ac:dyDescent="0.2">
      <c r="N132" s="167">
        <f t="shared" si="7"/>
        <v>31</v>
      </c>
      <c r="O132" s="168">
        <f t="shared" si="6"/>
        <v>1412</v>
      </c>
      <c r="P132" s="169">
        <f t="shared" si="11"/>
        <v>43769</v>
      </c>
      <c r="Q132" s="169">
        <f t="shared" si="11"/>
        <v>43771</v>
      </c>
      <c r="R132" s="3"/>
    </row>
    <row r="133" spans="14:18" x14ac:dyDescent="0.2">
      <c r="N133" s="167">
        <f t="shared" si="7"/>
        <v>1</v>
      </c>
      <c r="O133" s="168">
        <f t="shared" si="6"/>
        <v>43770</v>
      </c>
      <c r="P133" s="169">
        <f t="shared" si="11"/>
        <v>43770</v>
      </c>
      <c r="Q133" s="169">
        <f t="shared" si="11"/>
        <v>43772</v>
      </c>
      <c r="R133" s="3"/>
    </row>
    <row r="134" spans="14:18" x14ac:dyDescent="0.2">
      <c r="N134" s="167">
        <f t="shared" si="7"/>
        <v>2</v>
      </c>
      <c r="O134" s="168">
        <f t="shared" si="6"/>
        <v>21886</v>
      </c>
      <c r="P134" s="169">
        <f t="shared" si="11"/>
        <v>43771</v>
      </c>
      <c r="Q134" s="169">
        <f t="shared" si="11"/>
        <v>43773</v>
      </c>
      <c r="R134" s="3"/>
    </row>
    <row r="135" spans="14:18" x14ac:dyDescent="0.2">
      <c r="N135" s="167">
        <f t="shared" si="7"/>
        <v>3</v>
      </c>
      <c r="O135" s="168">
        <f t="shared" si="6"/>
        <v>14591</v>
      </c>
      <c r="P135" s="169">
        <f t="shared" si="11"/>
        <v>43772</v>
      </c>
      <c r="Q135" s="169">
        <f t="shared" si="11"/>
        <v>43774</v>
      </c>
      <c r="R135" s="3"/>
    </row>
    <row r="136" spans="14:18" x14ac:dyDescent="0.2">
      <c r="N136" s="167">
        <f t="shared" si="7"/>
        <v>4</v>
      </c>
      <c r="O136" s="168">
        <f t="shared" si="6"/>
        <v>10943</v>
      </c>
      <c r="P136" s="169">
        <f t="shared" si="11"/>
        <v>43773</v>
      </c>
      <c r="Q136" s="169">
        <f t="shared" si="11"/>
        <v>43775</v>
      </c>
      <c r="R136" s="3"/>
    </row>
    <row r="137" spans="14:18" x14ac:dyDescent="0.2">
      <c r="N137" s="167">
        <f t="shared" si="7"/>
        <v>5</v>
      </c>
      <c r="O137" s="168">
        <f t="shared" si="6"/>
        <v>8755</v>
      </c>
      <c r="P137" s="169">
        <f t="shared" si="11"/>
        <v>43774</v>
      </c>
      <c r="Q137" s="169">
        <f t="shared" si="11"/>
        <v>43776</v>
      </c>
      <c r="R137" s="3"/>
    </row>
    <row r="138" spans="14:18" x14ac:dyDescent="0.2">
      <c r="N138" s="167">
        <f t="shared" si="7"/>
        <v>6</v>
      </c>
      <c r="O138" s="168">
        <f t="shared" ref="O138:O201" si="12">ROUND(P138/N138,0)</f>
        <v>7296</v>
      </c>
      <c r="P138" s="169">
        <f t="shared" si="11"/>
        <v>43775</v>
      </c>
      <c r="Q138" s="169">
        <f t="shared" si="11"/>
        <v>43777</v>
      </c>
      <c r="R138" s="3"/>
    </row>
    <row r="139" spans="14:18" x14ac:dyDescent="0.2">
      <c r="N139" s="167">
        <f t="shared" ref="N139:N202" si="13">DAY(P139)</f>
        <v>7</v>
      </c>
      <c r="O139" s="168">
        <f t="shared" si="12"/>
        <v>6254</v>
      </c>
      <c r="P139" s="169">
        <f t="shared" si="11"/>
        <v>43776</v>
      </c>
      <c r="Q139" s="169">
        <f t="shared" si="11"/>
        <v>43778</v>
      </c>
      <c r="R139" s="3"/>
    </row>
    <row r="140" spans="14:18" x14ac:dyDescent="0.2">
      <c r="N140" s="167">
        <f t="shared" si="13"/>
        <v>8</v>
      </c>
      <c r="O140" s="168">
        <f t="shared" si="12"/>
        <v>5472</v>
      </c>
      <c r="P140" s="169">
        <f t="shared" ref="P140:Q155" si="14">P139+1</f>
        <v>43777</v>
      </c>
      <c r="Q140" s="169">
        <f t="shared" si="14"/>
        <v>43779</v>
      </c>
      <c r="R140" s="3"/>
    </row>
    <row r="141" spans="14:18" x14ac:dyDescent="0.2">
      <c r="N141" s="167">
        <f t="shared" si="13"/>
        <v>9</v>
      </c>
      <c r="O141" s="168">
        <f t="shared" si="12"/>
        <v>4864</v>
      </c>
      <c r="P141" s="169">
        <f t="shared" si="14"/>
        <v>43778</v>
      </c>
      <c r="Q141" s="169">
        <f t="shared" si="14"/>
        <v>43780</v>
      </c>
      <c r="R141" s="3"/>
    </row>
    <row r="142" spans="14:18" x14ac:dyDescent="0.2">
      <c r="N142" s="167">
        <f t="shared" si="13"/>
        <v>10</v>
      </c>
      <c r="O142" s="168">
        <f t="shared" si="12"/>
        <v>4378</v>
      </c>
      <c r="P142" s="169">
        <f t="shared" si="14"/>
        <v>43779</v>
      </c>
      <c r="Q142" s="169">
        <f t="shared" si="14"/>
        <v>43781</v>
      </c>
      <c r="R142" s="3"/>
    </row>
    <row r="143" spans="14:18" x14ac:dyDescent="0.2">
      <c r="N143" s="167">
        <f t="shared" si="13"/>
        <v>11</v>
      </c>
      <c r="O143" s="168">
        <f t="shared" si="12"/>
        <v>3980</v>
      </c>
      <c r="P143" s="169">
        <f t="shared" si="14"/>
        <v>43780</v>
      </c>
      <c r="Q143" s="169">
        <f t="shared" si="14"/>
        <v>43782</v>
      </c>
      <c r="R143" s="3"/>
    </row>
    <row r="144" spans="14:18" x14ac:dyDescent="0.2">
      <c r="N144" s="167">
        <f t="shared" si="13"/>
        <v>12</v>
      </c>
      <c r="O144" s="168">
        <f t="shared" si="12"/>
        <v>3648</v>
      </c>
      <c r="P144" s="169">
        <f t="shared" si="14"/>
        <v>43781</v>
      </c>
      <c r="Q144" s="169">
        <f t="shared" si="14"/>
        <v>43783</v>
      </c>
      <c r="R144" s="3"/>
    </row>
    <row r="145" spans="14:18" x14ac:dyDescent="0.2">
      <c r="N145" s="167">
        <f t="shared" si="13"/>
        <v>13</v>
      </c>
      <c r="O145" s="168">
        <f t="shared" si="12"/>
        <v>3368</v>
      </c>
      <c r="P145" s="169">
        <f t="shared" si="14"/>
        <v>43782</v>
      </c>
      <c r="Q145" s="169">
        <f t="shared" si="14"/>
        <v>43784</v>
      </c>
      <c r="R145" s="3"/>
    </row>
    <row r="146" spans="14:18" x14ac:dyDescent="0.2">
      <c r="N146" s="167">
        <f t="shared" si="13"/>
        <v>14</v>
      </c>
      <c r="O146" s="168">
        <f t="shared" si="12"/>
        <v>3127</v>
      </c>
      <c r="P146" s="169">
        <f t="shared" si="14"/>
        <v>43783</v>
      </c>
      <c r="Q146" s="169">
        <f t="shared" si="14"/>
        <v>43785</v>
      </c>
      <c r="R146" s="3"/>
    </row>
    <row r="147" spans="14:18" x14ac:dyDescent="0.2">
      <c r="N147" s="167">
        <f t="shared" si="13"/>
        <v>15</v>
      </c>
      <c r="O147" s="168">
        <f t="shared" si="12"/>
        <v>2919</v>
      </c>
      <c r="P147" s="169">
        <f t="shared" si="14"/>
        <v>43784</v>
      </c>
      <c r="Q147" s="169">
        <f t="shared" si="14"/>
        <v>43786</v>
      </c>
      <c r="R147" s="3"/>
    </row>
    <row r="148" spans="14:18" x14ac:dyDescent="0.2">
      <c r="N148" s="167">
        <f t="shared" si="13"/>
        <v>16</v>
      </c>
      <c r="O148" s="168">
        <f t="shared" si="12"/>
        <v>2737</v>
      </c>
      <c r="P148" s="169">
        <f t="shared" si="14"/>
        <v>43785</v>
      </c>
      <c r="Q148" s="169">
        <f t="shared" si="14"/>
        <v>43787</v>
      </c>
      <c r="R148" s="3"/>
    </row>
    <row r="149" spans="14:18" x14ac:dyDescent="0.2">
      <c r="N149" s="167">
        <f t="shared" si="13"/>
        <v>17</v>
      </c>
      <c r="O149" s="168">
        <f t="shared" si="12"/>
        <v>2576</v>
      </c>
      <c r="P149" s="169">
        <f t="shared" si="14"/>
        <v>43786</v>
      </c>
      <c r="Q149" s="169">
        <f t="shared" si="14"/>
        <v>43788</v>
      </c>
      <c r="R149" s="3"/>
    </row>
    <row r="150" spans="14:18" x14ac:dyDescent="0.2">
      <c r="N150" s="167">
        <f t="shared" si="13"/>
        <v>18</v>
      </c>
      <c r="O150" s="168">
        <f t="shared" si="12"/>
        <v>2433</v>
      </c>
      <c r="P150" s="169">
        <f t="shared" si="14"/>
        <v>43787</v>
      </c>
      <c r="Q150" s="169">
        <f t="shared" si="14"/>
        <v>43789</v>
      </c>
      <c r="R150" s="3"/>
    </row>
    <row r="151" spans="14:18" x14ac:dyDescent="0.2">
      <c r="N151" s="167">
        <f t="shared" si="13"/>
        <v>19</v>
      </c>
      <c r="O151" s="168">
        <f t="shared" si="12"/>
        <v>2305</v>
      </c>
      <c r="P151" s="169">
        <f t="shared" si="14"/>
        <v>43788</v>
      </c>
      <c r="Q151" s="169">
        <f t="shared" si="14"/>
        <v>43790</v>
      </c>
      <c r="R151" s="3"/>
    </row>
    <row r="152" spans="14:18" x14ac:dyDescent="0.2">
      <c r="N152" s="167">
        <f t="shared" si="13"/>
        <v>20</v>
      </c>
      <c r="O152" s="168">
        <f t="shared" si="12"/>
        <v>2189</v>
      </c>
      <c r="P152" s="169">
        <f t="shared" si="14"/>
        <v>43789</v>
      </c>
      <c r="Q152" s="169">
        <f t="shared" si="14"/>
        <v>43791</v>
      </c>
      <c r="R152" s="3"/>
    </row>
    <row r="153" spans="14:18" x14ac:dyDescent="0.2">
      <c r="N153" s="167">
        <f t="shared" si="13"/>
        <v>21</v>
      </c>
      <c r="O153" s="168">
        <f t="shared" si="12"/>
        <v>2085</v>
      </c>
      <c r="P153" s="169">
        <f t="shared" si="14"/>
        <v>43790</v>
      </c>
      <c r="Q153" s="169">
        <f t="shared" si="14"/>
        <v>43792</v>
      </c>
      <c r="R153" s="3"/>
    </row>
    <row r="154" spans="14:18" x14ac:dyDescent="0.2">
      <c r="N154" s="167">
        <f t="shared" si="13"/>
        <v>22</v>
      </c>
      <c r="O154" s="168">
        <f t="shared" si="12"/>
        <v>1991</v>
      </c>
      <c r="P154" s="169">
        <f t="shared" si="14"/>
        <v>43791</v>
      </c>
      <c r="Q154" s="169">
        <f t="shared" si="14"/>
        <v>43793</v>
      </c>
      <c r="R154" s="3"/>
    </row>
    <row r="155" spans="14:18" x14ac:dyDescent="0.2">
      <c r="N155" s="167">
        <f t="shared" si="13"/>
        <v>23</v>
      </c>
      <c r="O155" s="168">
        <f t="shared" si="12"/>
        <v>1904</v>
      </c>
      <c r="P155" s="169">
        <f t="shared" si="14"/>
        <v>43792</v>
      </c>
      <c r="Q155" s="169">
        <f t="shared" si="14"/>
        <v>43794</v>
      </c>
      <c r="R155" s="3"/>
    </row>
    <row r="156" spans="14:18" x14ac:dyDescent="0.2">
      <c r="N156" s="167">
        <f t="shared" si="13"/>
        <v>24</v>
      </c>
      <c r="O156" s="168">
        <f t="shared" si="12"/>
        <v>1825</v>
      </c>
      <c r="P156" s="169">
        <f t="shared" ref="P156:Q171" si="15">P155+1</f>
        <v>43793</v>
      </c>
      <c r="Q156" s="169">
        <f t="shared" si="15"/>
        <v>43795</v>
      </c>
      <c r="R156" s="3"/>
    </row>
    <row r="157" spans="14:18" x14ac:dyDescent="0.2">
      <c r="N157" s="167">
        <f t="shared" si="13"/>
        <v>25</v>
      </c>
      <c r="O157" s="168">
        <f t="shared" si="12"/>
        <v>1752</v>
      </c>
      <c r="P157" s="169">
        <f t="shared" si="15"/>
        <v>43794</v>
      </c>
      <c r="Q157" s="169">
        <f t="shared" si="15"/>
        <v>43796</v>
      </c>
      <c r="R157" s="3"/>
    </row>
    <row r="158" spans="14:18" x14ac:dyDescent="0.2">
      <c r="N158" s="167">
        <f t="shared" si="13"/>
        <v>26</v>
      </c>
      <c r="O158" s="168">
        <f t="shared" si="12"/>
        <v>1684</v>
      </c>
      <c r="P158" s="169">
        <f t="shared" si="15"/>
        <v>43795</v>
      </c>
      <c r="Q158" s="169">
        <f t="shared" si="15"/>
        <v>43797</v>
      </c>
      <c r="R158" s="3"/>
    </row>
    <row r="159" spans="14:18" x14ac:dyDescent="0.2">
      <c r="N159" s="167">
        <f t="shared" si="13"/>
        <v>27</v>
      </c>
      <c r="O159" s="168">
        <f t="shared" si="12"/>
        <v>1622</v>
      </c>
      <c r="P159" s="169">
        <f t="shared" si="15"/>
        <v>43796</v>
      </c>
      <c r="Q159" s="169">
        <f t="shared" si="15"/>
        <v>43798</v>
      </c>
      <c r="R159" s="3"/>
    </row>
    <row r="160" spans="14:18" x14ac:dyDescent="0.2">
      <c r="N160" s="167">
        <f t="shared" si="13"/>
        <v>28</v>
      </c>
      <c r="O160" s="168">
        <f t="shared" si="12"/>
        <v>1564</v>
      </c>
      <c r="P160" s="169">
        <f t="shared" si="15"/>
        <v>43797</v>
      </c>
      <c r="Q160" s="169">
        <f t="shared" si="15"/>
        <v>43799</v>
      </c>
      <c r="R160" s="3"/>
    </row>
    <row r="161" spans="14:18" x14ac:dyDescent="0.2">
      <c r="N161" s="167">
        <f t="shared" si="13"/>
        <v>29</v>
      </c>
      <c r="O161" s="168">
        <f t="shared" si="12"/>
        <v>1510</v>
      </c>
      <c r="P161" s="169">
        <f t="shared" si="15"/>
        <v>43798</v>
      </c>
      <c r="Q161" s="169">
        <f t="shared" si="15"/>
        <v>43800</v>
      </c>
      <c r="R161" s="3"/>
    </row>
    <row r="162" spans="14:18" x14ac:dyDescent="0.2">
      <c r="N162" s="167">
        <f t="shared" si="13"/>
        <v>30</v>
      </c>
      <c r="O162" s="168">
        <f t="shared" si="12"/>
        <v>1460</v>
      </c>
      <c r="P162" s="169">
        <f t="shared" si="15"/>
        <v>43799</v>
      </c>
      <c r="Q162" s="169">
        <f t="shared" si="15"/>
        <v>43801</v>
      </c>
      <c r="R162" s="3"/>
    </row>
    <row r="163" spans="14:18" x14ac:dyDescent="0.2">
      <c r="N163" s="167">
        <f t="shared" si="13"/>
        <v>1</v>
      </c>
      <c r="O163" s="168">
        <f t="shared" si="12"/>
        <v>43800</v>
      </c>
      <c r="P163" s="169">
        <f t="shared" si="15"/>
        <v>43800</v>
      </c>
      <c r="Q163" s="169">
        <f t="shared" si="15"/>
        <v>43802</v>
      </c>
      <c r="R163" s="3"/>
    </row>
    <row r="164" spans="14:18" x14ac:dyDescent="0.2">
      <c r="N164" s="167">
        <f t="shared" si="13"/>
        <v>2</v>
      </c>
      <c r="O164" s="168">
        <f t="shared" si="12"/>
        <v>21901</v>
      </c>
      <c r="P164" s="169">
        <f t="shared" si="15"/>
        <v>43801</v>
      </c>
      <c r="Q164" s="169">
        <f t="shared" si="15"/>
        <v>43803</v>
      </c>
      <c r="R164" s="3"/>
    </row>
    <row r="165" spans="14:18" x14ac:dyDescent="0.2">
      <c r="N165" s="167">
        <f t="shared" si="13"/>
        <v>3</v>
      </c>
      <c r="O165" s="168">
        <f t="shared" si="12"/>
        <v>14601</v>
      </c>
      <c r="P165" s="169">
        <f t="shared" si="15"/>
        <v>43802</v>
      </c>
      <c r="Q165" s="169">
        <f t="shared" si="15"/>
        <v>43804</v>
      </c>
      <c r="R165" s="3"/>
    </row>
    <row r="166" spans="14:18" x14ac:dyDescent="0.2">
      <c r="N166" s="167">
        <f t="shared" si="13"/>
        <v>4</v>
      </c>
      <c r="O166" s="168">
        <f t="shared" si="12"/>
        <v>10951</v>
      </c>
      <c r="P166" s="169">
        <f t="shared" si="15"/>
        <v>43803</v>
      </c>
      <c r="Q166" s="169">
        <f t="shared" si="15"/>
        <v>43805</v>
      </c>
      <c r="R166" s="3"/>
    </row>
    <row r="167" spans="14:18" x14ac:dyDescent="0.2">
      <c r="N167" s="167">
        <f t="shared" si="13"/>
        <v>5</v>
      </c>
      <c r="O167" s="168">
        <f t="shared" si="12"/>
        <v>8761</v>
      </c>
      <c r="P167" s="169">
        <f t="shared" si="15"/>
        <v>43804</v>
      </c>
      <c r="Q167" s="169">
        <f t="shared" si="15"/>
        <v>43806</v>
      </c>
      <c r="R167" s="3"/>
    </row>
    <row r="168" spans="14:18" x14ac:dyDescent="0.2">
      <c r="N168" s="167">
        <f t="shared" si="13"/>
        <v>6</v>
      </c>
      <c r="O168" s="168">
        <f t="shared" si="12"/>
        <v>7301</v>
      </c>
      <c r="P168" s="169">
        <f t="shared" si="15"/>
        <v>43805</v>
      </c>
      <c r="Q168" s="169">
        <f t="shared" si="15"/>
        <v>43807</v>
      </c>
      <c r="R168" s="3"/>
    </row>
    <row r="169" spans="14:18" x14ac:dyDescent="0.2">
      <c r="N169" s="167">
        <f t="shared" si="13"/>
        <v>7</v>
      </c>
      <c r="O169" s="168">
        <f t="shared" si="12"/>
        <v>6258</v>
      </c>
      <c r="P169" s="169">
        <f t="shared" si="15"/>
        <v>43806</v>
      </c>
      <c r="Q169" s="169">
        <f t="shared" si="15"/>
        <v>43808</v>
      </c>
      <c r="R169" s="3"/>
    </row>
    <row r="170" spans="14:18" x14ac:dyDescent="0.2">
      <c r="N170" s="167">
        <f t="shared" si="13"/>
        <v>8</v>
      </c>
      <c r="O170" s="168">
        <f t="shared" si="12"/>
        <v>5476</v>
      </c>
      <c r="P170" s="169">
        <f t="shared" si="15"/>
        <v>43807</v>
      </c>
      <c r="Q170" s="169">
        <f t="shared" si="15"/>
        <v>43809</v>
      </c>
      <c r="R170" s="3"/>
    </row>
    <row r="171" spans="14:18" x14ac:dyDescent="0.2">
      <c r="N171" s="167">
        <f t="shared" si="13"/>
        <v>9</v>
      </c>
      <c r="O171" s="168">
        <f t="shared" si="12"/>
        <v>4868</v>
      </c>
      <c r="P171" s="169">
        <f t="shared" si="15"/>
        <v>43808</v>
      </c>
      <c r="Q171" s="169">
        <f t="shared" si="15"/>
        <v>43810</v>
      </c>
      <c r="R171" s="3"/>
    </row>
    <row r="172" spans="14:18" x14ac:dyDescent="0.2">
      <c r="N172" s="167">
        <f t="shared" si="13"/>
        <v>10</v>
      </c>
      <c r="O172" s="168">
        <f t="shared" si="12"/>
        <v>4381</v>
      </c>
      <c r="P172" s="169">
        <f t="shared" ref="P172:Q187" si="16">P171+1</f>
        <v>43809</v>
      </c>
      <c r="Q172" s="169">
        <f t="shared" si="16"/>
        <v>43811</v>
      </c>
      <c r="R172" s="3"/>
    </row>
    <row r="173" spans="14:18" x14ac:dyDescent="0.2">
      <c r="N173" s="167">
        <f t="shared" si="13"/>
        <v>11</v>
      </c>
      <c r="O173" s="168">
        <f t="shared" si="12"/>
        <v>3983</v>
      </c>
      <c r="P173" s="169">
        <f t="shared" si="16"/>
        <v>43810</v>
      </c>
      <c r="Q173" s="169">
        <f t="shared" si="16"/>
        <v>43812</v>
      </c>
      <c r="R173" s="3"/>
    </row>
    <row r="174" spans="14:18" x14ac:dyDescent="0.2">
      <c r="N174" s="167">
        <f t="shared" si="13"/>
        <v>12</v>
      </c>
      <c r="O174" s="168">
        <f t="shared" si="12"/>
        <v>3651</v>
      </c>
      <c r="P174" s="169">
        <f t="shared" si="16"/>
        <v>43811</v>
      </c>
      <c r="Q174" s="169">
        <f t="shared" si="16"/>
        <v>43813</v>
      </c>
      <c r="R174" s="3"/>
    </row>
    <row r="175" spans="14:18" x14ac:dyDescent="0.2">
      <c r="N175" s="167">
        <f t="shared" si="13"/>
        <v>13</v>
      </c>
      <c r="O175" s="168">
        <f t="shared" si="12"/>
        <v>3370</v>
      </c>
      <c r="P175" s="169">
        <f t="shared" si="16"/>
        <v>43812</v>
      </c>
      <c r="Q175" s="169">
        <f t="shared" si="16"/>
        <v>43814</v>
      </c>
      <c r="R175" s="3"/>
    </row>
    <row r="176" spans="14:18" x14ac:dyDescent="0.2">
      <c r="N176" s="167">
        <f t="shared" si="13"/>
        <v>14</v>
      </c>
      <c r="O176" s="168">
        <f t="shared" si="12"/>
        <v>3130</v>
      </c>
      <c r="P176" s="169">
        <f t="shared" si="16"/>
        <v>43813</v>
      </c>
      <c r="Q176" s="169">
        <f t="shared" si="16"/>
        <v>43815</v>
      </c>
      <c r="R176" s="3"/>
    </row>
    <row r="177" spans="14:18" x14ac:dyDescent="0.2">
      <c r="N177" s="167">
        <f t="shared" si="13"/>
        <v>15</v>
      </c>
      <c r="O177" s="168">
        <f t="shared" si="12"/>
        <v>2921</v>
      </c>
      <c r="P177" s="169">
        <f t="shared" si="16"/>
        <v>43814</v>
      </c>
      <c r="Q177" s="169">
        <f t="shared" si="16"/>
        <v>43816</v>
      </c>
      <c r="R177" s="3"/>
    </row>
    <row r="178" spans="14:18" x14ac:dyDescent="0.2">
      <c r="N178" s="167">
        <f t="shared" si="13"/>
        <v>16</v>
      </c>
      <c r="O178" s="168">
        <f t="shared" si="12"/>
        <v>2738</v>
      </c>
      <c r="P178" s="169">
        <f t="shared" si="16"/>
        <v>43815</v>
      </c>
      <c r="Q178" s="169">
        <f t="shared" si="16"/>
        <v>43817</v>
      </c>
      <c r="R178" s="3"/>
    </row>
    <row r="179" spans="14:18" x14ac:dyDescent="0.2">
      <c r="N179" s="167">
        <f t="shared" si="13"/>
        <v>17</v>
      </c>
      <c r="O179" s="168">
        <f t="shared" si="12"/>
        <v>2577</v>
      </c>
      <c r="P179" s="169">
        <f t="shared" si="16"/>
        <v>43816</v>
      </c>
      <c r="Q179" s="169">
        <f t="shared" si="16"/>
        <v>43818</v>
      </c>
      <c r="R179" s="3"/>
    </row>
    <row r="180" spans="14:18" x14ac:dyDescent="0.2">
      <c r="N180" s="167">
        <f t="shared" si="13"/>
        <v>18</v>
      </c>
      <c r="O180" s="168">
        <f t="shared" si="12"/>
        <v>2434</v>
      </c>
      <c r="P180" s="169">
        <f t="shared" si="16"/>
        <v>43817</v>
      </c>
      <c r="Q180" s="169">
        <f t="shared" si="16"/>
        <v>43819</v>
      </c>
      <c r="R180" s="3"/>
    </row>
    <row r="181" spans="14:18" x14ac:dyDescent="0.2">
      <c r="N181" s="167">
        <f t="shared" si="13"/>
        <v>19</v>
      </c>
      <c r="O181" s="168">
        <f t="shared" si="12"/>
        <v>2306</v>
      </c>
      <c r="P181" s="169">
        <f t="shared" si="16"/>
        <v>43818</v>
      </c>
      <c r="Q181" s="169">
        <f t="shared" si="16"/>
        <v>43820</v>
      </c>
      <c r="R181" s="3"/>
    </row>
    <row r="182" spans="14:18" x14ac:dyDescent="0.2">
      <c r="N182" s="167">
        <f t="shared" si="13"/>
        <v>20</v>
      </c>
      <c r="O182" s="168">
        <f t="shared" si="12"/>
        <v>2191</v>
      </c>
      <c r="P182" s="169">
        <f t="shared" si="16"/>
        <v>43819</v>
      </c>
      <c r="Q182" s="169">
        <f t="shared" si="16"/>
        <v>43821</v>
      </c>
      <c r="R182" s="3"/>
    </row>
    <row r="183" spans="14:18" x14ac:dyDescent="0.2">
      <c r="N183" s="167">
        <f t="shared" si="13"/>
        <v>21</v>
      </c>
      <c r="O183" s="168">
        <f t="shared" si="12"/>
        <v>2087</v>
      </c>
      <c r="P183" s="169">
        <f t="shared" si="16"/>
        <v>43820</v>
      </c>
      <c r="Q183" s="169">
        <f t="shared" si="16"/>
        <v>43822</v>
      </c>
      <c r="R183" s="3"/>
    </row>
    <row r="184" spans="14:18" x14ac:dyDescent="0.2">
      <c r="N184" s="167">
        <f t="shared" si="13"/>
        <v>22</v>
      </c>
      <c r="O184" s="168">
        <f t="shared" si="12"/>
        <v>1992</v>
      </c>
      <c r="P184" s="169">
        <f t="shared" si="16"/>
        <v>43821</v>
      </c>
      <c r="Q184" s="169">
        <f t="shared" si="16"/>
        <v>43823</v>
      </c>
      <c r="R184" s="3"/>
    </row>
    <row r="185" spans="14:18" x14ac:dyDescent="0.2">
      <c r="N185" s="167">
        <f t="shared" si="13"/>
        <v>23</v>
      </c>
      <c r="O185" s="168">
        <f t="shared" si="12"/>
        <v>1905</v>
      </c>
      <c r="P185" s="169">
        <f t="shared" si="16"/>
        <v>43822</v>
      </c>
      <c r="Q185" s="169">
        <f t="shared" si="16"/>
        <v>43824</v>
      </c>
      <c r="R185" s="3"/>
    </row>
    <row r="186" spans="14:18" x14ac:dyDescent="0.2">
      <c r="N186" s="167">
        <f t="shared" si="13"/>
        <v>24</v>
      </c>
      <c r="O186" s="168">
        <f t="shared" si="12"/>
        <v>1826</v>
      </c>
      <c r="P186" s="169">
        <f t="shared" si="16"/>
        <v>43823</v>
      </c>
      <c r="Q186" s="169">
        <f t="shared" si="16"/>
        <v>43825</v>
      </c>
      <c r="R186" s="3"/>
    </row>
    <row r="187" spans="14:18" x14ac:dyDescent="0.2">
      <c r="N187" s="167">
        <f t="shared" si="13"/>
        <v>25</v>
      </c>
      <c r="O187" s="168">
        <f t="shared" si="12"/>
        <v>1753</v>
      </c>
      <c r="P187" s="169">
        <f t="shared" si="16"/>
        <v>43824</v>
      </c>
      <c r="Q187" s="169">
        <f t="shared" si="16"/>
        <v>43826</v>
      </c>
      <c r="R187" s="3"/>
    </row>
    <row r="188" spans="14:18" x14ac:dyDescent="0.2">
      <c r="N188" s="167">
        <f t="shared" si="13"/>
        <v>26</v>
      </c>
      <c r="O188" s="168">
        <f t="shared" si="12"/>
        <v>1686</v>
      </c>
      <c r="P188" s="169">
        <f t="shared" ref="P188:Q203" si="17">P187+1</f>
        <v>43825</v>
      </c>
      <c r="Q188" s="169">
        <f t="shared" si="17"/>
        <v>43827</v>
      </c>
      <c r="R188" s="3"/>
    </row>
    <row r="189" spans="14:18" x14ac:dyDescent="0.2">
      <c r="N189" s="167">
        <f t="shared" si="13"/>
        <v>27</v>
      </c>
      <c r="O189" s="168">
        <f t="shared" si="12"/>
        <v>1623</v>
      </c>
      <c r="P189" s="169">
        <f t="shared" si="17"/>
        <v>43826</v>
      </c>
      <c r="Q189" s="169">
        <f t="shared" si="17"/>
        <v>43828</v>
      </c>
      <c r="R189" s="3"/>
    </row>
    <row r="190" spans="14:18" x14ac:dyDescent="0.2">
      <c r="N190" s="167">
        <f t="shared" si="13"/>
        <v>28</v>
      </c>
      <c r="O190" s="168">
        <f t="shared" si="12"/>
        <v>1565</v>
      </c>
      <c r="P190" s="169">
        <f t="shared" si="17"/>
        <v>43827</v>
      </c>
      <c r="Q190" s="169">
        <f t="shared" si="17"/>
        <v>43829</v>
      </c>
      <c r="R190" s="3"/>
    </row>
    <row r="191" spans="14:18" x14ac:dyDescent="0.2">
      <c r="N191" s="167">
        <f t="shared" si="13"/>
        <v>29</v>
      </c>
      <c r="O191" s="168">
        <f t="shared" si="12"/>
        <v>1511</v>
      </c>
      <c r="P191" s="169">
        <f t="shared" si="17"/>
        <v>43828</v>
      </c>
      <c r="Q191" s="169">
        <f t="shared" si="17"/>
        <v>43830</v>
      </c>
      <c r="R191" s="3"/>
    </row>
    <row r="192" spans="14:18" x14ac:dyDescent="0.2">
      <c r="N192" s="167">
        <f t="shared" si="13"/>
        <v>30</v>
      </c>
      <c r="O192" s="168">
        <f t="shared" si="12"/>
        <v>1461</v>
      </c>
      <c r="P192" s="169">
        <f t="shared" si="17"/>
        <v>43829</v>
      </c>
      <c r="Q192" s="169">
        <f t="shared" si="17"/>
        <v>43831</v>
      </c>
      <c r="R192" s="3"/>
    </row>
    <row r="193" spans="14:18" x14ac:dyDescent="0.2">
      <c r="N193" s="167">
        <f t="shared" si="13"/>
        <v>31</v>
      </c>
      <c r="O193" s="168">
        <f t="shared" si="12"/>
        <v>1414</v>
      </c>
      <c r="P193" s="169">
        <f t="shared" si="17"/>
        <v>43830</v>
      </c>
      <c r="Q193" s="169">
        <f t="shared" si="17"/>
        <v>43832</v>
      </c>
      <c r="R193" s="3"/>
    </row>
    <row r="194" spans="14:18" x14ac:dyDescent="0.2">
      <c r="N194" s="167">
        <f t="shared" si="13"/>
        <v>1</v>
      </c>
      <c r="O194" s="168">
        <f t="shared" si="12"/>
        <v>43831</v>
      </c>
      <c r="P194" s="169">
        <f t="shared" si="17"/>
        <v>43831</v>
      </c>
      <c r="Q194" s="169">
        <f t="shared" si="17"/>
        <v>43833</v>
      </c>
      <c r="R194" s="3"/>
    </row>
    <row r="195" spans="14:18" x14ac:dyDescent="0.2">
      <c r="N195" s="167">
        <f t="shared" si="13"/>
        <v>2</v>
      </c>
      <c r="O195" s="168">
        <f t="shared" si="12"/>
        <v>21916</v>
      </c>
      <c r="P195" s="169">
        <f t="shared" si="17"/>
        <v>43832</v>
      </c>
      <c r="Q195" s="169">
        <f t="shared" si="17"/>
        <v>43834</v>
      </c>
      <c r="R195" s="3"/>
    </row>
    <row r="196" spans="14:18" x14ac:dyDescent="0.2">
      <c r="N196" s="167">
        <f t="shared" si="13"/>
        <v>3</v>
      </c>
      <c r="O196" s="168">
        <f t="shared" si="12"/>
        <v>14611</v>
      </c>
      <c r="P196" s="169">
        <f t="shared" si="17"/>
        <v>43833</v>
      </c>
      <c r="Q196" s="169">
        <f t="shared" si="17"/>
        <v>43835</v>
      </c>
      <c r="R196" s="3"/>
    </row>
    <row r="197" spans="14:18" x14ac:dyDescent="0.2">
      <c r="N197" s="167">
        <f t="shared" si="13"/>
        <v>4</v>
      </c>
      <c r="O197" s="168">
        <f t="shared" si="12"/>
        <v>10959</v>
      </c>
      <c r="P197" s="169">
        <f t="shared" si="17"/>
        <v>43834</v>
      </c>
      <c r="Q197" s="169">
        <f t="shared" si="17"/>
        <v>43836</v>
      </c>
      <c r="R197" s="3"/>
    </row>
    <row r="198" spans="14:18" x14ac:dyDescent="0.2">
      <c r="N198" s="167">
        <f t="shared" si="13"/>
        <v>5</v>
      </c>
      <c r="O198" s="168">
        <f t="shared" si="12"/>
        <v>8767</v>
      </c>
      <c r="P198" s="169">
        <f t="shared" si="17"/>
        <v>43835</v>
      </c>
      <c r="Q198" s="169">
        <f t="shared" si="17"/>
        <v>43837</v>
      </c>
      <c r="R198" s="3"/>
    </row>
    <row r="199" spans="14:18" x14ac:dyDescent="0.2">
      <c r="N199" s="167">
        <f t="shared" si="13"/>
        <v>6</v>
      </c>
      <c r="O199" s="168">
        <f t="shared" si="12"/>
        <v>7306</v>
      </c>
      <c r="P199" s="169">
        <f t="shared" si="17"/>
        <v>43836</v>
      </c>
      <c r="Q199" s="169">
        <f t="shared" si="17"/>
        <v>43838</v>
      </c>
      <c r="R199" s="3"/>
    </row>
    <row r="200" spans="14:18" x14ac:dyDescent="0.2">
      <c r="N200" s="167">
        <f t="shared" si="13"/>
        <v>7</v>
      </c>
      <c r="O200" s="168">
        <f t="shared" si="12"/>
        <v>6262</v>
      </c>
      <c r="P200" s="169">
        <f t="shared" si="17"/>
        <v>43837</v>
      </c>
      <c r="Q200" s="169">
        <f t="shared" si="17"/>
        <v>43839</v>
      </c>
      <c r="R200" s="3"/>
    </row>
    <row r="201" spans="14:18" x14ac:dyDescent="0.2">
      <c r="N201" s="167">
        <f t="shared" si="13"/>
        <v>8</v>
      </c>
      <c r="O201" s="168">
        <f t="shared" si="12"/>
        <v>5480</v>
      </c>
      <c r="P201" s="169">
        <f t="shared" si="17"/>
        <v>43838</v>
      </c>
      <c r="Q201" s="169">
        <f t="shared" si="17"/>
        <v>43840</v>
      </c>
      <c r="R201" s="3"/>
    </row>
    <row r="202" spans="14:18" x14ac:dyDescent="0.2">
      <c r="N202" s="167">
        <f t="shared" si="13"/>
        <v>9</v>
      </c>
      <c r="O202" s="168">
        <f t="shared" ref="O202:O265" si="18">ROUND(P202/N202,0)</f>
        <v>4871</v>
      </c>
      <c r="P202" s="169">
        <f t="shared" si="17"/>
        <v>43839</v>
      </c>
      <c r="Q202" s="169">
        <f t="shared" si="17"/>
        <v>43841</v>
      </c>
      <c r="R202" s="3"/>
    </row>
    <row r="203" spans="14:18" x14ac:dyDescent="0.2">
      <c r="N203" s="167">
        <f t="shared" ref="N203:N266" si="19">DAY(P203)</f>
        <v>10</v>
      </c>
      <c r="O203" s="168">
        <f t="shared" si="18"/>
        <v>4384</v>
      </c>
      <c r="P203" s="169">
        <f t="shared" si="17"/>
        <v>43840</v>
      </c>
      <c r="Q203" s="169">
        <f t="shared" si="17"/>
        <v>43842</v>
      </c>
      <c r="R203" s="3"/>
    </row>
    <row r="204" spans="14:18" x14ac:dyDescent="0.2">
      <c r="N204" s="167">
        <f t="shared" si="19"/>
        <v>11</v>
      </c>
      <c r="O204" s="168">
        <f t="shared" si="18"/>
        <v>3986</v>
      </c>
      <c r="P204" s="169">
        <f t="shared" ref="P204:Q219" si="20">P203+1</f>
        <v>43841</v>
      </c>
      <c r="Q204" s="169">
        <f t="shared" si="20"/>
        <v>43843</v>
      </c>
      <c r="R204" s="3"/>
    </row>
    <row r="205" spans="14:18" x14ac:dyDescent="0.2">
      <c r="N205" s="167">
        <f t="shared" si="19"/>
        <v>12</v>
      </c>
      <c r="O205" s="168">
        <f t="shared" si="18"/>
        <v>3654</v>
      </c>
      <c r="P205" s="169">
        <f t="shared" si="20"/>
        <v>43842</v>
      </c>
      <c r="Q205" s="169">
        <f t="shared" si="20"/>
        <v>43844</v>
      </c>
      <c r="R205" s="3"/>
    </row>
    <row r="206" spans="14:18" x14ac:dyDescent="0.2">
      <c r="N206" s="167">
        <f t="shared" si="19"/>
        <v>13</v>
      </c>
      <c r="O206" s="168">
        <f t="shared" si="18"/>
        <v>3373</v>
      </c>
      <c r="P206" s="169">
        <f t="shared" si="20"/>
        <v>43843</v>
      </c>
      <c r="Q206" s="169">
        <f t="shared" si="20"/>
        <v>43845</v>
      </c>
      <c r="R206" s="3"/>
    </row>
    <row r="207" spans="14:18" x14ac:dyDescent="0.2">
      <c r="N207" s="167">
        <f t="shared" si="19"/>
        <v>14</v>
      </c>
      <c r="O207" s="168">
        <f t="shared" si="18"/>
        <v>3132</v>
      </c>
      <c r="P207" s="169">
        <f t="shared" si="20"/>
        <v>43844</v>
      </c>
      <c r="Q207" s="169">
        <f t="shared" si="20"/>
        <v>43846</v>
      </c>
      <c r="R207" s="3"/>
    </row>
    <row r="208" spans="14:18" x14ac:dyDescent="0.2">
      <c r="N208" s="167">
        <f t="shared" si="19"/>
        <v>15</v>
      </c>
      <c r="O208" s="168">
        <f t="shared" si="18"/>
        <v>2923</v>
      </c>
      <c r="P208" s="169">
        <f t="shared" si="20"/>
        <v>43845</v>
      </c>
      <c r="Q208" s="169">
        <f t="shared" si="20"/>
        <v>43847</v>
      </c>
      <c r="R208" s="3"/>
    </row>
    <row r="209" spans="14:18" x14ac:dyDescent="0.2">
      <c r="N209" s="167">
        <f t="shared" si="19"/>
        <v>16</v>
      </c>
      <c r="O209" s="168">
        <f t="shared" si="18"/>
        <v>2740</v>
      </c>
      <c r="P209" s="169">
        <f t="shared" si="20"/>
        <v>43846</v>
      </c>
      <c r="Q209" s="169">
        <f t="shared" si="20"/>
        <v>43848</v>
      </c>
      <c r="R209" s="3"/>
    </row>
    <row r="210" spans="14:18" x14ac:dyDescent="0.2">
      <c r="N210" s="167">
        <f t="shared" si="19"/>
        <v>17</v>
      </c>
      <c r="O210" s="168">
        <f t="shared" si="18"/>
        <v>2579</v>
      </c>
      <c r="P210" s="169">
        <f t="shared" si="20"/>
        <v>43847</v>
      </c>
      <c r="Q210" s="169">
        <f t="shared" si="20"/>
        <v>43849</v>
      </c>
      <c r="R210" s="3"/>
    </row>
    <row r="211" spans="14:18" x14ac:dyDescent="0.2">
      <c r="N211" s="167">
        <f t="shared" si="19"/>
        <v>18</v>
      </c>
      <c r="O211" s="168">
        <f t="shared" si="18"/>
        <v>2436</v>
      </c>
      <c r="P211" s="169">
        <f t="shared" si="20"/>
        <v>43848</v>
      </c>
      <c r="Q211" s="169">
        <f t="shared" si="20"/>
        <v>43850</v>
      </c>
      <c r="R211" s="3"/>
    </row>
    <row r="212" spans="14:18" x14ac:dyDescent="0.2">
      <c r="N212" s="167">
        <f t="shared" si="19"/>
        <v>19</v>
      </c>
      <c r="O212" s="168">
        <f t="shared" si="18"/>
        <v>2308</v>
      </c>
      <c r="P212" s="169">
        <f t="shared" si="20"/>
        <v>43849</v>
      </c>
      <c r="Q212" s="169">
        <f t="shared" si="20"/>
        <v>43851</v>
      </c>
      <c r="R212" s="3"/>
    </row>
    <row r="213" spans="14:18" x14ac:dyDescent="0.2">
      <c r="N213" s="167">
        <f t="shared" si="19"/>
        <v>20</v>
      </c>
      <c r="O213" s="168">
        <f t="shared" si="18"/>
        <v>2193</v>
      </c>
      <c r="P213" s="169">
        <f t="shared" si="20"/>
        <v>43850</v>
      </c>
      <c r="Q213" s="169">
        <f t="shared" si="20"/>
        <v>43852</v>
      </c>
      <c r="R213" s="3"/>
    </row>
    <row r="214" spans="14:18" x14ac:dyDescent="0.2">
      <c r="N214" s="167">
        <f t="shared" si="19"/>
        <v>21</v>
      </c>
      <c r="O214" s="168">
        <f t="shared" si="18"/>
        <v>2088</v>
      </c>
      <c r="P214" s="169">
        <f t="shared" si="20"/>
        <v>43851</v>
      </c>
      <c r="Q214" s="169">
        <f t="shared" si="20"/>
        <v>43853</v>
      </c>
      <c r="R214" s="3"/>
    </row>
    <row r="215" spans="14:18" x14ac:dyDescent="0.2">
      <c r="N215" s="167">
        <f t="shared" si="19"/>
        <v>22</v>
      </c>
      <c r="O215" s="168">
        <f t="shared" si="18"/>
        <v>1993</v>
      </c>
      <c r="P215" s="169">
        <f t="shared" si="20"/>
        <v>43852</v>
      </c>
      <c r="Q215" s="169">
        <f t="shared" si="20"/>
        <v>43854</v>
      </c>
      <c r="R215" s="3"/>
    </row>
    <row r="216" spans="14:18" x14ac:dyDescent="0.2">
      <c r="N216" s="167">
        <f t="shared" si="19"/>
        <v>23</v>
      </c>
      <c r="O216" s="168">
        <f t="shared" si="18"/>
        <v>1907</v>
      </c>
      <c r="P216" s="169">
        <f t="shared" si="20"/>
        <v>43853</v>
      </c>
      <c r="Q216" s="169">
        <f t="shared" si="20"/>
        <v>43855</v>
      </c>
      <c r="R216" s="3"/>
    </row>
    <row r="217" spans="14:18" x14ac:dyDescent="0.2">
      <c r="N217" s="167">
        <f t="shared" si="19"/>
        <v>24</v>
      </c>
      <c r="O217" s="168">
        <f t="shared" si="18"/>
        <v>1827</v>
      </c>
      <c r="P217" s="169">
        <f t="shared" si="20"/>
        <v>43854</v>
      </c>
      <c r="Q217" s="169">
        <f t="shared" si="20"/>
        <v>43856</v>
      </c>
      <c r="R217" s="3"/>
    </row>
    <row r="218" spans="14:18" x14ac:dyDescent="0.2">
      <c r="N218" s="167">
        <f t="shared" si="19"/>
        <v>25</v>
      </c>
      <c r="O218" s="168">
        <f t="shared" si="18"/>
        <v>1754</v>
      </c>
      <c r="P218" s="169">
        <f t="shared" si="20"/>
        <v>43855</v>
      </c>
      <c r="Q218" s="169">
        <f t="shared" si="20"/>
        <v>43857</v>
      </c>
      <c r="R218" s="3"/>
    </row>
    <row r="219" spans="14:18" x14ac:dyDescent="0.2">
      <c r="N219" s="167">
        <f t="shared" si="19"/>
        <v>26</v>
      </c>
      <c r="O219" s="168">
        <f t="shared" si="18"/>
        <v>1687</v>
      </c>
      <c r="P219" s="169">
        <f t="shared" si="20"/>
        <v>43856</v>
      </c>
      <c r="Q219" s="169">
        <f t="shared" si="20"/>
        <v>43858</v>
      </c>
      <c r="R219" s="3"/>
    </row>
    <row r="220" spans="14:18" x14ac:dyDescent="0.2">
      <c r="N220" s="167">
        <f t="shared" si="19"/>
        <v>27</v>
      </c>
      <c r="O220" s="168">
        <f t="shared" si="18"/>
        <v>1624</v>
      </c>
      <c r="P220" s="169">
        <f t="shared" ref="P220:Q235" si="21">P219+1</f>
        <v>43857</v>
      </c>
      <c r="Q220" s="169">
        <f t="shared" si="21"/>
        <v>43859</v>
      </c>
      <c r="R220" s="3"/>
    </row>
    <row r="221" spans="14:18" x14ac:dyDescent="0.2">
      <c r="N221" s="167">
        <f t="shared" si="19"/>
        <v>28</v>
      </c>
      <c r="O221" s="168">
        <f t="shared" si="18"/>
        <v>1566</v>
      </c>
      <c r="P221" s="169">
        <f t="shared" si="21"/>
        <v>43858</v>
      </c>
      <c r="Q221" s="169">
        <f t="shared" si="21"/>
        <v>43860</v>
      </c>
      <c r="R221" s="3"/>
    </row>
    <row r="222" spans="14:18" x14ac:dyDescent="0.2">
      <c r="N222" s="167">
        <f t="shared" si="19"/>
        <v>29</v>
      </c>
      <c r="O222" s="168">
        <f t="shared" si="18"/>
        <v>1512</v>
      </c>
      <c r="P222" s="169">
        <f t="shared" si="21"/>
        <v>43859</v>
      </c>
      <c r="Q222" s="169">
        <f t="shared" si="21"/>
        <v>43861</v>
      </c>
      <c r="R222" s="3"/>
    </row>
    <row r="223" spans="14:18" x14ac:dyDescent="0.2">
      <c r="N223" s="167">
        <f t="shared" si="19"/>
        <v>30</v>
      </c>
      <c r="O223" s="168">
        <f t="shared" si="18"/>
        <v>1462</v>
      </c>
      <c r="P223" s="169">
        <f t="shared" si="21"/>
        <v>43860</v>
      </c>
      <c r="Q223" s="169">
        <f t="shared" si="21"/>
        <v>43862</v>
      </c>
      <c r="R223" s="3"/>
    </row>
    <row r="224" spans="14:18" x14ac:dyDescent="0.2">
      <c r="N224" s="167">
        <f t="shared" si="19"/>
        <v>31</v>
      </c>
      <c r="O224" s="168">
        <f t="shared" si="18"/>
        <v>1415</v>
      </c>
      <c r="P224" s="169">
        <f t="shared" si="21"/>
        <v>43861</v>
      </c>
      <c r="Q224" s="169">
        <f t="shared" si="21"/>
        <v>43863</v>
      </c>
      <c r="R224" s="3"/>
    </row>
    <row r="225" spans="14:18" x14ac:dyDescent="0.2">
      <c r="N225" s="167">
        <f t="shared" si="19"/>
        <v>1</v>
      </c>
      <c r="O225" s="168">
        <f t="shared" si="18"/>
        <v>43862</v>
      </c>
      <c r="P225" s="169">
        <f t="shared" si="21"/>
        <v>43862</v>
      </c>
      <c r="Q225" s="169">
        <f t="shared" si="21"/>
        <v>43864</v>
      </c>
      <c r="R225" s="3"/>
    </row>
    <row r="226" spans="14:18" x14ac:dyDescent="0.2">
      <c r="N226" s="167">
        <f t="shared" si="19"/>
        <v>2</v>
      </c>
      <c r="O226" s="168">
        <f t="shared" si="18"/>
        <v>21932</v>
      </c>
      <c r="P226" s="169">
        <f t="shared" si="21"/>
        <v>43863</v>
      </c>
      <c r="Q226" s="169">
        <f t="shared" si="21"/>
        <v>43865</v>
      </c>
      <c r="R226" s="3"/>
    </row>
    <row r="227" spans="14:18" x14ac:dyDescent="0.2">
      <c r="N227" s="167">
        <f t="shared" si="19"/>
        <v>3</v>
      </c>
      <c r="O227" s="168">
        <f t="shared" si="18"/>
        <v>14621</v>
      </c>
      <c r="P227" s="169">
        <f t="shared" si="21"/>
        <v>43864</v>
      </c>
      <c r="Q227" s="169">
        <f t="shared" si="21"/>
        <v>43866</v>
      </c>
      <c r="R227" s="3"/>
    </row>
    <row r="228" spans="14:18" x14ac:dyDescent="0.2">
      <c r="N228" s="167">
        <f t="shared" si="19"/>
        <v>4</v>
      </c>
      <c r="O228" s="168">
        <f t="shared" si="18"/>
        <v>10966</v>
      </c>
      <c r="P228" s="169">
        <f t="shared" si="21"/>
        <v>43865</v>
      </c>
      <c r="Q228" s="169">
        <f t="shared" si="21"/>
        <v>43867</v>
      </c>
      <c r="R228" s="3"/>
    </row>
    <row r="229" spans="14:18" x14ac:dyDescent="0.2">
      <c r="N229" s="167">
        <f t="shared" si="19"/>
        <v>5</v>
      </c>
      <c r="O229" s="168">
        <f t="shared" si="18"/>
        <v>8773</v>
      </c>
      <c r="P229" s="169">
        <f t="shared" si="21"/>
        <v>43866</v>
      </c>
      <c r="Q229" s="169">
        <f t="shared" si="21"/>
        <v>43868</v>
      </c>
      <c r="R229" s="3"/>
    </row>
    <row r="230" spans="14:18" x14ac:dyDescent="0.2">
      <c r="N230" s="167">
        <f t="shared" si="19"/>
        <v>6</v>
      </c>
      <c r="O230" s="168">
        <f t="shared" si="18"/>
        <v>7311</v>
      </c>
      <c r="P230" s="169">
        <f t="shared" si="21"/>
        <v>43867</v>
      </c>
      <c r="Q230" s="169">
        <f t="shared" si="21"/>
        <v>43869</v>
      </c>
      <c r="R230" s="3"/>
    </row>
    <row r="231" spans="14:18" x14ac:dyDescent="0.2">
      <c r="N231" s="167">
        <f t="shared" si="19"/>
        <v>7</v>
      </c>
      <c r="O231" s="168">
        <f t="shared" si="18"/>
        <v>6267</v>
      </c>
      <c r="P231" s="169">
        <f t="shared" si="21"/>
        <v>43868</v>
      </c>
      <c r="Q231" s="169">
        <f t="shared" si="21"/>
        <v>43870</v>
      </c>
      <c r="R231" s="3"/>
    </row>
    <row r="232" spans="14:18" x14ac:dyDescent="0.2">
      <c r="N232" s="167">
        <f t="shared" si="19"/>
        <v>8</v>
      </c>
      <c r="O232" s="168">
        <f t="shared" si="18"/>
        <v>5484</v>
      </c>
      <c r="P232" s="169">
        <f t="shared" si="21"/>
        <v>43869</v>
      </c>
      <c r="Q232" s="169">
        <f t="shared" si="21"/>
        <v>43871</v>
      </c>
      <c r="R232" s="3"/>
    </row>
    <row r="233" spans="14:18" x14ac:dyDescent="0.2">
      <c r="N233" s="167">
        <f t="shared" si="19"/>
        <v>9</v>
      </c>
      <c r="O233" s="168">
        <f t="shared" si="18"/>
        <v>4874</v>
      </c>
      <c r="P233" s="169">
        <f t="shared" si="21"/>
        <v>43870</v>
      </c>
      <c r="Q233" s="169">
        <f t="shared" si="21"/>
        <v>43872</v>
      </c>
      <c r="R233" s="3"/>
    </row>
    <row r="234" spans="14:18" x14ac:dyDescent="0.2">
      <c r="N234" s="167">
        <f t="shared" si="19"/>
        <v>10</v>
      </c>
      <c r="O234" s="168">
        <f t="shared" si="18"/>
        <v>4387</v>
      </c>
      <c r="P234" s="169">
        <f t="shared" si="21"/>
        <v>43871</v>
      </c>
      <c r="Q234" s="169">
        <f t="shared" si="21"/>
        <v>43873</v>
      </c>
      <c r="R234" s="3"/>
    </row>
    <row r="235" spans="14:18" x14ac:dyDescent="0.2">
      <c r="N235" s="167">
        <f t="shared" si="19"/>
        <v>11</v>
      </c>
      <c r="O235" s="168">
        <f t="shared" si="18"/>
        <v>3988</v>
      </c>
      <c r="P235" s="169">
        <f t="shared" si="21"/>
        <v>43872</v>
      </c>
      <c r="Q235" s="169">
        <f t="shared" si="21"/>
        <v>43874</v>
      </c>
      <c r="R235" s="3"/>
    </row>
    <row r="236" spans="14:18" x14ac:dyDescent="0.2">
      <c r="N236" s="167">
        <f t="shared" si="19"/>
        <v>12</v>
      </c>
      <c r="O236" s="168">
        <f t="shared" si="18"/>
        <v>3656</v>
      </c>
      <c r="P236" s="169">
        <f t="shared" ref="P236:Q251" si="22">P235+1</f>
        <v>43873</v>
      </c>
      <c r="Q236" s="169">
        <f t="shared" si="22"/>
        <v>43875</v>
      </c>
      <c r="R236" s="3"/>
    </row>
    <row r="237" spans="14:18" x14ac:dyDescent="0.2">
      <c r="N237" s="167">
        <f t="shared" si="19"/>
        <v>13</v>
      </c>
      <c r="O237" s="168">
        <f t="shared" si="18"/>
        <v>3375</v>
      </c>
      <c r="P237" s="169">
        <f t="shared" si="22"/>
        <v>43874</v>
      </c>
      <c r="Q237" s="169">
        <f t="shared" si="22"/>
        <v>43876</v>
      </c>
      <c r="R237" s="3"/>
    </row>
    <row r="238" spans="14:18" x14ac:dyDescent="0.2">
      <c r="N238" s="167">
        <f t="shared" si="19"/>
        <v>14</v>
      </c>
      <c r="O238" s="168">
        <f t="shared" si="18"/>
        <v>3134</v>
      </c>
      <c r="P238" s="169">
        <f t="shared" si="22"/>
        <v>43875</v>
      </c>
      <c r="Q238" s="169">
        <f t="shared" si="22"/>
        <v>43877</v>
      </c>
      <c r="R238" s="3"/>
    </row>
    <row r="239" spans="14:18" x14ac:dyDescent="0.2">
      <c r="N239" s="167">
        <f t="shared" si="19"/>
        <v>15</v>
      </c>
      <c r="O239" s="168">
        <f t="shared" si="18"/>
        <v>2925</v>
      </c>
      <c r="P239" s="169">
        <f t="shared" si="22"/>
        <v>43876</v>
      </c>
      <c r="Q239" s="169">
        <f t="shared" si="22"/>
        <v>43878</v>
      </c>
      <c r="R239" s="3"/>
    </row>
    <row r="240" spans="14:18" x14ac:dyDescent="0.2">
      <c r="N240" s="167">
        <f t="shared" si="19"/>
        <v>16</v>
      </c>
      <c r="O240" s="168">
        <f t="shared" si="18"/>
        <v>2742</v>
      </c>
      <c r="P240" s="169">
        <f t="shared" si="22"/>
        <v>43877</v>
      </c>
      <c r="Q240" s="169">
        <f t="shared" si="22"/>
        <v>43879</v>
      </c>
      <c r="R240" s="3"/>
    </row>
    <row r="241" spans="14:18" x14ac:dyDescent="0.2">
      <c r="N241" s="167">
        <f t="shared" si="19"/>
        <v>17</v>
      </c>
      <c r="O241" s="168">
        <f t="shared" si="18"/>
        <v>2581</v>
      </c>
      <c r="P241" s="169">
        <f t="shared" si="22"/>
        <v>43878</v>
      </c>
      <c r="Q241" s="169">
        <f t="shared" si="22"/>
        <v>43880</v>
      </c>
      <c r="R241" s="3"/>
    </row>
    <row r="242" spans="14:18" x14ac:dyDescent="0.2">
      <c r="N242" s="167">
        <f t="shared" si="19"/>
        <v>18</v>
      </c>
      <c r="O242" s="168">
        <f t="shared" si="18"/>
        <v>2438</v>
      </c>
      <c r="P242" s="169">
        <f t="shared" si="22"/>
        <v>43879</v>
      </c>
      <c r="Q242" s="169">
        <f t="shared" si="22"/>
        <v>43881</v>
      </c>
      <c r="R242" s="3"/>
    </row>
    <row r="243" spans="14:18" x14ac:dyDescent="0.2">
      <c r="N243" s="167">
        <f t="shared" si="19"/>
        <v>19</v>
      </c>
      <c r="O243" s="168">
        <f t="shared" si="18"/>
        <v>2309</v>
      </c>
      <c r="P243" s="169">
        <f t="shared" si="22"/>
        <v>43880</v>
      </c>
      <c r="Q243" s="169">
        <f t="shared" si="22"/>
        <v>43882</v>
      </c>
      <c r="R243" s="3"/>
    </row>
    <row r="244" spans="14:18" x14ac:dyDescent="0.2">
      <c r="N244" s="167">
        <f t="shared" si="19"/>
        <v>20</v>
      </c>
      <c r="O244" s="168">
        <f t="shared" si="18"/>
        <v>2194</v>
      </c>
      <c r="P244" s="169">
        <f t="shared" si="22"/>
        <v>43881</v>
      </c>
      <c r="Q244" s="169">
        <f t="shared" si="22"/>
        <v>43883</v>
      </c>
      <c r="R244" s="3"/>
    </row>
    <row r="245" spans="14:18" x14ac:dyDescent="0.2">
      <c r="N245" s="167">
        <f t="shared" si="19"/>
        <v>21</v>
      </c>
      <c r="O245" s="168">
        <f t="shared" si="18"/>
        <v>2090</v>
      </c>
      <c r="P245" s="169">
        <f t="shared" si="22"/>
        <v>43882</v>
      </c>
      <c r="Q245" s="169">
        <f t="shared" si="22"/>
        <v>43884</v>
      </c>
      <c r="R245" s="3"/>
    </row>
    <row r="246" spans="14:18" x14ac:dyDescent="0.2">
      <c r="N246" s="167">
        <f t="shared" si="19"/>
        <v>22</v>
      </c>
      <c r="O246" s="168">
        <f t="shared" si="18"/>
        <v>1995</v>
      </c>
      <c r="P246" s="169">
        <f t="shared" si="22"/>
        <v>43883</v>
      </c>
      <c r="Q246" s="169">
        <f t="shared" si="22"/>
        <v>43885</v>
      </c>
      <c r="R246" s="3"/>
    </row>
    <row r="247" spans="14:18" x14ac:dyDescent="0.2">
      <c r="N247" s="167">
        <f t="shared" si="19"/>
        <v>23</v>
      </c>
      <c r="O247" s="168">
        <f t="shared" si="18"/>
        <v>1908</v>
      </c>
      <c r="P247" s="169">
        <f t="shared" si="22"/>
        <v>43884</v>
      </c>
      <c r="Q247" s="169">
        <f t="shared" si="22"/>
        <v>43886</v>
      </c>
      <c r="R247" s="3"/>
    </row>
    <row r="248" spans="14:18" x14ac:dyDescent="0.2">
      <c r="N248" s="167">
        <f t="shared" si="19"/>
        <v>24</v>
      </c>
      <c r="O248" s="168">
        <f t="shared" si="18"/>
        <v>1829</v>
      </c>
      <c r="P248" s="169">
        <f t="shared" si="22"/>
        <v>43885</v>
      </c>
      <c r="Q248" s="169">
        <f t="shared" si="22"/>
        <v>43887</v>
      </c>
      <c r="R248" s="3"/>
    </row>
    <row r="249" spans="14:18" x14ac:dyDescent="0.2">
      <c r="N249" s="167">
        <f t="shared" si="19"/>
        <v>25</v>
      </c>
      <c r="O249" s="168">
        <f t="shared" si="18"/>
        <v>1755</v>
      </c>
      <c r="P249" s="169">
        <f t="shared" si="22"/>
        <v>43886</v>
      </c>
      <c r="Q249" s="169">
        <f t="shared" si="22"/>
        <v>43888</v>
      </c>
      <c r="R249" s="3"/>
    </row>
    <row r="250" spans="14:18" x14ac:dyDescent="0.2">
      <c r="N250" s="167">
        <f t="shared" si="19"/>
        <v>26</v>
      </c>
      <c r="O250" s="168">
        <f t="shared" si="18"/>
        <v>1688</v>
      </c>
      <c r="P250" s="169">
        <f t="shared" si="22"/>
        <v>43887</v>
      </c>
      <c r="Q250" s="169">
        <f t="shared" si="22"/>
        <v>43889</v>
      </c>
      <c r="R250" s="3"/>
    </row>
    <row r="251" spans="14:18" x14ac:dyDescent="0.2">
      <c r="N251" s="167">
        <f t="shared" si="19"/>
        <v>27</v>
      </c>
      <c r="O251" s="168">
        <f t="shared" si="18"/>
        <v>1625</v>
      </c>
      <c r="P251" s="169">
        <f t="shared" si="22"/>
        <v>43888</v>
      </c>
      <c r="Q251" s="169">
        <f t="shared" si="22"/>
        <v>43890</v>
      </c>
      <c r="R251" s="3"/>
    </row>
    <row r="252" spans="14:18" x14ac:dyDescent="0.2">
      <c r="N252" s="167">
        <f t="shared" si="19"/>
        <v>28</v>
      </c>
      <c r="O252" s="168">
        <f t="shared" si="18"/>
        <v>1567</v>
      </c>
      <c r="P252" s="169">
        <f t="shared" ref="P252:Q267" si="23">P251+1</f>
        <v>43889</v>
      </c>
      <c r="Q252" s="169">
        <f t="shared" si="23"/>
        <v>43891</v>
      </c>
      <c r="R252" s="3"/>
    </row>
    <row r="253" spans="14:18" x14ac:dyDescent="0.2">
      <c r="N253" s="167">
        <f t="shared" si="19"/>
        <v>29</v>
      </c>
      <c r="O253" s="168">
        <f t="shared" si="18"/>
        <v>1513</v>
      </c>
      <c r="P253" s="169">
        <f t="shared" si="23"/>
        <v>43890</v>
      </c>
      <c r="Q253" s="169">
        <f t="shared" si="23"/>
        <v>43892</v>
      </c>
      <c r="R253" s="3"/>
    </row>
    <row r="254" spans="14:18" x14ac:dyDescent="0.2">
      <c r="N254" s="167">
        <f t="shared" si="19"/>
        <v>1</v>
      </c>
      <c r="O254" s="168">
        <f t="shared" si="18"/>
        <v>43891</v>
      </c>
      <c r="P254" s="169">
        <f t="shared" si="23"/>
        <v>43891</v>
      </c>
      <c r="Q254" s="169">
        <f t="shared" si="23"/>
        <v>43893</v>
      </c>
      <c r="R254" s="3"/>
    </row>
    <row r="255" spans="14:18" x14ac:dyDescent="0.2">
      <c r="N255" s="167">
        <f t="shared" si="19"/>
        <v>2</v>
      </c>
      <c r="O255" s="168">
        <f t="shared" si="18"/>
        <v>21946</v>
      </c>
      <c r="P255" s="169">
        <f t="shared" si="23"/>
        <v>43892</v>
      </c>
      <c r="Q255" s="169">
        <f t="shared" si="23"/>
        <v>43894</v>
      </c>
      <c r="R255" s="3"/>
    </row>
    <row r="256" spans="14:18" x14ac:dyDescent="0.2">
      <c r="N256" s="167">
        <f t="shared" si="19"/>
        <v>3</v>
      </c>
      <c r="O256" s="168">
        <f t="shared" si="18"/>
        <v>14631</v>
      </c>
      <c r="P256" s="169">
        <f t="shared" si="23"/>
        <v>43893</v>
      </c>
      <c r="Q256" s="169">
        <f t="shared" si="23"/>
        <v>43895</v>
      </c>
      <c r="R256" s="3"/>
    </row>
    <row r="257" spans="14:18" x14ac:dyDescent="0.2">
      <c r="N257" s="167">
        <f t="shared" si="19"/>
        <v>4</v>
      </c>
      <c r="O257" s="168">
        <f t="shared" si="18"/>
        <v>10974</v>
      </c>
      <c r="P257" s="169">
        <f t="shared" si="23"/>
        <v>43894</v>
      </c>
      <c r="Q257" s="169">
        <f t="shared" si="23"/>
        <v>43896</v>
      </c>
      <c r="R257" s="3"/>
    </row>
    <row r="258" spans="14:18" x14ac:dyDescent="0.2">
      <c r="N258" s="167">
        <f t="shared" si="19"/>
        <v>5</v>
      </c>
      <c r="O258" s="168">
        <f t="shared" si="18"/>
        <v>8779</v>
      </c>
      <c r="P258" s="169">
        <f t="shared" si="23"/>
        <v>43895</v>
      </c>
      <c r="Q258" s="169">
        <f t="shared" si="23"/>
        <v>43897</v>
      </c>
      <c r="R258" s="3"/>
    </row>
    <row r="259" spans="14:18" x14ac:dyDescent="0.2">
      <c r="N259" s="167">
        <f t="shared" si="19"/>
        <v>6</v>
      </c>
      <c r="O259" s="168">
        <f t="shared" si="18"/>
        <v>7316</v>
      </c>
      <c r="P259" s="169">
        <f t="shared" si="23"/>
        <v>43896</v>
      </c>
      <c r="Q259" s="169">
        <f t="shared" si="23"/>
        <v>43898</v>
      </c>
      <c r="R259" s="3"/>
    </row>
    <row r="260" spans="14:18" x14ac:dyDescent="0.2">
      <c r="N260" s="167">
        <f t="shared" si="19"/>
        <v>7</v>
      </c>
      <c r="O260" s="168">
        <f t="shared" si="18"/>
        <v>6271</v>
      </c>
      <c r="P260" s="169">
        <f t="shared" si="23"/>
        <v>43897</v>
      </c>
      <c r="Q260" s="169">
        <f t="shared" si="23"/>
        <v>43899</v>
      </c>
      <c r="R260" s="3"/>
    </row>
    <row r="261" spans="14:18" x14ac:dyDescent="0.2">
      <c r="N261" s="167">
        <f t="shared" si="19"/>
        <v>8</v>
      </c>
      <c r="O261" s="168">
        <f t="shared" si="18"/>
        <v>5487</v>
      </c>
      <c r="P261" s="169">
        <f t="shared" si="23"/>
        <v>43898</v>
      </c>
      <c r="Q261" s="169">
        <f t="shared" si="23"/>
        <v>43900</v>
      </c>
      <c r="R261" s="3"/>
    </row>
    <row r="262" spans="14:18" x14ac:dyDescent="0.2">
      <c r="N262" s="167">
        <f t="shared" si="19"/>
        <v>9</v>
      </c>
      <c r="O262" s="168">
        <f t="shared" si="18"/>
        <v>4878</v>
      </c>
      <c r="P262" s="169">
        <f t="shared" si="23"/>
        <v>43899</v>
      </c>
      <c r="Q262" s="169">
        <f t="shared" si="23"/>
        <v>43901</v>
      </c>
      <c r="R262" s="3"/>
    </row>
    <row r="263" spans="14:18" x14ac:dyDescent="0.2">
      <c r="N263" s="167">
        <f t="shared" si="19"/>
        <v>10</v>
      </c>
      <c r="O263" s="168">
        <f t="shared" si="18"/>
        <v>4390</v>
      </c>
      <c r="P263" s="169">
        <f t="shared" si="23"/>
        <v>43900</v>
      </c>
      <c r="Q263" s="169">
        <f t="shared" si="23"/>
        <v>43902</v>
      </c>
      <c r="R263" s="3"/>
    </row>
    <row r="264" spans="14:18" x14ac:dyDescent="0.2">
      <c r="N264" s="167">
        <f t="shared" si="19"/>
        <v>11</v>
      </c>
      <c r="O264" s="168">
        <f t="shared" si="18"/>
        <v>3991</v>
      </c>
      <c r="P264" s="169">
        <f t="shared" si="23"/>
        <v>43901</v>
      </c>
      <c r="Q264" s="169">
        <f t="shared" si="23"/>
        <v>43903</v>
      </c>
      <c r="R264" s="3"/>
    </row>
    <row r="265" spans="14:18" x14ac:dyDescent="0.2">
      <c r="N265" s="167">
        <f t="shared" si="19"/>
        <v>12</v>
      </c>
      <c r="O265" s="168">
        <f t="shared" si="18"/>
        <v>3659</v>
      </c>
      <c r="P265" s="169">
        <f t="shared" si="23"/>
        <v>43902</v>
      </c>
      <c r="Q265" s="169">
        <f t="shared" si="23"/>
        <v>43904</v>
      </c>
      <c r="R265" s="3"/>
    </row>
    <row r="266" spans="14:18" x14ac:dyDescent="0.2">
      <c r="N266" s="167">
        <f t="shared" si="19"/>
        <v>13</v>
      </c>
      <c r="O266" s="168">
        <f t="shared" ref="O266:O329" si="24">ROUND(P266/N266,0)</f>
        <v>3377</v>
      </c>
      <c r="P266" s="169">
        <f t="shared" si="23"/>
        <v>43903</v>
      </c>
      <c r="Q266" s="169">
        <f t="shared" si="23"/>
        <v>43905</v>
      </c>
      <c r="R266" s="3"/>
    </row>
    <row r="267" spans="14:18" x14ac:dyDescent="0.2">
      <c r="N267" s="167">
        <f t="shared" ref="N267:N330" si="25">DAY(P267)</f>
        <v>14</v>
      </c>
      <c r="O267" s="168">
        <f t="shared" si="24"/>
        <v>3136</v>
      </c>
      <c r="P267" s="169">
        <f t="shared" si="23"/>
        <v>43904</v>
      </c>
      <c r="Q267" s="169">
        <f t="shared" si="23"/>
        <v>43906</v>
      </c>
      <c r="R267" s="3"/>
    </row>
    <row r="268" spans="14:18" x14ac:dyDescent="0.2">
      <c r="N268" s="167">
        <f t="shared" si="25"/>
        <v>15</v>
      </c>
      <c r="O268" s="168">
        <f t="shared" si="24"/>
        <v>2927</v>
      </c>
      <c r="P268" s="169">
        <f t="shared" ref="P268:Q283" si="26">P267+1</f>
        <v>43905</v>
      </c>
      <c r="Q268" s="169">
        <f t="shared" si="26"/>
        <v>43907</v>
      </c>
      <c r="R268" s="3"/>
    </row>
    <row r="269" spans="14:18" x14ac:dyDescent="0.2">
      <c r="N269" s="167">
        <f t="shared" si="25"/>
        <v>16</v>
      </c>
      <c r="O269" s="168">
        <f t="shared" si="24"/>
        <v>2744</v>
      </c>
      <c r="P269" s="169">
        <f t="shared" si="26"/>
        <v>43906</v>
      </c>
      <c r="Q269" s="169">
        <f t="shared" si="26"/>
        <v>43908</v>
      </c>
      <c r="R269" s="3"/>
    </row>
    <row r="270" spans="14:18" x14ac:dyDescent="0.2">
      <c r="N270" s="167">
        <f t="shared" si="25"/>
        <v>17</v>
      </c>
      <c r="O270" s="168">
        <f t="shared" si="24"/>
        <v>2583</v>
      </c>
      <c r="P270" s="169">
        <f t="shared" si="26"/>
        <v>43907</v>
      </c>
      <c r="Q270" s="169">
        <f t="shared" si="26"/>
        <v>43909</v>
      </c>
      <c r="R270" s="3"/>
    </row>
    <row r="271" spans="14:18" x14ac:dyDescent="0.2">
      <c r="N271" s="167">
        <f t="shared" si="25"/>
        <v>18</v>
      </c>
      <c r="O271" s="168">
        <f t="shared" si="24"/>
        <v>2439</v>
      </c>
      <c r="P271" s="169">
        <f t="shared" si="26"/>
        <v>43908</v>
      </c>
      <c r="Q271" s="169">
        <f t="shared" si="26"/>
        <v>43910</v>
      </c>
      <c r="R271" s="3"/>
    </row>
    <row r="272" spans="14:18" x14ac:dyDescent="0.2">
      <c r="N272" s="167">
        <f t="shared" si="25"/>
        <v>19</v>
      </c>
      <c r="O272" s="168">
        <f t="shared" si="24"/>
        <v>2311</v>
      </c>
      <c r="P272" s="169">
        <f t="shared" si="26"/>
        <v>43909</v>
      </c>
      <c r="Q272" s="169">
        <f t="shared" si="26"/>
        <v>43911</v>
      </c>
      <c r="R272" s="3"/>
    </row>
    <row r="273" spans="14:18" x14ac:dyDescent="0.2">
      <c r="N273" s="167">
        <f t="shared" si="25"/>
        <v>20</v>
      </c>
      <c r="O273" s="168">
        <f t="shared" si="24"/>
        <v>2196</v>
      </c>
      <c r="P273" s="169">
        <f t="shared" si="26"/>
        <v>43910</v>
      </c>
      <c r="Q273" s="169">
        <f t="shared" si="26"/>
        <v>43912</v>
      </c>
      <c r="R273" s="3"/>
    </row>
    <row r="274" spans="14:18" x14ac:dyDescent="0.2">
      <c r="N274" s="167">
        <f t="shared" si="25"/>
        <v>21</v>
      </c>
      <c r="O274" s="168">
        <f t="shared" si="24"/>
        <v>2091</v>
      </c>
      <c r="P274" s="169">
        <f t="shared" si="26"/>
        <v>43911</v>
      </c>
      <c r="Q274" s="169">
        <f t="shared" si="26"/>
        <v>43913</v>
      </c>
      <c r="R274" s="3"/>
    </row>
    <row r="275" spans="14:18" x14ac:dyDescent="0.2">
      <c r="N275" s="167">
        <f t="shared" si="25"/>
        <v>22</v>
      </c>
      <c r="O275" s="168">
        <f t="shared" si="24"/>
        <v>1996</v>
      </c>
      <c r="P275" s="169">
        <f t="shared" si="26"/>
        <v>43912</v>
      </c>
      <c r="Q275" s="169">
        <f t="shared" si="26"/>
        <v>43914</v>
      </c>
      <c r="R275" s="3"/>
    </row>
    <row r="276" spans="14:18" x14ac:dyDescent="0.2">
      <c r="N276" s="167">
        <f t="shared" si="25"/>
        <v>23</v>
      </c>
      <c r="O276" s="168">
        <f t="shared" si="24"/>
        <v>1909</v>
      </c>
      <c r="P276" s="169">
        <f t="shared" si="26"/>
        <v>43913</v>
      </c>
      <c r="Q276" s="169">
        <f t="shared" si="26"/>
        <v>43915</v>
      </c>
      <c r="R276" s="3"/>
    </row>
    <row r="277" spans="14:18" x14ac:dyDescent="0.2">
      <c r="N277" s="167">
        <f t="shared" si="25"/>
        <v>24</v>
      </c>
      <c r="O277" s="168">
        <f t="shared" si="24"/>
        <v>1830</v>
      </c>
      <c r="P277" s="169">
        <f t="shared" si="26"/>
        <v>43914</v>
      </c>
      <c r="Q277" s="169">
        <f t="shared" si="26"/>
        <v>43916</v>
      </c>
      <c r="R277" s="3"/>
    </row>
    <row r="278" spans="14:18" x14ac:dyDescent="0.2">
      <c r="N278" s="167">
        <f t="shared" si="25"/>
        <v>25</v>
      </c>
      <c r="O278" s="168">
        <f t="shared" si="24"/>
        <v>1757</v>
      </c>
      <c r="P278" s="169">
        <f t="shared" si="26"/>
        <v>43915</v>
      </c>
      <c r="Q278" s="169">
        <f t="shared" si="26"/>
        <v>43917</v>
      </c>
      <c r="R278" s="3"/>
    </row>
    <row r="279" spans="14:18" x14ac:dyDescent="0.2">
      <c r="N279" s="167">
        <f t="shared" si="25"/>
        <v>26</v>
      </c>
      <c r="O279" s="168">
        <f t="shared" si="24"/>
        <v>1689</v>
      </c>
      <c r="P279" s="169">
        <f t="shared" si="26"/>
        <v>43916</v>
      </c>
      <c r="Q279" s="169">
        <f t="shared" si="26"/>
        <v>43918</v>
      </c>
      <c r="R279" s="3"/>
    </row>
    <row r="280" spans="14:18" x14ac:dyDescent="0.2">
      <c r="N280" s="167">
        <f t="shared" si="25"/>
        <v>27</v>
      </c>
      <c r="O280" s="168">
        <f t="shared" si="24"/>
        <v>1627</v>
      </c>
      <c r="P280" s="169">
        <f t="shared" si="26"/>
        <v>43917</v>
      </c>
      <c r="Q280" s="169">
        <f t="shared" si="26"/>
        <v>43919</v>
      </c>
      <c r="R280" s="3"/>
    </row>
    <row r="281" spans="14:18" x14ac:dyDescent="0.2">
      <c r="N281" s="167">
        <f t="shared" si="25"/>
        <v>28</v>
      </c>
      <c r="O281" s="168">
        <f t="shared" si="24"/>
        <v>1569</v>
      </c>
      <c r="P281" s="169">
        <f t="shared" si="26"/>
        <v>43918</v>
      </c>
      <c r="Q281" s="169">
        <f t="shared" si="26"/>
        <v>43920</v>
      </c>
      <c r="R281" s="3"/>
    </row>
    <row r="282" spans="14:18" x14ac:dyDescent="0.2">
      <c r="N282" s="167">
        <f t="shared" si="25"/>
        <v>29</v>
      </c>
      <c r="O282" s="168">
        <f t="shared" si="24"/>
        <v>1514</v>
      </c>
      <c r="P282" s="169">
        <f t="shared" si="26"/>
        <v>43919</v>
      </c>
      <c r="Q282" s="169">
        <f t="shared" si="26"/>
        <v>43921</v>
      </c>
      <c r="R282" s="3"/>
    </row>
    <row r="283" spans="14:18" x14ac:dyDescent="0.2">
      <c r="N283" s="167">
        <f t="shared" si="25"/>
        <v>30</v>
      </c>
      <c r="O283" s="168">
        <f t="shared" si="24"/>
        <v>1464</v>
      </c>
      <c r="P283" s="169">
        <f t="shared" si="26"/>
        <v>43920</v>
      </c>
      <c r="Q283" s="169">
        <f t="shared" si="26"/>
        <v>43922</v>
      </c>
      <c r="R283" s="3"/>
    </row>
    <row r="284" spans="14:18" x14ac:dyDescent="0.2">
      <c r="N284" s="167">
        <f t="shared" si="25"/>
        <v>31</v>
      </c>
      <c r="O284" s="168">
        <f t="shared" si="24"/>
        <v>1417</v>
      </c>
      <c r="P284" s="169">
        <f t="shared" ref="P284:Q299" si="27">P283+1</f>
        <v>43921</v>
      </c>
      <c r="Q284" s="169">
        <f t="shared" si="27"/>
        <v>43923</v>
      </c>
      <c r="R284" s="3"/>
    </row>
    <row r="285" spans="14:18" x14ac:dyDescent="0.2">
      <c r="N285" s="167">
        <f t="shared" si="25"/>
        <v>1</v>
      </c>
      <c r="O285" s="168">
        <f t="shared" si="24"/>
        <v>43922</v>
      </c>
      <c r="P285" s="169">
        <f t="shared" si="27"/>
        <v>43922</v>
      </c>
      <c r="Q285" s="169">
        <f t="shared" si="27"/>
        <v>43924</v>
      </c>
      <c r="R285" s="3"/>
    </row>
    <row r="286" spans="14:18" x14ac:dyDescent="0.2">
      <c r="N286" s="167">
        <f t="shared" si="25"/>
        <v>2</v>
      </c>
      <c r="O286" s="168">
        <f t="shared" si="24"/>
        <v>21962</v>
      </c>
      <c r="P286" s="169">
        <f t="shared" si="27"/>
        <v>43923</v>
      </c>
      <c r="Q286" s="169">
        <f t="shared" si="27"/>
        <v>43925</v>
      </c>
      <c r="R286" s="3"/>
    </row>
    <row r="287" spans="14:18" x14ac:dyDescent="0.2">
      <c r="N287" s="167">
        <f t="shared" si="25"/>
        <v>3</v>
      </c>
      <c r="O287" s="168">
        <f t="shared" si="24"/>
        <v>14641</v>
      </c>
      <c r="P287" s="169">
        <f t="shared" si="27"/>
        <v>43924</v>
      </c>
      <c r="Q287" s="169">
        <f t="shared" si="27"/>
        <v>43926</v>
      </c>
      <c r="R287" s="3"/>
    </row>
    <row r="288" spans="14:18" x14ac:dyDescent="0.2">
      <c r="N288" s="167">
        <f t="shared" si="25"/>
        <v>4</v>
      </c>
      <c r="O288" s="168">
        <f t="shared" si="24"/>
        <v>10981</v>
      </c>
      <c r="P288" s="169">
        <f t="shared" si="27"/>
        <v>43925</v>
      </c>
      <c r="Q288" s="169">
        <f t="shared" si="27"/>
        <v>43927</v>
      </c>
      <c r="R288" s="3"/>
    </row>
    <row r="289" spans="14:18" x14ac:dyDescent="0.2">
      <c r="N289" s="167">
        <f t="shared" si="25"/>
        <v>5</v>
      </c>
      <c r="O289" s="168">
        <f t="shared" si="24"/>
        <v>8785</v>
      </c>
      <c r="P289" s="169">
        <f t="shared" si="27"/>
        <v>43926</v>
      </c>
      <c r="Q289" s="169">
        <f t="shared" si="27"/>
        <v>43928</v>
      </c>
      <c r="R289" s="3"/>
    </row>
    <row r="290" spans="14:18" x14ac:dyDescent="0.2">
      <c r="N290" s="167">
        <f t="shared" si="25"/>
        <v>6</v>
      </c>
      <c r="O290" s="168">
        <f t="shared" si="24"/>
        <v>7321</v>
      </c>
      <c r="P290" s="169">
        <f t="shared" si="27"/>
        <v>43927</v>
      </c>
      <c r="Q290" s="169">
        <f t="shared" si="27"/>
        <v>43929</v>
      </c>
      <c r="R290" s="3"/>
    </row>
    <row r="291" spans="14:18" x14ac:dyDescent="0.2">
      <c r="N291" s="167">
        <f t="shared" si="25"/>
        <v>7</v>
      </c>
      <c r="O291" s="168">
        <f t="shared" si="24"/>
        <v>6275</v>
      </c>
      <c r="P291" s="169">
        <f t="shared" si="27"/>
        <v>43928</v>
      </c>
      <c r="Q291" s="169">
        <f t="shared" si="27"/>
        <v>43930</v>
      </c>
      <c r="R291" s="3"/>
    </row>
    <row r="292" spans="14:18" x14ac:dyDescent="0.2">
      <c r="N292" s="167">
        <f t="shared" si="25"/>
        <v>8</v>
      </c>
      <c r="O292" s="168">
        <f t="shared" si="24"/>
        <v>5491</v>
      </c>
      <c r="P292" s="169">
        <f t="shared" si="27"/>
        <v>43929</v>
      </c>
      <c r="Q292" s="169">
        <f t="shared" si="27"/>
        <v>43931</v>
      </c>
      <c r="R292" s="3"/>
    </row>
    <row r="293" spans="14:18" x14ac:dyDescent="0.2">
      <c r="N293" s="167">
        <f t="shared" si="25"/>
        <v>9</v>
      </c>
      <c r="O293" s="168">
        <f t="shared" si="24"/>
        <v>4881</v>
      </c>
      <c r="P293" s="169">
        <f t="shared" si="27"/>
        <v>43930</v>
      </c>
      <c r="Q293" s="169">
        <f t="shared" si="27"/>
        <v>43932</v>
      </c>
      <c r="R293" s="3"/>
    </row>
    <row r="294" spans="14:18" x14ac:dyDescent="0.2">
      <c r="N294" s="167">
        <f t="shared" si="25"/>
        <v>10</v>
      </c>
      <c r="O294" s="168">
        <f t="shared" si="24"/>
        <v>4393</v>
      </c>
      <c r="P294" s="169">
        <f t="shared" si="27"/>
        <v>43931</v>
      </c>
      <c r="Q294" s="169">
        <f t="shared" si="27"/>
        <v>43933</v>
      </c>
      <c r="R294" s="3"/>
    </row>
    <row r="295" spans="14:18" x14ac:dyDescent="0.2">
      <c r="N295" s="167">
        <f t="shared" si="25"/>
        <v>11</v>
      </c>
      <c r="O295" s="168">
        <f t="shared" si="24"/>
        <v>3994</v>
      </c>
      <c r="P295" s="169">
        <f t="shared" si="27"/>
        <v>43932</v>
      </c>
      <c r="Q295" s="169">
        <f t="shared" si="27"/>
        <v>43934</v>
      </c>
      <c r="R295" s="3"/>
    </row>
    <row r="296" spans="14:18" x14ac:dyDescent="0.2">
      <c r="N296" s="167">
        <f t="shared" si="25"/>
        <v>12</v>
      </c>
      <c r="O296" s="168">
        <f t="shared" si="24"/>
        <v>3661</v>
      </c>
      <c r="P296" s="169">
        <f t="shared" si="27"/>
        <v>43933</v>
      </c>
      <c r="Q296" s="169">
        <f t="shared" si="27"/>
        <v>43935</v>
      </c>
      <c r="R296" s="3"/>
    </row>
    <row r="297" spans="14:18" x14ac:dyDescent="0.2">
      <c r="N297" s="167">
        <f t="shared" si="25"/>
        <v>13</v>
      </c>
      <c r="O297" s="168">
        <f t="shared" si="24"/>
        <v>3380</v>
      </c>
      <c r="P297" s="169">
        <f t="shared" si="27"/>
        <v>43934</v>
      </c>
      <c r="Q297" s="169">
        <f t="shared" si="27"/>
        <v>43936</v>
      </c>
      <c r="R297" s="3"/>
    </row>
    <row r="298" spans="14:18" x14ac:dyDescent="0.2">
      <c r="N298" s="167">
        <f t="shared" si="25"/>
        <v>14</v>
      </c>
      <c r="O298" s="168">
        <f t="shared" si="24"/>
        <v>3138</v>
      </c>
      <c r="P298" s="169">
        <f t="shared" si="27"/>
        <v>43935</v>
      </c>
      <c r="Q298" s="169">
        <f t="shared" si="27"/>
        <v>43937</v>
      </c>
      <c r="R298" s="3"/>
    </row>
    <row r="299" spans="14:18" x14ac:dyDescent="0.2">
      <c r="N299" s="167">
        <f t="shared" si="25"/>
        <v>15</v>
      </c>
      <c r="O299" s="168">
        <f t="shared" si="24"/>
        <v>2929</v>
      </c>
      <c r="P299" s="169">
        <f t="shared" si="27"/>
        <v>43936</v>
      </c>
      <c r="Q299" s="169">
        <f t="shared" si="27"/>
        <v>43938</v>
      </c>
      <c r="R299" s="3"/>
    </row>
    <row r="300" spans="14:18" x14ac:dyDescent="0.2">
      <c r="N300" s="167">
        <f t="shared" si="25"/>
        <v>16</v>
      </c>
      <c r="O300" s="168">
        <f t="shared" si="24"/>
        <v>2746</v>
      </c>
      <c r="P300" s="169">
        <f t="shared" ref="P300:Q315" si="28">P299+1</f>
        <v>43937</v>
      </c>
      <c r="Q300" s="169">
        <f t="shared" si="28"/>
        <v>43939</v>
      </c>
      <c r="R300" s="3"/>
    </row>
    <row r="301" spans="14:18" x14ac:dyDescent="0.2">
      <c r="N301" s="167">
        <f t="shared" si="25"/>
        <v>17</v>
      </c>
      <c r="O301" s="168">
        <f t="shared" si="24"/>
        <v>2585</v>
      </c>
      <c r="P301" s="169">
        <f t="shared" si="28"/>
        <v>43938</v>
      </c>
      <c r="Q301" s="169">
        <f t="shared" si="28"/>
        <v>43940</v>
      </c>
      <c r="R301" s="3"/>
    </row>
    <row r="302" spans="14:18" x14ac:dyDescent="0.2">
      <c r="N302" s="167">
        <f t="shared" si="25"/>
        <v>18</v>
      </c>
      <c r="O302" s="168">
        <f t="shared" si="24"/>
        <v>2441</v>
      </c>
      <c r="P302" s="169">
        <f t="shared" si="28"/>
        <v>43939</v>
      </c>
      <c r="Q302" s="169">
        <f t="shared" si="28"/>
        <v>43941</v>
      </c>
      <c r="R302" s="3"/>
    </row>
    <row r="303" spans="14:18" x14ac:dyDescent="0.2">
      <c r="N303" s="167">
        <f t="shared" si="25"/>
        <v>19</v>
      </c>
      <c r="O303" s="168">
        <f t="shared" si="24"/>
        <v>2313</v>
      </c>
      <c r="P303" s="169">
        <f t="shared" si="28"/>
        <v>43940</v>
      </c>
      <c r="Q303" s="169">
        <f t="shared" si="28"/>
        <v>43942</v>
      </c>
      <c r="R303" s="3"/>
    </row>
    <row r="304" spans="14:18" x14ac:dyDescent="0.2">
      <c r="N304" s="167">
        <f t="shared" si="25"/>
        <v>20</v>
      </c>
      <c r="O304" s="168">
        <f t="shared" si="24"/>
        <v>2197</v>
      </c>
      <c r="P304" s="169">
        <f t="shared" si="28"/>
        <v>43941</v>
      </c>
      <c r="Q304" s="169">
        <f t="shared" si="28"/>
        <v>43943</v>
      </c>
      <c r="R304" s="3"/>
    </row>
    <row r="305" spans="14:18" x14ac:dyDescent="0.2">
      <c r="N305" s="167">
        <f t="shared" si="25"/>
        <v>21</v>
      </c>
      <c r="O305" s="168">
        <f t="shared" si="24"/>
        <v>2092</v>
      </c>
      <c r="P305" s="169">
        <f t="shared" si="28"/>
        <v>43942</v>
      </c>
      <c r="Q305" s="169">
        <f t="shared" si="28"/>
        <v>43944</v>
      </c>
      <c r="R305" s="3"/>
    </row>
    <row r="306" spans="14:18" x14ac:dyDescent="0.2">
      <c r="N306" s="167">
        <f t="shared" si="25"/>
        <v>22</v>
      </c>
      <c r="O306" s="168">
        <f t="shared" si="24"/>
        <v>1997</v>
      </c>
      <c r="P306" s="169">
        <f t="shared" si="28"/>
        <v>43943</v>
      </c>
      <c r="Q306" s="169">
        <f t="shared" si="28"/>
        <v>43945</v>
      </c>
      <c r="R306" s="3"/>
    </row>
    <row r="307" spans="14:18" x14ac:dyDescent="0.2">
      <c r="N307" s="167">
        <f t="shared" si="25"/>
        <v>23</v>
      </c>
      <c r="O307" s="168">
        <f t="shared" si="24"/>
        <v>1911</v>
      </c>
      <c r="P307" s="169">
        <f t="shared" si="28"/>
        <v>43944</v>
      </c>
      <c r="Q307" s="169">
        <f t="shared" si="28"/>
        <v>43946</v>
      </c>
      <c r="R307" s="3"/>
    </row>
    <row r="308" spans="14:18" x14ac:dyDescent="0.2">
      <c r="N308" s="167">
        <f t="shared" si="25"/>
        <v>24</v>
      </c>
      <c r="O308" s="168">
        <f t="shared" si="24"/>
        <v>1831</v>
      </c>
      <c r="P308" s="169">
        <f t="shared" si="28"/>
        <v>43945</v>
      </c>
      <c r="Q308" s="169">
        <f t="shared" si="28"/>
        <v>43947</v>
      </c>
      <c r="R308" s="3"/>
    </row>
    <row r="309" spans="14:18" x14ac:dyDescent="0.2">
      <c r="N309" s="167">
        <f t="shared" si="25"/>
        <v>25</v>
      </c>
      <c r="O309" s="168">
        <f t="shared" si="24"/>
        <v>1758</v>
      </c>
      <c r="P309" s="169">
        <f t="shared" si="28"/>
        <v>43946</v>
      </c>
      <c r="Q309" s="169">
        <f t="shared" si="28"/>
        <v>43948</v>
      </c>
      <c r="R309" s="3"/>
    </row>
    <row r="310" spans="14:18" x14ac:dyDescent="0.2">
      <c r="N310" s="167">
        <f t="shared" si="25"/>
        <v>26</v>
      </c>
      <c r="O310" s="168">
        <f t="shared" si="24"/>
        <v>1690</v>
      </c>
      <c r="P310" s="169">
        <f t="shared" si="28"/>
        <v>43947</v>
      </c>
      <c r="Q310" s="169">
        <f t="shared" si="28"/>
        <v>43949</v>
      </c>
      <c r="R310" s="3"/>
    </row>
    <row r="311" spans="14:18" x14ac:dyDescent="0.2">
      <c r="N311" s="167">
        <f t="shared" si="25"/>
        <v>27</v>
      </c>
      <c r="O311" s="168">
        <f t="shared" si="24"/>
        <v>1628</v>
      </c>
      <c r="P311" s="169">
        <f t="shared" si="28"/>
        <v>43948</v>
      </c>
      <c r="Q311" s="169">
        <f t="shared" si="28"/>
        <v>43950</v>
      </c>
      <c r="R311" s="3"/>
    </row>
    <row r="312" spans="14:18" x14ac:dyDescent="0.2">
      <c r="N312" s="167">
        <f t="shared" si="25"/>
        <v>28</v>
      </c>
      <c r="O312" s="168">
        <f t="shared" si="24"/>
        <v>1570</v>
      </c>
      <c r="P312" s="169">
        <f t="shared" si="28"/>
        <v>43949</v>
      </c>
      <c r="Q312" s="169">
        <f t="shared" si="28"/>
        <v>43951</v>
      </c>
      <c r="R312" s="3"/>
    </row>
    <row r="313" spans="14:18" x14ac:dyDescent="0.2">
      <c r="N313" s="167">
        <f t="shared" si="25"/>
        <v>29</v>
      </c>
      <c r="O313" s="168">
        <f t="shared" si="24"/>
        <v>1516</v>
      </c>
      <c r="P313" s="169">
        <f t="shared" si="28"/>
        <v>43950</v>
      </c>
      <c r="Q313" s="169">
        <f t="shared" si="28"/>
        <v>43952</v>
      </c>
      <c r="R313" s="3"/>
    </row>
    <row r="314" spans="14:18" x14ac:dyDescent="0.2">
      <c r="N314" s="167">
        <f t="shared" si="25"/>
        <v>30</v>
      </c>
      <c r="O314" s="168">
        <f t="shared" si="24"/>
        <v>1465</v>
      </c>
      <c r="P314" s="169">
        <f t="shared" si="28"/>
        <v>43951</v>
      </c>
      <c r="Q314" s="169">
        <f t="shared" si="28"/>
        <v>43953</v>
      </c>
      <c r="R314" s="3"/>
    </row>
    <row r="315" spans="14:18" x14ac:dyDescent="0.2">
      <c r="N315" s="167">
        <f t="shared" si="25"/>
        <v>1</v>
      </c>
      <c r="O315" s="168">
        <f t="shared" si="24"/>
        <v>43952</v>
      </c>
      <c r="P315" s="169">
        <f t="shared" si="28"/>
        <v>43952</v>
      </c>
      <c r="Q315" s="169">
        <f t="shared" si="28"/>
        <v>43954</v>
      </c>
      <c r="R315" s="3"/>
    </row>
    <row r="316" spans="14:18" x14ac:dyDescent="0.2">
      <c r="N316" s="167">
        <f t="shared" si="25"/>
        <v>2</v>
      </c>
      <c r="O316" s="168">
        <f t="shared" si="24"/>
        <v>21977</v>
      </c>
      <c r="P316" s="169">
        <f t="shared" ref="P316:Q331" si="29">P315+1</f>
        <v>43953</v>
      </c>
      <c r="Q316" s="169">
        <f t="shared" si="29"/>
        <v>43955</v>
      </c>
      <c r="R316" s="3"/>
    </row>
    <row r="317" spans="14:18" x14ac:dyDescent="0.2">
      <c r="N317" s="167">
        <f t="shared" si="25"/>
        <v>3</v>
      </c>
      <c r="O317" s="168">
        <f t="shared" si="24"/>
        <v>14651</v>
      </c>
      <c r="P317" s="169">
        <f t="shared" si="29"/>
        <v>43954</v>
      </c>
      <c r="Q317" s="169">
        <f t="shared" si="29"/>
        <v>43956</v>
      </c>
      <c r="R317" s="3"/>
    </row>
    <row r="318" spans="14:18" x14ac:dyDescent="0.2">
      <c r="N318" s="167">
        <f t="shared" si="25"/>
        <v>4</v>
      </c>
      <c r="O318" s="168">
        <f t="shared" si="24"/>
        <v>10989</v>
      </c>
      <c r="P318" s="169">
        <f t="shared" si="29"/>
        <v>43955</v>
      </c>
      <c r="Q318" s="169">
        <f t="shared" si="29"/>
        <v>43957</v>
      </c>
      <c r="R318" s="3"/>
    </row>
    <row r="319" spans="14:18" x14ac:dyDescent="0.2">
      <c r="N319" s="167">
        <f t="shared" si="25"/>
        <v>5</v>
      </c>
      <c r="O319" s="168">
        <f t="shared" si="24"/>
        <v>8791</v>
      </c>
      <c r="P319" s="169">
        <f t="shared" si="29"/>
        <v>43956</v>
      </c>
      <c r="Q319" s="169">
        <f t="shared" si="29"/>
        <v>43958</v>
      </c>
      <c r="R319" s="3"/>
    </row>
    <row r="320" spans="14:18" x14ac:dyDescent="0.2">
      <c r="N320" s="167">
        <f t="shared" si="25"/>
        <v>6</v>
      </c>
      <c r="O320" s="168">
        <f t="shared" si="24"/>
        <v>7326</v>
      </c>
      <c r="P320" s="169">
        <f t="shared" si="29"/>
        <v>43957</v>
      </c>
      <c r="Q320" s="169">
        <f t="shared" si="29"/>
        <v>43959</v>
      </c>
      <c r="R320" s="3"/>
    </row>
    <row r="321" spans="14:18" x14ac:dyDescent="0.2">
      <c r="N321" s="167">
        <f t="shared" si="25"/>
        <v>7</v>
      </c>
      <c r="O321" s="168">
        <f t="shared" si="24"/>
        <v>6280</v>
      </c>
      <c r="P321" s="169">
        <f t="shared" si="29"/>
        <v>43958</v>
      </c>
      <c r="Q321" s="169">
        <f t="shared" si="29"/>
        <v>43960</v>
      </c>
      <c r="R321" s="3"/>
    </row>
    <row r="322" spans="14:18" x14ac:dyDescent="0.2">
      <c r="N322" s="167">
        <f t="shared" si="25"/>
        <v>8</v>
      </c>
      <c r="O322" s="168">
        <f t="shared" si="24"/>
        <v>5495</v>
      </c>
      <c r="P322" s="169">
        <f t="shared" si="29"/>
        <v>43959</v>
      </c>
      <c r="Q322" s="169">
        <f t="shared" si="29"/>
        <v>43961</v>
      </c>
      <c r="R322" s="3"/>
    </row>
    <row r="323" spans="14:18" x14ac:dyDescent="0.2">
      <c r="N323" s="167">
        <f t="shared" si="25"/>
        <v>9</v>
      </c>
      <c r="O323" s="168">
        <f t="shared" si="24"/>
        <v>4884</v>
      </c>
      <c r="P323" s="169">
        <f t="shared" si="29"/>
        <v>43960</v>
      </c>
      <c r="Q323" s="169">
        <f t="shared" si="29"/>
        <v>43962</v>
      </c>
      <c r="R323" s="3"/>
    </row>
    <row r="324" spans="14:18" x14ac:dyDescent="0.2">
      <c r="N324" s="167">
        <f t="shared" si="25"/>
        <v>10</v>
      </c>
      <c r="O324" s="168">
        <f t="shared" si="24"/>
        <v>4396</v>
      </c>
      <c r="P324" s="169">
        <f t="shared" si="29"/>
        <v>43961</v>
      </c>
      <c r="Q324" s="169">
        <f t="shared" si="29"/>
        <v>43963</v>
      </c>
      <c r="R324" s="3"/>
    </row>
    <row r="325" spans="14:18" x14ac:dyDescent="0.2">
      <c r="N325" s="167">
        <f t="shared" si="25"/>
        <v>11</v>
      </c>
      <c r="O325" s="168">
        <f t="shared" si="24"/>
        <v>3997</v>
      </c>
      <c r="P325" s="169">
        <f t="shared" si="29"/>
        <v>43962</v>
      </c>
      <c r="Q325" s="169">
        <f t="shared" si="29"/>
        <v>43964</v>
      </c>
      <c r="R325" s="3"/>
    </row>
    <row r="326" spans="14:18" x14ac:dyDescent="0.2">
      <c r="N326" s="167">
        <f t="shared" si="25"/>
        <v>12</v>
      </c>
      <c r="O326" s="168">
        <f t="shared" si="24"/>
        <v>3664</v>
      </c>
      <c r="P326" s="169">
        <f t="shared" si="29"/>
        <v>43963</v>
      </c>
      <c r="Q326" s="169">
        <f t="shared" si="29"/>
        <v>43965</v>
      </c>
      <c r="R326" s="3"/>
    </row>
    <row r="327" spans="14:18" x14ac:dyDescent="0.2">
      <c r="N327" s="167">
        <f t="shared" si="25"/>
        <v>13</v>
      </c>
      <c r="O327" s="168">
        <f t="shared" si="24"/>
        <v>3382</v>
      </c>
      <c r="P327" s="169">
        <f t="shared" si="29"/>
        <v>43964</v>
      </c>
      <c r="Q327" s="169">
        <f t="shared" si="29"/>
        <v>43966</v>
      </c>
      <c r="R327" s="3"/>
    </row>
    <row r="328" spans="14:18" x14ac:dyDescent="0.2">
      <c r="N328" s="167">
        <f t="shared" si="25"/>
        <v>14</v>
      </c>
      <c r="O328" s="168">
        <f t="shared" si="24"/>
        <v>3140</v>
      </c>
      <c r="P328" s="169">
        <f t="shared" si="29"/>
        <v>43965</v>
      </c>
      <c r="Q328" s="169">
        <f t="shared" si="29"/>
        <v>43967</v>
      </c>
      <c r="R328" s="3"/>
    </row>
    <row r="329" spans="14:18" x14ac:dyDescent="0.2">
      <c r="N329" s="167">
        <f t="shared" si="25"/>
        <v>15</v>
      </c>
      <c r="O329" s="168">
        <f t="shared" si="24"/>
        <v>2931</v>
      </c>
      <c r="P329" s="169">
        <f t="shared" si="29"/>
        <v>43966</v>
      </c>
      <c r="Q329" s="169">
        <f t="shared" si="29"/>
        <v>43968</v>
      </c>
      <c r="R329" s="3"/>
    </row>
    <row r="330" spans="14:18" x14ac:dyDescent="0.2">
      <c r="N330" s="167">
        <f t="shared" si="25"/>
        <v>16</v>
      </c>
      <c r="O330" s="168">
        <f t="shared" ref="O330:O393" si="30">ROUND(P330/N330,0)</f>
        <v>2748</v>
      </c>
      <c r="P330" s="169">
        <f t="shared" si="29"/>
        <v>43967</v>
      </c>
      <c r="Q330" s="169">
        <f t="shared" si="29"/>
        <v>43969</v>
      </c>
      <c r="R330" s="3"/>
    </row>
    <row r="331" spans="14:18" x14ac:dyDescent="0.2">
      <c r="N331" s="167">
        <f t="shared" ref="N331:N394" si="31">DAY(P331)</f>
        <v>17</v>
      </c>
      <c r="O331" s="168">
        <f t="shared" si="30"/>
        <v>2586</v>
      </c>
      <c r="P331" s="169">
        <f t="shared" si="29"/>
        <v>43968</v>
      </c>
      <c r="Q331" s="169">
        <f t="shared" si="29"/>
        <v>43970</v>
      </c>
      <c r="R331" s="3"/>
    </row>
    <row r="332" spans="14:18" x14ac:dyDescent="0.2">
      <c r="N332" s="167">
        <f t="shared" si="31"/>
        <v>18</v>
      </c>
      <c r="O332" s="168">
        <f t="shared" si="30"/>
        <v>2443</v>
      </c>
      <c r="P332" s="169">
        <f t="shared" ref="P332:Q347" si="32">P331+1</f>
        <v>43969</v>
      </c>
      <c r="Q332" s="169">
        <f t="shared" si="32"/>
        <v>43971</v>
      </c>
      <c r="R332" s="3"/>
    </row>
    <row r="333" spans="14:18" x14ac:dyDescent="0.2">
      <c r="N333" s="167">
        <f t="shared" si="31"/>
        <v>19</v>
      </c>
      <c r="O333" s="168">
        <f t="shared" si="30"/>
        <v>2314</v>
      </c>
      <c r="P333" s="169">
        <f t="shared" si="32"/>
        <v>43970</v>
      </c>
      <c r="Q333" s="169">
        <f t="shared" si="32"/>
        <v>43972</v>
      </c>
      <c r="R333" s="3"/>
    </row>
    <row r="334" spans="14:18" x14ac:dyDescent="0.2">
      <c r="N334" s="167">
        <f t="shared" si="31"/>
        <v>20</v>
      </c>
      <c r="O334" s="168">
        <f t="shared" si="30"/>
        <v>2199</v>
      </c>
      <c r="P334" s="169">
        <f t="shared" si="32"/>
        <v>43971</v>
      </c>
      <c r="Q334" s="169">
        <f t="shared" si="32"/>
        <v>43973</v>
      </c>
      <c r="R334" s="3"/>
    </row>
    <row r="335" spans="14:18" x14ac:dyDescent="0.2">
      <c r="N335" s="167">
        <f t="shared" si="31"/>
        <v>21</v>
      </c>
      <c r="O335" s="168">
        <f t="shared" si="30"/>
        <v>2094</v>
      </c>
      <c r="P335" s="169">
        <f t="shared" si="32"/>
        <v>43972</v>
      </c>
      <c r="Q335" s="169">
        <f t="shared" si="32"/>
        <v>43974</v>
      </c>
      <c r="R335" s="3"/>
    </row>
    <row r="336" spans="14:18" x14ac:dyDescent="0.2">
      <c r="N336" s="167">
        <f t="shared" si="31"/>
        <v>22</v>
      </c>
      <c r="O336" s="168">
        <f t="shared" si="30"/>
        <v>1999</v>
      </c>
      <c r="P336" s="169">
        <f t="shared" si="32"/>
        <v>43973</v>
      </c>
      <c r="Q336" s="169">
        <f t="shared" si="32"/>
        <v>43975</v>
      </c>
      <c r="R336" s="3"/>
    </row>
    <row r="337" spans="14:18" x14ac:dyDescent="0.2">
      <c r="N337" s="167">
        <f t="shared" si="31"/>
        <v>23</v>
      </c>
      <c r="O337" s="168">
        <f t="shared" si="30"/>
        <v>1912</v>
      </c>
      <c r="P337" s="169">
        <f t="shared" si="32"/>
        <v>43974</v>
      </c>
      <c r="Q337" s="169">
        <f t="shared" si="32"/>
        <v>43976</v>
      </c>
      <c r="R337" s="3"/>
    </row>
    <row r="338" spans="14:18" x14ac:dyDescent="0.2">
      <c r="N338" s="167">
        <f t="shared" si="31"/>
        <v>24</v>
      </c>
      <c r="O338" s="168">
        <f t="shared" si="30"/>
        <v>1832</v>
      </c>
      <c r="P338" s="169">
        <f t="shared" si="32"/>
        <v>43975</v>
      </c>
      <c r="Q338" s="169">
        <f t="shared" si="32"/>
        <v>43977</v>
      </c>
      <c r="R338" s="3"/>
    </row>
    <row r="339" spans="14:18" x14ac:dyDescent="0.2">
      <c r="N339" s="167">
        <f t="shared" si="31"/>
        <v>25</v>
      </c>
      <c r="O339" s="168">
        <f t="shared" si="30"/>
        <v>1759</v>
      </c>
      <c r="P339" s="169">
        <f t="shared" si="32"/>
        <v>43976</v>
      </c>
      <c r="Q339" s="169">
        <f t="shared" si="32"/>
        <v>43978</v>
      </c>
      <c r="R339" s="3"/>
    </row>
    <row r="340" spans="14:18" x14ac:dyDescent="0.2">
      <c r="N340" s="167">
        <f t="shared" si="31"/>
        <v>26</v>
      </c>
      <c r="O340" s="168">
        <f t="shared" si="30"/>
        <v>1691</v>
      </c>
      <c r="P340" s="169">
        <f t="shared" si="32"/>
        <v>43977</v>
      </c>
      <c r="Q340" s="169">
        <f t="shared" si="32"/>
        <v>43979</v>
      </c>
      <c r="R340" s="3"/>
    </row>
    <row r="341" spans="14:18" x14ac:dyDescent="0.2">
      <c r="N341" s="167">
        <f t="shared" si="31"/>
        <v>27</v>
      </c>
      <c r="O341" s="168">
        <f t="shared" si="30"/>
        <v>1629</v>
      </c>
      <c r="P341" s="169">
        <f t="shared" si="32"/>
        <v>43978</v>
      </c>
      <c r="Q341" s="169">
        <f t="shared" si="32"/>
        <v>43980</v>
      </c>
      <c r="R341" s="3"/>
    </row>
    <row r="342" spans="14:18" x14ac:dyDescent="0.2">
      <c r="N342" s="167">
        <f t="shared" si="31"/>
        <v>28</v>
      </c>
      <c r="O342" s="168">
        <f t="shared" si="30"/>
        <v>1571</v>
      </c>
      <c r="P342" s="169">
        <f t="shared" si="32"/>
        <v>43979</v>
      </c>
      <c r="Q342" s="169">
        <f t="shared" si="32"/>
        <v>43981</v>
      </c>
      <c r="R342" s="3"/>
    </row>
    <row r="343" spans="14:18" x14ac:dyDescent="0.2">
      <c r="N343" s="167">
        <f t="shared" si="31"/>
        <v>29</v>
      </c>
      <c r="O343" s="168">
        <f t="shared" si="30"/>
        <v>1517</v>
      </c>
      <c r="P343" s="169">
        <f t="shared" si="32"/>
        <v>43980</v>
      </c>
      <c r="Q343" s="169">
        <f t="shared" si="32"/>
        <v>43982</v>
      </c>
      <c r="R343" s="3"/>
    </row>
    <row r="344" spans="14:18" x14ac:dyDescent="0.2">
      <c r="N344" s="167">
        <f t="shared" si="31"/>
        <v>30</v>
      </c>
      <c r="O344" s="168">
        <f t="shared" si="30"/>
        <v>1466</v>
      </c>
      <c r="P344" s="169">
        <f t="shared" si="32"/>
        <v>43981</v>
      </c>
      <c r="Q344" s="169">
        <f t="shared" si="32"/>
        <v>43983</v>
      </c>
      <c r="R344" s="3"/>
    </row>
    <row r="345" spans="14:18" x14ac:dyDescent="0.2">
      <c r="N345" s="167">
        <f t="shared" si="31"/>
        <v>31</v>
      </c>
      <c r="O345" s="168">
        <f t="shared" si="30"/>
        <v>1419</v>
      </c>
      <c r="P345" s="169">
        <f t="shared" si="32"/>
        <v>43982</v>
      </c>
      <c r="Q345" s="169">
        <f t="shared" si="32"/>
        <v>43984</v>
      </c>
      <c r="R345" s="3"/>
    </row>
    <row r="346" spans="14:18" x14ac:dyDescent="0.2">
      <c r="N346" s="167">
        <f t="shared" si="31"/>
        <v>1</v>
      </c>
      <c r="O346" s="168">
        <f t="shared" si="30"/>
        <v>43983</v>
      </c>
      <c r="P346" s="169">
        <f t="shared" si="32"/>
        <v>43983</v>
      </c>
      <c r="Q346" s="169">
        <f t="shared" si="32"/>
        <v>43985</v>
      </c>
      <c r="R346" s="3"/>
    </row>
    <row r="347" spans="14:18" x14ac:dyDescent="0.2">
      <c r="N347" s="167">
        <f t="shared" si="31"/>
        <v>2</v>
      </c>
      <c r="O347" s="168">
        <f t="shared" si="30"/>
        <v>21992</v>
      </c>
      <c r="P347" s="169">
        <f t="shared" si="32"/>
        <v>43984</v>
      </c>
      <c r="Q347" s="169">
        <f t="shared" si="32"/>
        <v>43986</v>
      </c>
      <c r="R347" s="3"/>
    </row>
    <row r="348" spans="14:18" x14ac:dyDescent="0.2">
      <c r="N348" s="167">
        <f t="shared" si="31"/>
        <v>3</v>
      </c>
      <c r="O348" s="168">
        <f t="shared" si="30"/>
        <v>14662</v>
      </c>
      <c r="P348" s="169">
        <f t="shared" ref="P348:Q363" si="33">P347+1</f>
        <v>43985</v>
      </c>
      <c r="Q348" s="169">
        <f t="shared" si="33"/>
        <v>43987</v>
      </c>
      <c r="R348" s="3"/>
    </row>
    <row r="349" spans="14:18" x14ac:dyDescent="0.2">
      <c r="N349" s="167">
        <f t="shared" si="31"/>
        <v>4</v>
      </c>
      <c r="O349" s="168">
        <f t="shared" si="30"/>
        <v>10997</v>
      </c>
      <c r="P349" s="169">
        <f t="shared" si="33"/>
        <v>43986</v>
      </c>
      <c r="Q349" s="169">
        <f t="shared" si="33"/>
        <v>43988</v>
      </c>
      <c r="R349" s="3"/>
    </row>
    <row r="350" spans="14:18" x14ac:dyDescent="0.2">
      <c r="N350" s="167">
        <f t="shared" si="31"/>
        <v>5</v>
      </c>
      <c r="O350" s="168">
        <f t="shared" si="30"/>
        <v>8797</v>
      </c>
      <c r="P350" s="169">
        <f t="shared" si="33"/>
        <v>43987</v>
      </c>
      <c r="Q350" s="169">
        <f t="shared" si="33"/>
        <v>43989</v>
      </c>
      <c r="R350" s="3"/>
    </row>
    <row r="351" spans="14:18" x14ac:dyDescent="0.2">
      <c r="N351" s="167">
        <f t="shared" si="31"/>
        <v>6</v>
      </c>
      <c r="O351" s="168">
        <f t="shared" si="30"/>
        <v>7331</v>
      </c>
      <c r="P351" s="169">
        <f t="shared" si="33"/>
        <v>43988</v>
      </c>
      <c r="Q351" s="169">
        <f t="shared" si="33"/>
        <v>43990</v>
      </c>
      <c r="R351" s="3"/>
    </row>
    <row r="352" spans="14:18" x14ac:dyDescent="0.2">
      <c r="N352" s="167">
        <f t="shared" si="31"/>
        <v>7</v>
      </c>
      <c r="O352" s="168">
        <f t="shared" si="30"/>
        <v>6284</v>
      </c>
      <c r="P352" s="169">
        <f t="shared" si="33"/>
        <v>43989</v>
      </c>
      <c r="Q352" s="169">
        <f t="shared" si="33"/>
        <v>43991</v>
      </c>
      <c r="R352" s="3"/>
    </row>
    <row r="353" spans="14:18" x14ac:dyDescent="0.2">
      <c r="N353" s="167">
        <f t="shared" si="31"/>
        <v>8</v>
      </c>
      <c r="O353" s="168">
        <f t="shared" si="30"/>
        <v>5499</v>
      </c>
      <c r="P353" s="169">
        <f t="shared" si="33"/>
        <v>43990</v>
      </c>
      <c r="Q353" s="169">
        <f t="shared" si="33"/>
        <v>43992</v>
      </c>
      <c r="R353" s="3"/>
    </row>
    <row r="354" spans="14:18" x14ac:dyDescent="0.2">
      <c r="N354" s="167">
        <f t="shared" si="31"/>
        <v>9</v>
      </c>
      <c r="O354" s="168">
        <f t="shared" si="30"/>
        <v>4888</v>
      </c>
      <c r="P354" s="169">
        <f t="shared" si="33"/>
        <v>43991</v>
      </c>
      <c r="Q354" s="169">
        <f t="shared" si="33"/>
        <v>43993</v>
      </c>
      <c r="R354" s="3"/>
    </row>
    <row r="355" spans="14:18" x14ac:dyDescent="0.2">
      <c r="N355" s="167">
        <f t="shared" si="31"/>
        <v>10</v>
      </c>
      <c r="O355" s="168">
        <f t="shared" si="30"/>
        <v>4399</v>
      </c>
      <c r="P355" s="169">
        <f t="shared" si="33"/>
        <v>43992</v>
      </c>
      <c r="Q355" s="169">
        <f t="shared" si="33"/>
        <v>43994</v>
      </c>
      <c r="R355" s="3"/>
    </row>
    <row r="356" spans="14:18" x14ac:dyDescent="0.2">
      <c r="N356" s="167">
        <f t="shared" si="31"/>
        <v>11</v>
      </c>
      <c r="O356" s="168">
        <f t="shared" si="30"/>
        <v>3999</v>
      </c>
      <c r="P356" s="169">
        <f t="shared" si="33"/>
        <v>43993</v>
      </c>
      <c r="Q356" s="169">
        <f t="shared" si="33"/>
        <v>43995</v>
      </c>
      <c r="R356" s="3"/>
    </row>
    <row r="357" spans="14:18" x14ac:dyDescent="0.2">
      <c r="N357" s="167">
        <f t="shared" si="31"/>
        <v>12</v>
      </c>
      <c r="O357" s="168">
        <f t="shared" si="30"/>
        <v>3666</v>
      </c>
      <c r="P357" s="169">
        <f t="shared" si="33"/>
        <v>43994</v>
      </c>
      <c r="Q357" s="169">
        <f t="shared" si="33"/>
        <v>43996</v>
      </c>
      <c r="R357" s="3"/>
    </row>
    <row r="358" spans="14:18" x14ac:dyDescent="0.2">
      <c r="N358" s="167">
        <f t="shared" si="31"/>
        <v>13</v>
      </c>
      <c r="O358" s="168">
        <f t="shared" si="30"/>
        <v>3384</v>
      </c>
      <c r="P358" s="169">
        <f t="shared" si="33"/>
        <v>43995</v>
      </c>
      <c r="Q358" s="169">
        <f t="shared" si="33"/>
        <v>43997</v>
      </c>
      <c r="R358" s="3"/>
    </row>
    <row r="359" spans="14:18" x14ac:dyDescent="0.2">
      <c r="N359" s="167">
        <f t="shared" si="31"/>
        <v>14</v>
      </c>
      <c r="O359" s="168">
        <f t="shared" si="30"/>
        <v>3143</v>
      </c>
      <c r="P359" s="169">
        <f t="shared" si="33"/>
        <v>43996</v>
      </c>
      <c r="Q359" s="169">
        <f t="shared" si="33"/>
        <v>43998</v>
      </c>
      <c r="R359" s="3"/>
    </row>
    <row r="360" spans="14:18" x14ac:dyDescent="0.2">
      <c r="N360" s="167">
        <f t="shared" si="31"/>
        <v>15</v>
      </c>
      <c r="O360" s="168">
        <f t="shared" si="30"/>
        <v>2933</v>
      </c>
      <c r="P360" s="169">
        <f t="shared" si="33"/>
        <v>43997</v>
      </c>
      <c r="Q360" s="169">
        <f t="shared" si="33"/>
        <v>43999</v>
      </c>
      <c r="R360" s="3"/>
    </row>
    <row r="361" spans="14:18" x14ac:dyDescent="0.2">
      <c r="N361" s="167">
        <f t="shared" si="31"/>
        <v>16</v>
      </c>
      <c r="O361" s="168">
        <f t="shared" si="30"/>
        <v>2750</v>
      </c>
      <c r="P361" s="169">
        <f t="shared" si="33"/>
        <v>43998</v>
      </c>
      <c r="Q361" s="169">
        <f t="shared" si="33"/>
        <v>44000</v>
      </c>
      <c r="R361" s="3"/>
    </row>
    <row r="362" spans="14:18" x14ac:dyDescent="0.2">
      <c r="N362" s="167">
        <f t="shared" si="31"/>
        <v>17</v>
      </c>
      <c r="O362" s="168">
        <f t="shared" si="30"/>
        <v>2588</v>
      </c>
      <c r="P362" s="169">
        <f t="shared" si="33"/>
        <v>43999</v>
      </c>
      <c r="Q362" s="169">
        <f t="shared" si="33"/>
        <v>44001</v>
      </c>
      <c r="R362" s="3"/>
    </row>
    <row r="363" spans="14:18" x14ac:dyDescent="0.2">
      <c r="N363" s="167">
        <f t="shared" si="31"/>
        <v>18</v>
      </c>
      <c r="O363" s="168">
        <f t="shared" si="30"/>
        <v>2444</v>
      </c>
      <c r="P363" s="169">
        <f t="shared" si="33"/>
        <v>44000</v>
      </c>
      <c r="Q363" s="169">
        <f t="shared" si="33"/>
        <v>44002</v>
      </c>
      <c r="R363" s="3"/>
    </row>
    <row r="364" spans="14:18" x14ac:dyDescent="0.2">
      <c r="N364" s="167">
        <f t="shared" si="31"/>
        <v>19</v>
      </c>
      <c r="O364" s="168">
        <f t="shared" si="30"/>
        <v>2316</v>
      </c>
      <c r="P364" s="169">
        <f t="shared" ref="P364:Q379" si="34">P363+1</f>
        <v>44001</v>
      </c>
      <c r="Q364" s="169">
        <f t="shared" si="34"/>
        <v>44003</v>
      </c>
      <c r="R364" s="3"/>
    </row>
    <row r="365" spans="14:18" x14ac:dyDescent="0.2">
      <c r="N365" s="167">
        <f t="shared" si="31"/>
        <v>20</v>
      </c>
      <c r="O365" s="168">
        <f t="shared" si="30"/>
        <v>2200</v>
      </c>
      <c r="P365" s="169">
        <f t="shared" si="34"/>
        <v>44002</v>
      </c>
      <c r="Q365" s="169">
        <f t="shared" si="34"/>
        <v>44004</v>
      </c>
      <c r="R365" s="3"/>
    </row>
    <row r="366" spans="14:18" x14ac:dyDescent="0.2">
      <c r="N366" s="167">
        <f t="shared" si="31"/>
        <v>21</v>
      </c>
      <c r="O366" s="168">
        <f t="shared" si="30"/>
        <v>2095</v>
      </c>
      <c r="P366" s="169">
        <f t="shared" si="34"/>
        <v>44003</v>
      </c>
      <c r="Q366" s="169">
        <f t="shared" si="34"/>
        <v>44005</v>
      </c>
      <c r="R366" s="3"/>
    </row>
    <row r="367" spans="14:18" x14ac:dyDescent="0.2">
      <c r="N367" s="167">
        <f t="shared" si="31"/>
        <v>22</v>
      </c>
      <c r="O367" s="168">
        <f t="shared" si="30"/>
        <v>2000</v>
      </c>
      <c r="P367" s="169">
        <f t="shared" si="34"/>
        <v>44004</v>
      </c>
      <c r="Q367" s="169">
        <f t="shared" si="34"/>
        <v>44006</v>
      </c>
      <c r="R367" s="3"/>
    </row>
    <row r="368" spans="14:18" x14ac:dyDescent="0.2">
      <c r="N368" s="167">
        <f t="shared" si="31"/>
        <v>23</v>
      </c>
      <c r="O368" s="168">
        <f t="shared" si="30"/>
        <v>1913</v>
      </c>
      <c r="P368" s="169">
        <f t="shared" si="34"/>
        <v>44005</v>
      </c>
      <c r="Q368" s="169">
        <f t="shared" si="34"/>
        <v>44007</v>
      </c>
      <c r="R368" s="3"/>
    </row>
    <row r="369" spans="14:18" x14ac:dyDescent="0.2">
      <c r="N369" s="167">
        <f t="shared" si="31"/>
        <v>24</v>
      </c>
      <c r="O369" s="168">
        <f t="shared" si="30"/>
        <v>1834</v>
      </c>
      <c r="P369" s="169">
        <f t="shared" si="34"/>
        <v>44006</v>
      </c>
      <c r="Q369" s="169">
        <f t="shared" si="34"/>
        <v>44008</v>
      </c>
      <c r="R369" s="3"/>
    </row>
    <row r="370" spans="14:18" x14ac:dyDescent="0.2">
      <c r="N370" s="167">
        <f t="shared" si="31"/>
        <v>25</v>
      </c>
      <c r="O370" s="168">
        <f t="shared" si="30"/>
        <v>1760</v>
      </c>
      <c r="P370" s="169">
        <f t="shared" si="34"/>
        <v>44007</v>
      </c>
      <c r="Q370" s="169">
        <f t="shared" si="34"/>
        <v>44009</v>
      </c>
      <c r="R370" s="3"/>
    </row>
    <row r="371" spans="14:18" x14ac:dyDescent="0.2">
      <c r="N371" s="167">
        <f t="shared" si="31"/>
        <v>26</v>
      </c>
      <c r="O371" s="168">
        <f t="shared" si="30"/>
        <v>1693</v>
      </c>
      <c r="P371" s="169">
        <f t="shared" si="34"/>
        <v>44008</v>
      </c>
      <c r="Q371" s="169">
        <f t="shared" si="34"/>
        <v>44010</v>
      </c>
      <c r="R371" s="3"/>
    </row>
    <row r="372" spans="14:18" x14ac:dyDescent="0.2">
      <c r="N372" s="167">
        <f t="shared" si="31"/>
        <v>27</v>
      </c>
      <c r="O372" s="168">
        <f t="shared" si="30"/>
        <v>1630</v>
      </c>
      <c r="P372" s="169">
        <f t="shared" si="34"/>
        <v>44009</v>
      </c>
      <c r="Q372" s="169">
        <f t="shared" si="34"/>
        <v>44011</v>
      </c>
      <c r="R372" s="3"/>
    </row>
    <row r="373" spans="14:18" x14ac:dyDescent="0.2">
      <c r="N373" s="167">
        <f t="shared" si="31"/>
        <v>28</v>
      </c>
      <c r="O373" s="168">
        <f t="shared" si="30"/>
        <v>1572</v>
      </c>
      <c r="P373" s="169">
        <f t="shared" si="34"/>
        <v>44010</v>
      </c>
      <c r="Q373" s="169">
        <f t="shared" si="34"/>
        <v>44012</v>
      </c>
      <c r="R373" s="3"/>
    </row>
    <row r="374" spans="14:18" x14ac:dyDescent="0.2">
      <c r="N374" s="167">
        <f t="shared" si="31"/>
        <v>29</v>
      </c>
      <c r="O374" s="168">
        <f t="shared" si="30"/>
        <v>1518</v>
      </c>
      <c r="P374" s="169">
        <f t="shared" si="34"/>
        <v>44011</v>
      </c>
      <c r="Q374" s="169">
        <f t="shared" si="34"/>
        <v>44013</v>
      </c>
      <c r="R374" s="3"/>
    </row>
    <row r="375" spans="14:18" x14ac:dyDescent="0.2">
      <c r="N375" s="167">
        <f t="shared" si="31"/>
        <v>30</v>
      </c>
      <c r="O375" s="168">
        <f t="shared" si="30"/>
        <v>1467</v>
      </c>
      <c r="P375" s="169">
        <f t="shared" si="34"/>
        <v>44012</v>
      </c>
      <c r="Q375" s="169">
        <f t="shared" si="34"/>
        <v>44014</v>
      </c>
      <c r="R375" s="3"/>
    </row>
    <row r="376" spans="14:18" x14ac:dyDescent="0.2">
      <c r="N376" s="167">
        <f t="shared" si="31"/>
        <v>1</v>
      </c>
      <c r="O376" s="168">
        <f t="shared" si="30"/>
        <v>44013</v>
      </c>
      <c r="P376" s="169">
        <f t="shared" si="34"/>
        <v>44013</v>
      </c>
      <c r="Q376" s="169">
        <f t="shared" si="34"/>
        <v>44015</v>
      </c>
      <c r="R376" s="3"/>
    </row>
    <row r="377" spans="14:18" x14ac:dyDescent="0.2">
      <c r="N377" s="167">
        <f t="shared" si="31"/>
        <v>2</v>
      </c>
      <c r="O377" s="168">
        <f t="shared" si="30"/>
        <v>22007</v>
      </c>
      <c r="P377" s="169">
        <f t="shared" si="34"/>
        <v>44014</v>
      </c>
      <c r="Q377" s="169">
        <f t="shared" si="34"/>
        <v>44016</v>
      </c>
      <c r="R377" s="3"/>
    </row>
    <row r="378" spans="14:18" x14ac:dyDescent="0.2">
      <c r="N378" s="167">
        <f t="shared" si="31"/>
        <v>3</v>
      </c>
      <c r="O378" s="168">
        <f t="shared" si="30"/>
        <v>14672</v>
      </c>
      <c r="P378" s="169">
        <f t="shared" si="34"/>
        <v>44015</v>
      </c>
      <c r="Q378" s="169">
        <f t="shared" si="34"/>
        <v>44017</v>
      </c>
      <c r="R378" s="3"/>
    </row>
    <row r="379" spans="14:18" x14ac:dyDescent="0.2">
      <c r="N379" s="167">
        <f t="shared" si="31"/>
        <v>4</v>
      </c>
      <c r="O379" s="168">
        <f t="shared" si="30"/>
        <v>11004</v>
      </c>
      <c r="P379" s="169">
        <f t="shared" si="34"/>
        <v>44016</v>
      </c>
      <c r="Q379" s="169">
        <f t="shared" si="34"/>
        <v>44018</v>
      </c>
      <c r="R379" s="3"/>
    </row>
    <row r="380" spans="14:18" x14ac:dyDescent="0.2">
      <c r="N380" s="167">
        <f t="shared" si="31"/>
        <v>5</v>
      </c>
      <c r="O380" s="168">
        <f t="shared" si="30"/>
        <v>8803</v>
      </c>
      <c r="P380" s="169">
        <f t="shared" ref="P380:Q395" si="35">P379+1</f>
        <v>44017</v>
      </c>
      <c r="Q380" s="169">
        <f t="shared" si="35"/>
        <v>44019</v>
      </c>
      <c r="R380" s="3"/>
    </row>
    <row r="381" spans="14:18" x14ac:dyDescent="0.2">
      <c r="N381" s="167">
        <f t="shared" si="31"/>
        <v>6</v>
      </c>
      <c r="O381" s="168">
        <f t="shared" si="30"/>
        <v>7336</v>
      </c>
      <c r="P381" s="169">
        <f t="shared" si="35"/>
        <v>44018</v>
      </c>
      <c r="Q381" s="169">
        <f t="shared" si="35"/>
        <v>44020</v>
      </c>
      <c r="R381" s="3"/>
    </row>
    <row r="382" spans="14:18" x14ac:dyDescent="0.2">
      <c r="N382" s="167">
        <f t="shared" si="31"/>
        <v>7</v>
      </c>
      <c r="O382" s="168">
        <f t="shared" si="30"/>
        <v>6288</v>
      </c>
      <c r="P382" s="169">
        <f t="shared" si="35"/>
        <v>44019</v>
      </c>
      <c r="Q382" s="169">
        <f t="shared" si="35"/>
        <v>44021</v>
      </c>
      <c r="R382" s="3"/>
    </row>
    <row r="383" spans="14:18" x14ac:dyDescent="0.2">
      <c r="N383" s="167">
        <f t="shared" si="31"/>
        <v>8</v>
      </c>
      <c r="O383" s="168">
        <f t="shared" si="30"/>
        <v>5503</v>
      </c>
      <c r="P383" s="169">
        <f t="shared" si="35"/>
        <v>44020</v>
      </c>
      <c r="Q383" s="169">
        <f t="shared" si="35"/>
        <v>44022</v>
      </c>
      <c r="R383" s="3"/>
    </row>
    <row r="384" spans="14:18" x14ac:dyDescent="0.2">
      <c r="N384" s="167">
        <f t="shared" si="31"/>
        <v>9</v>
      </c>
      <c r="O384" s="168">
        <f t="shared" si="30"/>
        <v>4891</v>
      </c>
      <c r="P384" s="169">
        <f t="shared" si="35"/>
        <v>44021</v>
      </c>
      <c r="Q384" s="169">
        <f t="shared" si="35"/>
        <v>44023</v>
      </c>
      <c r="R384" s="3"/>
    </row>
    <row r="385" spans="14:18" x14ac:dyDescent="0.2">
      <c r="N385" s="167">
        <f t="shared" si="31"/>
        <v>10</v>
      </c>
      <c r="O385" s="168">
        <f t="shared" si="30"/>
        <v>4402</v>
      </c>
      <c r="P385" s="169">
        <f t="shared" si="35"/>
        <v>44022</v>
      </c>
      <c r="Q385" s="169">
        <f t="shared" si="35"/>
        <v>44024</v>
      </c>
      <c r="R385" s="3"/>
    </row>
    <row r="386" spans="14:18" x14ac:dyDescent="0.2">
      <c r="N386" s="167">
        <f t="shared" si="31"/>
        <v>11</v>
      </c>
      <c r="O386" s="168">
        <f t="shared" si="30"/>
        <v>4002</v>
      </c>
      <c r="P386" s="169">
        <f t="shared" si="35"/>
        <v>44023</v>
      </c>
      <c r="Q386" s="169">
        <f t="shared" si="35"/>
        <v>44025</v>
      </c>
      <c r="R386" s="3"/>
    </row>
    <row r="387" spans="14:18" x14ac:dyDescent="0.2">
      <c r="N387" s="167">
        <f t="shared" si="31"/>
        <v>12</v>
      </c>
      <c r="O387" s="168">
        <f t="shared" si="30"/>
        <v>3669</v>
      </c>
      <c r="P387" s="169">
        <f t="shared" si="35"/>
        <v>44024</v>
      </c>
      <c r="Q387" s="169">
        <f t="shared" si="35"/>
        <v>44026</v>
      </c>
      <c r="R387" s="3"/>
    </row>
    <row r="388" spans="14:18" x14ac:dyDescent="0.2">
      <c r="N388" s="167">
        <f t="shared" si="31"/>
        <v>13</v>
      </c>
      <c r="O388" s="168">
        <f t="shared" si="30"/>
        <v>3387</v>
      </c>
      <c r="P388" s="169">
        <f t="shared" si="35"/>
        <v>44025</v>
      </c>
      <c r="Q388" s="169">
        <f t="shared" si="35"/>
        <v>44027</v>
      </c>
      <c r="R388" s="3"/>
    </row>
    <row r="389" spans="14:18" x14ac:dyDescent="0.2">
      <c r="N389" s="167">
        <f t="shared" si="31"/>
        <v>14</v>
      </c>
      <c r="O389" s="168">
        <f t="shared" si="30"/>
        <v>3145</v>
      </c>
      <c r="P389" s="169">
        <f t="shared" si="35"/>
        <v>44026</v>
      </c>
      <c r="Q389" s="169">
        <f t="shared" si="35"/>
        <v>44028</v>
      </c>
      <c r="R389" s="3"/>
    </row>
    <row r="390" spans="14:18" x14ac:dyDescent="0.2">
      <c r="N390" s="167">
        <f t="shared" si="31"/>
        <v>15</v>
      </c>
      <c r="O390" s="168">
        <f t="shared" si="30"/>
        <v>2935</v>
      </c>
      <c r="P390" s="169">
        <f t="shared" si="35"/>
        <v>44027</v>
      </c>
      <c r="Q390" s="169">
        <f t="shared" si="35"/>
        <v>44029</v>
      </c>
      <c r="R390" s="3"/>
    </row>
    <row r="391" spans="14:18" x14ac:dyDescent="0.2">
      <c r="N391" s="167">
        <f t="shared" si="31"/>
        <v>16</v>
      </c>
      <c r="O391" s="168">
        <f t="shared" si="30"/>
        <v>2752</v>
      </c>
      <c r="P391" s="169">
        <f t="shared" si="35"/>
        <v>44028</v>
      </c>
      <c r="Q391" s="169">
        <f t="shared" si="35"/>
        <v>44030</v>
      </c>
      <c r="R391" s="3"/>
    </row>
    <row r="392" spans="14:18" x14ac:dyDescent="0.2">
      <c r="N392" s="167">
        <f t="shared" si="31"/>
        <v>17</v>
      </c>
      <c r="O392" s="168">
        <f t="shared" si="30"/>
        <v>2590</v>
      </c>
      <c r="P392" s="169">
        <f t="shared" si="35"/>
        <v>44029</v>
      </c>
      <c r="Q392" s="169">
        <f t="shared" si="35"/>
        <v>44031</v>
      </c>
      <c r="R392" s="3"/>
    </row>
    <row r="393" spans="14:18" x14ac:dyDescent="0.2">
      <c r="N393" s="167">
        <f t="shared" si="31"/>
        <v>18</v>
      </c>
      <c r="O393" s="168">
        <f t="shared" si="30"/>
        <v>2446</v>
      </c>
      <c r="P393" s="169">
        <f t="shared" si="35"/>
        <v>44030</v>
      </c>
      <c r="Q393" s="169">
        <f t="shared" si="35"/>
        <v>44032</v>
      </c>
      <c r="R393" s="3"/>
    </row>
    <row r="394" spans="14:18" x14ac:dyDescent="0.2">
      <c r="N394" s="167">
        <f t="shared" si="31"/>
        <v>19</v>
      </c>
      <c r="O394" s="168">
        <f t="shared" ref="O394:O457" si="36">ROUND(P394/N394,0)</f>
        <v>2317</v>
      </c>
      <c r="P394" s="169">
        <f t="shared" si="35"/>
        <v>44031</v>
      </c>
      <c r="Q394" s="169">
        <f t="shared" si="35"/>
        <v>44033</v>
      </c>
      <c r="R394" s="3"/>
    </row>
    <row r="395" spans="14:18" x14ac:dyDescent="0.2">
      <c r="N395" s="167">
        <f t="shared" ref="N395:N458" si="37">DAY(P395)</f>
        <v>20</v>
      </c>
      <c r="O395" s="168">
        <f t="shared" si="36"/>
        <v>2202</v>
      </c>
      <c r="P395" s="169">
        <f t="shared" si="35"/>
        <v>44032</v>
      </c>
      <c r="Q395" s="169">
        <f t="shared" si="35"/>
        <v>44034</v>
      </c>
      <c r="R395" s="3"/>
    </row>
    <row r="396" spans="14:18" x14ac:dyDescent="0.2">
      <c r="N396" s="167">
        <f t="shared" si="37"/>
        <v>21</v>
      </c>
      <c r="O396" s="168">
        <f t="shared" si="36"/>
        <v>2097</v>
      </c>
      <c r="P396" s="169">
        <f t="shared" ref="P396:Q411" si="38">P395+1</f>
        <v>44033</v>
      </c>
      <c r="Q396" s="169">
        <f t="shared" si="38"/>
        <v>44035</v>
      </c>
      <c r="R396" s="3"/>
    </row>
    <row r="397" spans="14:18" x14ac:dyDescent="0.2">
      <c r="N397" s="167">
        <f t="shared" si="37"/>
        <v>22</v>
      </c>
      <c r="O397" s="168">
        <f t="shared" si="36"/>
        <v>2002</v>
      </c>
      <c r="P397" s="169">
        <f t="shared" si="38"/>
        <v>44034</v>
      </c>
      <c r="Q397" s="169">
        <f t="shared" si="38"/>
        <v>44036</v>
      </c>
      <c r="R397" s="3"/>
    </row>
    <row r="398" spans="14:18" x14ac:dyDescent="0.2">
      <c r="N398" s="167">
        <f t="shared" si="37"/>
        <v>23</v>
      </c>
      <c r="O398" s="168">
        <f t="shared" si="36"/>
        <v>1915</v>
      </c>
      <c r="P398" s="169">
        <f t="shared" si="38"/>
        <v>44035</v>
      </c>
      <c r="Q398" s="169">
        <f t="shared" si="38"/>
        <v>44037</v>
      </c>
      <c r="R398" s="3"/>
    </row>
    <row r="399" spans="14:18" x14ac:dyDescent="0.2">
      <c r="N399" s="167">
        <f t="shared" si="37"/>
        <v>24</v>
      </c>
      <c r="O399" s="168">
        <f t="shared" si="36"/>
        <v>1835</v>
      </c>
      <c r="P399" s="169">
        <f t="shared" si="38"/>
        <v>44036</v>
      </c>
      <c r="Q399" s="169">
        <f t="shared" si="38"/>
        <v>44038</v>
      </c>
      <c r="R399" s="3"/>
    </row>
    <row r="400" spans="14:18" x14ac:dyDescent="0.2">
      <c r="N400" s="167">
        <f t="shared" si="37"/>
        <v>25</v>
      </c>
      <c r="O400" s="168">
        <f t="shared" si="36"/>
        <v>1761</v>
      </c>
      <c r="P400" s="169">
        <f t="shared" si="38"/>
        <v>44037</v>
      </c>
      <c r="Q400" s="169">
        <f t="shared" si="38"/>
        <v>44039</v>
      </c>
      <c r="R400" s="3"/>
    </row>
    <row r="401" spans="14:18" x14ac:dyDescent="0.2">
      <c r="N401" s="167">
        <f t="shared" si="37"/>
        <v>26</v>
      </c>
      <c r="O401" s="168">
        <f t="shared" si="36"/>
        <v>1694</v>
      </c>
      <c r="P401" s="169">
        <f t="shared" si="38"/>
        <v>44038</v>
      </c>
      <c r="Q401" s="169">
        <f t="shared" si="38"/>
        <v>44040</v>
      </c>
      <c r="R401" s="3"/>
    </row>
    <row r="402" spans="14:18" x14ac:dyDescent="0.2">
      <c r="N402" s="167">
        <f t="shared" si="37"/>
        <v>27</v>
      </c>
      <c r="O402" s="168">
        <f t="shared" si="36"/>
        <v>1631</v>
      </c>
      <c r="P402" s="169">
        <f t="shared" si="38"/>
        <v>44039</v>
      </c>
      <c r="Q402" s="169">
        <f t="shared" si="38"/>
        <v>44041</v>
      </c>
      <c r="R402" s="3"/>
    </row>
    <row r="403" spans="14:18" x14ac:dyDescent="0.2">
      <c r="N403" s="167">
        <f t="shared" si="37"/>
        <v>28</v>
      </c>
      <c r="O403" s="168">
        <f t="shared" si="36"/>
        <v>1573</v>
      </c>
      <c r="P403" s="169">
        <f t="shared" si="38"/>
        <v>44040</v>
      </c>
      <c r="Q403" s="169">
        <f t="shared" si="38"/>
        <v>44042</v>
      </c>
      <c r="R403" s="3"/>
    </row>
    <row r="404" spans="14:18" x14ac:dyDescent="0.2">
      <c r="N404" s="167">
        <f t="shared" si="37"/>
        <v>29</v>
      </c>
      <c r="O404" s="168">
        <f t="shared" si="36"/>
        <v>1519</v>
      </c>
      <c r="P404" s="169">
        <f t="shared" si="38"/>
        <v>44041</v>
      </c>
      <c r="Q404" s="169">
        <f t="shared" si="38"/>
        <v>44043</v>
      </c>
      <c r="R404" s="3"/>
    </row>
    <row r="405" spans="14:18" x14ac:dyDescent="0.2">
      <c r="N405" s="167">
        <f t="shared" si="37"/>
        <v>30</v>
      </c>
      <c r="O405" s="168">
        <f t="shared" si="36"/>
        <v>1468</v>
      </c>
      <c r="P405" s="169">
        <f t="shared" si="38"/>
        <v>44042</v>
      </c>
      <c r="Q405" s="169">
        <f t="shared" si="38"/>
        <v>44044</v>
      </c>
      <c r="R405" s="3"/>
    </row>
    <row r="406" spans="14:18" x14ac:dyDescent="0.2">
      <c r="N406" s="167">
        <f t="shared" si="37"/>
        <v>31</v>
      </c>
      <c r="O406" s="168">
        <f t="shared" si="36"/>
        <v>1421</v>
      </c>
      <c r="P406" s="169">
        <f t="shared" si="38"/>
        <v>44043</v>
      </c>
      <c r="Q406" s="169">
        <f t="shared" si="38"/>
        <v>44045</v>
      </c>
      <c r="R406" s="3"/>
    </row>
    <row r="407" spans="14:18" x14ac:dyDescent="0.2">
      <c r="N407" s="167">
        <f t="shared" si="37"/>
        <v>1</v>
      </c>
      <c r="O407" s="168">
        <f t="shared" si="36"/>
        <v>44044</v>
      </c>
      <c r="P407" s="169">
        <f t="shared" si="38"/>
        <v>44044</v>
      </c>
      <c r="Q407" s="169">
        <f t="shared" si="38"/>
        <v>44046</v>
      </c>
      <c r="R407" s="3"/>
    </row>
    <row r="408" spans="14:18" x14ac:dyDescent="0.2">
      <c r="N408" s="167">
        <f t="shared" si="37"/>
        <v>2</v>
      </c>
      <c r="O408" s="168">
        <f t="shared" si="36"/>
        <v>22023</v>
      </c>
      <c r="P408" s="169">
        <f t="shared" si="38"/>
        <v>44045</v>
      </c>
      <c r="Q408" s="169">
        <f t="shared" si="38"/>
        <v>44047</v>
      </c>
      <c r="R408" s="3"/>
    </row>
    <row r="409" spans="14:18" x14ac:dyDescent="0.2">
      <c r="N409" s="167">
        <f t="shared" si="37"/>
        <v>3</v>
      </c>
      <c r="O409" s="168">
        <f t="shared" si="36"/>
        <v>14682</v>
      </c>
      <c r="P409" s="169">
        <f t="shared" si="38"/>
        <v>44046</v>
      </c>
      <c r="Q409" s="169">
        <f t="shared" si="38"/>
        <v>44048</v>
      </c>
      <c r="R409" s="3"/>
    </row>
    <row r="410" spans="14:18" x14ac:dyDescent="0.2">
      <c r="N410" s="167">
        <f t="shared" si="37"/>
        <v>4</v>
      </c>
      <c r="O410" s="168">
        <f t="shared" si="36"/>
        <v>11012</v>
      </c>
      <c r="P410" s="169">
        <f t="shared" si="38"/>
        <v>44047</v>
      </c>
      <c r="Q410" s="169">
        <f t="shared" si="38"/>
        <v>44049</v>
      </c>
      <c r="R410" s="3"/>
    </row>
    <row r="411" spans="14:18" x14ac:dyDescent="0.2">
      <c r="N411" s="167">
        <f t="shared" si="37"/>
        <v>5</v>
      </c>
      <c r="O411" s="168">
        <f t="shared" si="36"/>
        <v>8810</v>
      </c>
      <c r="P411" s="169">
        <f t="shared" si="38"/>
        <v>44048</v>
      </c>
      <c r="Q411" s="169">
        <f t="shared" si="38"/>
        <v>44050</v>
      </c>
      <c r="R411" s="3"/>
    </row>
    <row r="412" spans="14:18" x14ac:dyDescent="0.2">
      <c r="N412" s="167">
        <f t="shared" si="37"/>
        <v>6</v>
      </c>
      <c r="O412" s="168">
        <f t="shared" si="36"/>
        <v>7342</v>
      </c>
      <c r="P412" s="169">
        <f t="shared" ref="P412:Q427" si="39">P411+1</f>
        <v>44049</v>
      </c>
      <c r="Q412" s="169">
        <f t="shared" si="39"/>
        <v>44051</v>
      </c>
      <c r="R412" s="3"/>
    </row>
    <row r="413" spans="14:18" x14ac:dyDescent="0.2">
      <c r="N413" s="167">
        <f t="shared" si="37"/>
        <v>7</v>
      </c>
      <c r="O413" s="168">
        <f t="shared" si="36"/>
        <v>6293</v>
      </c>
      <c r="P413" s="169">
        <f t="shared" si="39"/>
        <v>44050</v>
      </c>
      <c r="Q413" s="169">
        <f t="shared" si="39"/>
        <v>44052</v>
      </c>
      <c r="R413" s="3"/>
    </row>
    <row r="414" spans="14:18" x14ac:dyDescent="0.2">
      <c r="N414" s="167">
        <f t="shared" si="37"/>
        <v>8</v>
      </c>
      <c r="O414" s="168">
        <f t="shared" si="36"/>
        <v>5506</v>
      </c>
      <c r="P414" s="169">
        <f t="shared" si="39"/>
        <v>44051</v>
      </c>
      <c r="Q414" s="169">
        <f t="shared" si="39"/>
        <v>44053</v>
      </c>
      <c r="R414" s="3"/>
    </row>
    <row r="415" spans="14:18" x14ac:dyDescent="0.2">
      <c r="N415" s="167">
        <f t="shared" si="37"/>
        <v>9</v>
      </c>
      <c r="O415" s="168">
        <f t="shared" si="36"/>
        <v>4895</v>
      </c>
      <c r="P415" s="169">
        <f t="shared" si="39"/>
        <v>44052</v>
      </c>
      <c r="Q415" s="169">
        <f t="shared" si="39"/>
        <v>44054</v>
      </c>
      <c r="R415" s="3"/>
    </row>
    <row r="416" spans="14:18" x14ac:dyDescent="0.2">
      <c r="N416" s="167">
        <f t="shared" si="37"/>
        <v>10</v>
      </c>
      <c r="O416" s="168">
        <f t="shared" si="36"/>
        <v>4405</v>
      </c>
      <c r="P416" s="169">
        <f t="shared" si="39"/>
        <v>44053</v>
      </c>
      <c r="Q416" s="169">
        <f t="shared" si="39"/>
        <v>44055</v>
      </c>
      <c r="R416" s="3"/>
    </row>
    <row r="417" spans="14:18" x14ac:dyDescent="0.2">
      <c r="N417" s="167">
        <f t="shared" si="37"/>
        <v>11</v>
      </c>
      <c r="O417" s="168">
        <f t="shared" si="36"/>
        <v>4005</v>
      </c>
      <c r="P417" s="169">
        <f t="shared" si="39"/>
        <v>44054</v>
      </c>
      <c r="Q417" s="169">
        <f t="shared" si="39"/>
        <v>44056</v>
      </c>
      <c r="R417" s="3"/>
    </row>
    <row r="418" spans="14:18" x14ac:dyDescent="0.2">
      <c r="N418" s="167">
        <f t="shared" si="37"/>
        <v>12</v>
      </c>
      <c r="O418" s="168">
        <f t="shared" si="36"/>
        <v>3671</v>
      </c>
      <c r="P418" s="169">
        <f t="shared" si="39"/>
        <v>44055</v>
      </c>
      <c r="Q418" s="169">
        <f t="shared" si="39"/>
        <v>44057</v>
      </c>
      <c r="R418" s="3"/>
    </row>
    <row r="419" spans="14:18" x14ac:dyDescent="0.2">
      <c r="N419" s="167">
        <f t="shared" si="37"/>
        <v>13</v>
      </c>
      <c r="O419" s="168">
        <f t="shared" si="36"/>
        <v>3389</v>
      </c>
      <c r="P419" s="169">
        <f t="shared" si="39"/>
        <v>44056</v>
      </c>
      <c r="Q419" s="169">
        <f t="shared" si="39"/>
        <v>44058</v>
      </c>
      <c r="R419" s="3"/>
    </row>
    <row r="420" spans="14:18" x14ac:dyDescent="0.2">
      <c r="N420" s="167">
        <f t="shared" si="37"/>
        <v>14</v>
      </c>
      <c r="O420" s="168">
        <f t="shared" si="36"/>
        <v>3147</v>
      </c>
      <c r="P420" s="169">
        <f t="shared" si="39"/>
        <v>44057</v>
      </c>
      <c r="Q420" s="169">
        <f t="shared" si="39"/>
        <v>44059</v>
      </c>
      <c r="R420" s="3"/>
    </row>
    <row r="421" spans="14:18" x14ac:dyDescent="0.2">
      <c r="N421" s="167">
        <f t="shared" si="37"/>
        <v>15</v>
      </c>
      <c r="O421" s="168">
        <f t="shared" si="36"/>
        <v>2937</v>
      </c>
      <c r="P421" s="169">
        <f t="shared" si="39"/>
        <v>44058</v>
      </c>
      <c r="Q421" s="169">
        <f t="shared" si="39"/>
        <v>44060</v>
      </c>
      <c r="R421" s="3"/>
    </row>
    <row r="422" spans="14:18" x14ac:dyDescent="0.2">
      <c r="N422" s="167">
        <f t="shared" si="37"/>
        <v>16</v>
      </c>
      <c r="O422" s="168">
        <f t="shared" si="36"/>
        <v>2754</v>
      </c>
      <c r="P422" s="169">
        <f t="shared" si="39"/>
        <v>44059</v>
      </c>
      <c r="Q422" s="169">
        <f t="shared" si="39"/>
        <v>44061</v>
      </c>
      <c r="R422" s="3"/>
    </row>
    <row r="423" spans="14:18" x14ac:dyDescent="0.2">
      <c r="N423" s="167">
        <f t="shared" si="37"/>
        <v>17</v>
      </c>
      <c r="O423" s="168">
        <f t="shared" si="36"/>
        <v>2592</v>
      </c>
      <c r="P423" s="169">
        <f t="shared" si="39"/>
        <v>44060</v>
      </c>
      <c r="Q423" s="169">
        <f t="shared" si="39"/>
        <v>44062</v>
      </c>
      <c r="R423" s="3"/>
    </row>
    <row r="424" spans="14:18" x14ac:dyDescent="0.2">
      <c r="N424" s="167">
        <f t="shared" si="37"/>
        <v>18</v>
      </c>
      <c r="O424" s="168">
        <f t="shared" si="36"/>
        <v>2448</v>
      </c>
      <c r="P424" s="169">
        <f t="shared" si="39"/>
        <v>44061</v>
      </c>
      <c r="Q424" s="169">
        <f t="shared" si="39"/>
        <v>44063</v>
      </c>
      <c r="R424" s="3"/>
    </row>
    <row r="425" spans="14:18" x14ac:dyDescent="0.2">
      <c r="N425" s="167">
        <f t="shared" si="37"/>
        <v>19</v>
      </c>
      <c r="O425" s="168">
        <f t="shared" si="36"/>
        <v>2319</v>
      </c>
      <c r="P425" s="169">
        <f t="shared" si="39"/>
        <v>44062</v>
      </c>
      <c r="Q425" s="169">
        <f t="shared" si="39"/>
        <v>44064</v>
      </c>
      <c r="R425" s="3"/>
    </row>
    <row r="426" spans="14:18" x14ac:dyDescent="0.2">
      <c r="N426" s="167">
        <f t="shared" si="37"/>
        <v>20</v>
      </c>
      <c r="O426" s="168">
        <f t="shared" si="36"/>
        <v>2203</v>
      </c>
      <c r="P426" s="169">
        <f t="shared" si="39"/>
        <v>44063</v>
      </c>
      <c r="Q426" s="169">
        <f t="shared" si="39"/>
        <v>44065</v>
      </c>
      <c r="R426" s="3"/>
    </row>
    <row r="427" spans="14:18" x14ac:dyDescent="0.2">
      <c r="N427" s="167">
        <f t="shared" si="37"/>
        <v>21</v>
      </c>
      <c r="O427" s="168">
        <f t="shared" si="36"/>
        <v>2098</v>
      </c>
      <c r="P427" s="169">
        <f t="shared" si="39"/>
        <v>44064</v>
      </c>
      <c r="Q427" s="169">
        <f t="shared" si="39"/>
        <v>44066</v>
      </c>
      <c r="R427" s="3"/>
    </row>
    <row r="428" spans="14:18" x14ac:dyDescent="0.2">
      <c r="N428" s="167">
        <f t="shared" si="37"/>
        <v>22</v>
      </c>
      <c r="O428" s="168">
        <f t="shared" si="36"/>
        <v>2003</v>
      </c>
      <c r="P428" s="169">
        <f t="shared" ref="P428:Q443" si="40">P427+1</f>
        <v>44065</v>
      </c>
      <c r="Q428" s="169">
        <f t="shared" si="40"/>
        <v>44067</v>
      </c>
      <c r="R428" s="3"/>
    </row>
    <row r="429" spans="14:18" x14ac:dyDescent="0.2">
      <c r="N429" s="167">
        <f t="shared" si="37"/>
        <v>23</v>
      </c>
      <c r="O429" s="168">
        <f t="shared" si="36"/>
        <v>1916</v>
      </c>
      <c r="P429" s="169">
        <f t="shared" si="40"/>
        <v>44066</v>
      </c>
      <c r="Q429" s="169">
        <f t="shared" si="40"/>
        <v>44068</v>
      </c>
      <c r="R429" s="3"/>
    </row>
    <row r="430" spans="14:18" x14ac:dyDescent="0.2">
      <c r="N430" s="167">
        <f t="shared" si="37"/>
        <v>24</v>
      </c>
      <c r="O430" s="168">
        <f t="shared" si="36"/>
        <v>1836</v>
      </c>
      <c r="P430" s="169">
        <f t="shared" si="40"/>
        <v>44067</v>
      </c>
      <c r="Q430" s="169">
        <f t="shared" si="40"/>
        <v>44069</v>
      </c>
      <c r="R430" s="3"/>
    </row>
    <row r="431" spans="14:18" x14ac:dyDescent="0.2">
      <c r="N431" s="167">
        <f t="shared" si="37"/>
        <v>25</v>
      </c>
      <c r="O431" s="168">
        <f t="shared" si="36"/>
        <v>1763</v>
      </c>
      <c r="P431" s="169">
        <f t="shared" si="40"/>
        <v>44068</v>
      </c>
      <c r="Q431" s="169">
        <f t="shared" si="40"/>
        <v>44070</v>
      </c>
      <c r="R431" s="3"/>
    </row>
    <row r="432" spans="14:18" x14ac:dyDescent="0.2">
      <c r="N432" s="167">
        <f t="shared" si="37"/>
        <v>26</v>
      </c>
      <c r="O432" s="168">
        <f t="shared" si="36"/>
        <v>1695</v>
      </c>
      <c r="P432" s="169">
        <f t="shared" si="40"/>
        <v>44069</v>
      </c>
      <c r="Q432" s="169">
        <f t="shared" si="40"/>
        <v>44071</v>
      </c>
      <c r="R432" s="3"/>
    </row>
    <row r="433" spans="14:18" x14ac:dyDescent="0.2">
      <c r="N433" s="167">
        <f t="shared" si="37"/>
        <v>27</v>
      </c>
      <c r="O433" s="168">
        <f t="shared" si="36"/>
        <v>1632</v>
      </c>
      <c r="P433" s="169">
        <f t="shared" si="40"/>
        <v>44070</v>
      </c>
      <c r="Q433" s="169">
        <f t="shared" si="40"/>
        <v>44072</v>
      </c>
      <c r="R433" s="3"/>
    </row>
    <row r="434" spans="14:18" x14ac:dyDescent="0.2">
      <c r="N434" s="167">
        <f t="shared" si="37"/>
        <v>28</v>
      </c>
      <c r="O434" s="168">
        <f t="shared" si="36"/>
        <v>1574</v>
      </c>
      <c r="P434" s="169">
        <f t="shared" si="40"/>
        <v>44071</v>
      </c>
      <c r="Q434" s="169">
        <f t="shared" si="40"/>
        <v>44073</v>
      </c>
      <c r="R434" s="3"/>
    </row>
    <row r="435" spans="14:18" x14ac:dyDescent="0.2">
      <c r="N435" s="167">
        <f t="shared" si="37"/>
        <v>29</v>
      </c>
      <c r="O435" s="168">
        <f t="shared" si="36"/>
        <v>1520</v>
      </c>
      <c r="P435" s="169">
        <f t="shared" si="40"/>
        <v>44072</v>
      </c>
      <c r="Q435" s="169">
        <f t="shared" si="40"/>
        <v>44074</v>
      </c>
      <c r="R435" s="3"/>
    </row>
    <row r="436" spans="14:18" x14ac:dyDescent="0.2">
      <c r="N436" s="167">
        <f t="shared" si="37"/>
        <v>30</v>
      </c>
      <c r="O436" s="168">
        <f t="shared" si="36"/>
        <v>1469</v>
      </c>
      <c r="P436" s="169">
        <f t="shared" si="40"/>
        <v>44073</v>
      </c>
      <c r="Q436" s="169">
        <f t="shared" si="40"/>
        <v>44075</v>
      </c>
      <c r="R436" s="3"/>
    </row>
    <row r="437" spans="14:18" x14ac:dyDescent="0.2">
      <c r="N437" s="167">
        <f t="shared" si="37"/>
        <v>31</v>
      </c>
      <c r="O437" s="168">
        <f t="shared" si="36"/>
        <v>1422</v>
      </c>
      <c r="P437" s="169">
        <f t="shared" si="40"/>
        <v>44074</v>
      </c>
      <c r="Q437" s="169">
        <f t="shared" si="40"/>
        <v>44076</v>
      </c>
      <c r="R437" s="3"/>
    </row>
    <row r="438" spans="14:18" x14ac:dyDescent="0.2">
      <c r="N438" s="167">
        <f t="shared" si="37"/>
        <v>1</v>
      </c>
      <c r="O438" s="168">
        <f t="shared" si="36"/>
        <v>44075</v>
      </c>
      <c r="P438" s="169">
        <f t="shared" si="40"/>
        <v>44075</v>
      </c>
      <c r="Q438" s="169">
        <f t="shared" si="40"/>
        <v>44077</v>
      </c>
      <c r="R438" s="3"/>
    </row>
    <row r="439" spans="14:18" x14ac:dyDescent="0.2">
      <c r="N439" s="167">
        <f t="shared" si="37"/>
        <v>2</v>
      </c>
      <c r="O439" s="168">
        <f t="shared" si="36"/>
        <v>22038</v>
      </c>
      <c r="P439" s="169">
        <f t="shared" si="40"/>
        <v>44076</v>
      </c>
      <c r="Q439" s="169">
        <f t="shared" si="40"/>
        <v>44078</v>
      </c>
      <c r="R439" s="3"/>
    </row>
    <row r="440" spans="14:18" x14ac:dyDescent="0.2">
      <c r="N440" s="167">
        <f t="shared" si="37"/>
        <v>3</v>
      </c>
      <c r="O440" s="168">
        <f t="shared" si="36"/>
        <v>14692</v>
      </c>
      <c r="P440" s="169">
        <f t="shared" si="40"/>
        <v>44077</v>
      </c>
      <c r="Q440" s="169">
        <f t="shared" si="40"/>
        <v>44079</v>
      </c>
      <c r="R440" s="3"/>
    </row>
    <row r="441" spans="14:18" x14ac:dyDescent="0.2">
      <c r="N441" s="167">
        <f t="shared" si="37"/>
        <v>4</v>
      </c>
      <c r="O441" s="168">
        <f t="shared" si="36"/>
        <v>11020</v>
      </c>
      <c r="P441" s="169">
        <f t="shared" si="40"/>
        <v>44078</v>
      </c>
      <c r="Q441" s="169">
        <f t="shared" si="40"/>
        <v>44080</v>
      </c>
      <c r="R441" s="3"/>
    </row>
    <row r="442" spans="14:18" x14ac:dyDescent="0.2">
      <c r="N442" s="167">
        <f t="shared" si="37"/>
        <v>5</v>
      </c>
      <c r="O442" s="168">
        <f t="shared" si="36"/>
        <v>8816</v>
      </c>
      <c r="P442" s="169">
        <f t="shared" si="40"/>
        <v>44079</v>
      </c>
      <c r="Q442" s="169">
        <f t="shared" si="40"/>
        <v>44081</v>
      </c>
      <c r="R442" s="3"/>
    </row>
    <row r="443" spans="14:18" x14ac:dyDescent="0.2">
      <c r="N443" s="167">
        <f t="shared" si="37"/>
        <v>6</v>
      </c>
      <c r="O443" s="168">
        <f t="shared" si="36"/>
        <v>7347</v>
      </c>
      <c r="P443" s="169">
        <f t="shared" si="40"/>
        <v>44080</v>
      </c>
      <c r="Q443" s="169">
        <f t="shared" si="40"/>
        <v>44082</v>
      </c>
      <c r="R443" s="3"/>
    </row>
    <row r="444" spans="14:18" x14ac:dyDescent="0.2">
      <c r="N444" s="167">
        <f t="shared" si="37"/>
        <v>7</v>
      </c>
      <c r="O444" s="168">
        <f t="shared" si="36"/>
        <v>6297</v>
      </c>
      <c r="P444" s="169">
        <f t="shared" ref="P444:Q459" si="41">P443+1</f>
        <v>44081</v>
      </c>
      <c r="Q444" s="169">
        <f t="shared" si="41"/>
        <v>44083</v>
      </c>
      <c r="R444" s="3"/>
    </row>
    <row r="445" spans="14:18" x14ac:dyDescent="0.2">
      <c r="N445" s="167">
        <f t="shared" si="37"/>
        <v>8</v>
      </c>
      <c r="O445" s="168">
        <f t="shared" si="36"/>
        <v>5510</v>
      </c>
      <c r="P445" s="169">
        <f t="shared" si="41"/>
        <v>44082</v>
      </c>
      <c r="Q445" s="169">
        <f t="shared" si="41"/>
        <v>44084</v>
      </c>
      <c r="R445" s="3"/>
    </row>
    <row r="446" spans="14:18" x14ac:dyDescent="0.2">
      <c r="N446" s="167">
        <f t="shared" si="37"/>
        <v>9</v>
      </c>
      <c r="O446" s="168">
        <f t="shared" si="36"/>
        <v>4898</v>
      </c>
      <c r="P446" s="169">
        <f t="shared" si="41"/>
        <v>44083</v>
      </c>
      <c r="Q446" s="169">
        <f t="shared" si="41"/>
        <v>44085</v>
      </c>
      <c r="R446" s="3"/>
    </row>
    <row r="447" spans="14:18" x14ac:dyDescent="0.2">
      <c r="N447" s="167">
        <f t="shared" si="37"/>
        <v>10</v>
      </c>
      <c r="O447" s="168">
        <f t="shared" si="36"/>
        <v>4408</v>
      </c>
      <c r="P447" s="169">
        <f t="shared" si="41"/>
        <v>44084</v>
      </c>
      <c r="Q447" s="169">
        <f t="shared" si="41"/>
        <v>44086</v>
      </c>
      <c r="R447" s="3"/>
    </row>
    <row r="448" spans="14:18" x14ac:dyDescent="0.2">
      <c r="N448" s="167">
        <f t="shared" si="37"/>
        <v>11</v>
      </c>
      <c r="O448" s="168">
        <f t="shared" si="36"/>
        <v>4008</v>
      </c>
      <c r="P448" s="169">
        <f t="shared" si="41"/>
        <v>44085</v>
      </c>
      <c r="Q448" s="169">
        <f t="shared" si="41"/>
        <v>44087</v>
      </c>
      <c r="R448" s="3"/>
    </row>
    <row r="449" spans="14:18" x14ac:dyDescent="0.2">
      <c r="N449" s="167">
        <f t="shared" si="37"/>
        <v>12</v>
      </c>
      <c r="O449" s="168">
        <f t="shared" si="36"/>
        <v>3674</v>
      </c>
      <c r="P449" s="169">
        <f t="shared" si="41"/>
        <v>44086</v>
      </c>
      <c r="Q449" s="169">
        <f t="shared" si="41"/>
        <v>44088</v>
      </c>
      <c r="R449" s="3"/>
    </row>
    <row r="450" spans="14:18" x14ac:dyDescent="0.2">
      <c r="N450" s="167">
        <f t="shared" si="37"/>
        <v>13</v>
      </c>
      <c r="O450" s="168">
        <f t="shared" si="36"/>
        <v>3391</v>
      </c>
      <c r="P450" s="169">
        <f t="shared" si="41"/>
        <v>44087</v>
      </c>
      <c r="Q450" s="169">
        <f t="shared" si="41"/>
        <v>44089</v>
      </c>
      <c r="R450" s="3"/>
    </row>
    <row r="451" spans="14:18" x14ac:dyDescent="0.2">
      <c r="N451" s="167">
        <f t="shared" si="37"/>
        <v>14</v>
      </c>
      <c r="O451" s="168">
        <f t="shared" si="36"/>
        <v>3149</v>
      </c>
      <c r="P451" s="169">
        <f t="shared" si="41"/>
        <v>44088</v>
      </c>
      <c r="Q451" s="169">
        <f t="shared" si="41"/>
        <v>44090</v>
      </c>
      <c r="R451" s="3"/>
    </row>
    <row r="452" spans="14:18" x14ac:dyDescent="0.2">
      <c r="N452" s="167">
        <f t="shared" si="37"/>
        <v>15</v>
      </c>
      <c r="O452" s="168">
        <f t="shared" si="36"/>
        <v>2939</v>
      </c>
      <c r="P452" s="169">
        <f t="shared" si="41"/>
        <v>44089</v>
      </c>
      <c r="Q452" s="169">
        <f t="shared" si="41"/>
        <v>44091</v>
      </c>
      <c r="R452" s="3"/>
    </row>
    <row r="453" spans="14:18" x14ac:dyDescent="0.2">
      <c r="N453" s="167">
        <f t="shared" si="37"/>
        <v>16</v>
      </c>
      <c r="O453" s="168">
        <f t="shared" si="36"/>
        <v>2756</v>
      </c>
      <c r="P453" s="169">
        <f t="shared" si="41"/>
        <v>44090</v>
      </c>
      <c r="Q453" s="169">
        <f t="shared" si="41"/>
        <v>44092</v>
      </c>
      <c r="R453" s="3"/>
    </row>
    <row r="454" spans="14:18" x14ac:dyDescent="0.2">
      <c r="N454" s="167">
        <f t="shared" si="37"/>
        <v>17</v>
      </c>
      <c r="O454" s="168">
        <f t="shared" si="36"/>
        <v>2594</v>
      </c>
      <c r="P454" s="169">
        <f t="shared" si="41"/>
        <v>44091</v>
      </c>
      <c r="Q454" s="169">
        <f t="shared" si="41"/>
        <v>44093</v>
      </c>
      <c r="R454" s="3"/>
    </row>
    <row r="455" spans="14:18" x14ac:dyDescent="0.2">
      <c r="N455" s="167">
        <f t="shared" si="37"/>
        <v>18</v>
      </c>
      <c r="O455" s="168">
        <f t="shared" si="36"/>
        <v>2450</v>
      </c>
      <c r="P455" s="169">
        <f t="shared" si="41"/>
        <v>44092</v>
      </c>
      <c r="Q455" s="169">
        <f t="shared" si="41"/>
        <v>44094</v>
      </c>
      <c r="R455" s="3"/>
    </row>
    <row r="456" spans="14:18" x14ac:dyDescent="0.2">
      <c r="N456" s="167">
        <f t="shared" si="37"/>
        <v>19</v>
      </c>
      <c r="O456" s="168">
        <f t="shared" si="36"/>
        <v>2321</v>
      </c>
      <c r="P456" s="169">
        <f t="shared" si="41"/>
        <v>44093</v>
      </c>
      <c r="Q456" s="169">
        <f t="shared" si="41"/>
        <v>44095</v>
      </c>
      <c r="R456" s="3"/>
    </row>
    <row r="457" spans="14:18" x14ac:dyDescent="0.2">
      <c r="N457" s="167">
        <f t="shared" si="37"/>
        <v>20</v>
      </c>
      <c r="O457" s="168">
        <f t="shared" si="36"/>
        <v>2205</v>
      </c>
      <c r="P457" s="169">
        <f t="shared" si="41"/>
        <v>44094</v>
      </c>
      <c r="Q457" s="169">
        <f t="shared" si="41"/>
        <v>44096</v>
      </c>
      <c r="R457" s="3"/>
    </row>
    <row r="458" spans="14:18" x14ac:dyDescent="0.2">
      <c r="N458" s="167">
        <f t="shared" si="37"/>
        <v>21</v>
      </c>
      <c r="O458" s="168">
        <f t="shared" ref="O458:O521" si="42">ROUND(P458/N458,0)</f>
        <v>2100</v>
      </c>
      <c r="P458" s="169">
        <f t="shared" si="41"/>
        <v>44095</v>
      </c>
      <c r="Q458" s="169">
        <f t="shared" si="41"/>
        <v>44097</v>
      </c>
      <c r="R458" s="3"/>
    </row>
    <row r="459" spans="14:18" x14ac:dyDescent="0.2">
      <c r="N459" s="167">
        <f t="shared" ref="N459:N522" si="43">DAY(P459)</f>
        <v>22</v>
      </c>
      <c r="O459" s="168">
        <f t="shared" si="42"/>
        <v>2004</v>
      </c>
      <c r="P459" s="169">
        <f t="shared" si="41"/>
        <v>44096</v>
      </c>
      <c r="Q459" s="169">
        <f t="shared" si="41"/>
        <v>44098</v>
      </c>
      <c r="R459" s="3"/>
    </row>
    <row r="460" spans="14:18" x14ac:dyDescent="0.2">
      <c r="N460" s="167">
        <f t="shared" si="43"/>
        <v>23</v>
      </c>
      <c r="O460" s="168">
        <f t="shared" si="42"/>
        <v>1917</v>
      </c>
      <c r="P460" s="169">
        <f t="shared" ref="P460:Q475" si="44">P459+1</f>
        <v>44097</v>
      </c>
      <c r="Q460" s="169">
        <f t="shared" si="44"/>
        <v>44099</v>
      </c>
      <c r="R460" s="3"/>
    </row>
    <row r="461" spans="14:18" x14ac:dyDescent="0.2">
      <c r="N461" s="167">
        <f t="shared" si="43"/>
        <v>24</v>
      </c>
      <c r="O461" s="168">
        <f t="shared" si="42"/>
        <v>1837</v>
      </c>
      <c r="P461" s="169">
        <f t="shared" si="44"/>
        <v>44098</v>
      </c>
      <c r="Q461" s="169">
        <f t="shared" si="44"/>
        <v>44100</v>
      </c>
      <c r="R461" s="3"/>
    </row>
    <row r="462" spans="14:18" x14ac:dyDescent="0.2">
      <c r="N462" s="167">
        <f t="shared" si="43"/>
        <v>25</v>
      </c>
      <c r="O462" s="168">
        <f t="shared" si="42"/>
        <v>1764</v>
      </c>
      <c r="P462" s="169">
        <f t="shared" si="44"/>
        <v>44099</v>
      </c>
      <c r="Q462" s="169">
        <f t="shared" si="44"/>
        <v>44101</v>
      </c>
      <c r="R462" s="3"/>
    </row>
    <row r="463" spans="14:18" x14ac:dyDescent="0.2">
      <c r="N463" s="167">
        <f t="shared" si="43"/>
        <v>26</v>
      </c>
      <c r="O463" s="168">
        <f t="shared" si="42"/>
        <v>1696</v>
      </c>
      <c r="P463" s="169">
        <f t="shared" si="44"/>
        <v>44100</v>
      </c>
      <c r="Q463" s="169">
        <f t="shared" si="44"/>
        <v>44102</v>
      </c>
      <c r="R463" s="3"/>
    </row>
    <row r="464" spans="14:18" x14ac:dyDescent="0.2">
      <c r="N464" s="167">
        <f t="shared" si="43"/>
        <v>27</v>
      </c>
      <c r="O464" s="168">
        <f t="shared" si="42"/>
        <v>1633</v>
      </c>
      <c r="P464" s="169">
        <f t="shared" si="44"/>
        <v>44101</v>
      </c>
      <c r="Q464" s="169">
        <f t="shared" si="44"/>
        <v>44103</v>
      </c>
      <c r="R464" s="3"/>
    </row>
    <row r="465" spans="14:18" x14ac:dyDescent="0.2">
      <c r="N465" s="167">
        <f t="shared" si="43"/>
        <v>28</v>
      </c>
      <c r="O465" s="168">
        <f t="shared" si="42"/>
        <v>1575</v>
      </c>
      <c r="P465" s="169">
        <f t="shared" si="44"/>
        <v>44102</v>
      </c>
      <c r="Q465" s="169">
        <f t="shared" si="44"/>
        <v>44104</v>
      </c>
      <c r="R465" s="3"/>
    </row>
    <row r="466" spans="14:18" x14ac:dyDescent="0.2">
      <c r="N466" s="167">
        <f t="shared" si="43"/>
        <v>29</v>
      </c>
      <c r="O466" s="168">
        <f t="shared" si="42"/>
        <v>1521</v>
      </c>
      <c r="P466" s="169">
        <f t="shared" si="44"/>
        <v>44103</v>
      </c>
      <c r="Q466" s="169">
        <f t="shared" si="44"/>
        <v>44105</v>
      </c>
      <c r="R466" s="3"/>
    </row>
    <row r="467" spans="14:18" x14ac:dyDescent="0.2">
      <c r="N467" s="167">
        <f t="shared" si="43"/>
        <v>30</v>
      </c>
      <c r="O467" s="168">
        <f t="shared" si="42"/>
        <v>1470</v>
      </c>
      <c r="P467" s="169">
        <f t="shared" si="44"/>
        <v>44104</v>
      </c>
      <c r="Q467" s="169">
        <f t="shared" si="44"/>
        <v>44106</v>
      </c>
      <c r="R467" s="3"/>
    </row>
    <row r="468" spans="14:18" x14ac:dyDescent="0.2">
      <c r="N468" s="167">
        <f t="shared" si="43"/>
        <v>1</v>
      </c>
      <c r="O468" s="168">
        <f t="shared" si="42"/>
        <v>44105</v>
      </c>
      <c r="P468" s="169">
        <f t="shared" si="44"/>
        <v>44105</v>
      </c>
      <c r="Q468" s="169">
        <f t="shared" si="44"/>
        <v>44107</v>
      </c>
      <c r="R468" s="3"/>
    </row>
    <row r="469" spans="14:18" x14ac:dyDescent="0.2">
      <c r="N469" s="167">
        <f t="shared" si="43"/>
        <v>2</v>
      </c>
      <c r="O469" s="168">
        <f t="shared" si="42"/>
        <v>22053</v>
      </c>
      <c r="P469" s="169">
        <f t="shared" si="44"/>
        <v>44106</v>
      </c>
      <c r="Q469" s="169">
        <f t="shared" si="44"/>
        <v>44108</v>
      </c>
      <c r="R469" s="3"/>
    </row>
    <row r="470" spans="14:18" x14ac:dyDescent="0.2">
      <c r="N470" s="167">
        <f t="shared" si="43"/>
        <v>3</v>
      </c>
      <c r="O470" s="168">
        <f t="shared" si="42"/>
        <v>14702</v>
      </c>
      <c r="P470" s="169">
        <f t="shared" si="44"/>
        <v>44107</v>
      </c>
      <c r="Q470" s="169">
        <f t="shared" si="44"/>
        <v>44109</v>
      </c>
      <c r="R470" s="3"/>
    </row>
    <row r="471" spans="14:18" x14ac:dyDescent="0.2">
      <c r="N471" s="167">
        <f t="shared" si="43"/>
        <v>4</v>
      </c>
      <c r="O471" s="168">
        <f t="shared" si="42"/>
        <v>11027</v>
      </c>
      <c r="P471" s="169">
        <f t="shared" si="44"/>
        <v>44108</v>
      </c>
      <c r="Q471" s="169">
        <f t="shared" si="44"/>
        <v>44110</v>
      </c>
      <c r="R471" s="3"/>
    </row>
    <row r="472" spans="14:18" x14ac:dyDescent="0.2">
      <c r="N472" s="167">
        <f t="shared" si="43"/>
        <v>5</v>
      </c>
      <c r="O472" s="168">
        <f t="shared" si="42"/>
        <v>8822</v>
      </c>
      <c r="P472" s="169">
        <f t="shared" si="44"/>
        <v>44109</v>
      </c>
      <c r="Q472" s="169">
        <f t="shared" si="44"/>
        <v>44111</v>
      </c>
      <c r="R472" s="3"/>
    </row>
    <row r="473" spans="14:18" x14ac:dyDescent="0.2">
      <c r="N473" s="167">
        <f t="shared" si="43"/>
        <v>6</v>
      </c>
      <c r="O473" s="168">
        <f t="shared" si="42"/>
        <v>7352</v>
      </c>
      <c r="P473" s="169">
        <f t="shared" si="44"/>
        <v>44110</v>
      </c>
      <c r="Q473" s="169">
        <f t="shared" si="44"/>
        <v>44112</v>
      </c>
      <c r="R473" s="3"/>
    </row>
    <row r="474" spans="14:18" x14ac:dyDescent="0.2">
      <c r="N474" s="167">
        <f t="shared" si="43"/>
        <v>7</v>
      </c>
      <c r="O474" s="168">
        <f t="shared" si="42"/>
        <v>6302</v>
      </c>
      <c r="P474" s="169">
        <f t="shared" si="44"/>
        <v>44111</v>
      </c>
      <c r="Q474" s="169">
        <f t="shared" si="44"/>
        <v>44113</v>
      </c>
      <c r="R474" s="3"/>
    </row>
    <row r="475" spans="14:18" x14ac:dyDescent="0.2">
      <c r="N475" s="167">
        <f t="shared" si="43"/>
        <v>8</v>
      </c>
      <c r="O475" s="168">
        <f t="shared" si="42"/>
        <v>5514</v>
      </c>
      <c r="P475" s="169">
        <f t="shared" si="44"/>
        <v>44112</v>
      </c>
      <c r="Q475" s="169">
        <f t="shared" si="44"/>
        <v>44114</v>
      </c>
      <c r="R475" s="3"/>
    </row>
    <row r="476" spans="14:18" x14ac:dyDescent="0.2">
      <c r="N476" s="167">
        <f t="shared" si="43"/>
        <v>9</v>
      </c>
      <c r="O476" s="168">
        <f t="shared" si="42"/>
        <v>4901</v>
      </c>
      <c r="P476" s="169">
        <f t="shared" ref="P476:Q491" si="45">P475+1</f>
        <v>44113</v>
      </c>
      <c r="Q476" s="169">
        <f t="shared" si="45"/>
        <v>44115</v>
      </c>
      <c r="R476" s="3"/>
    </row>
    <row r="477" spans="14:18" x14ac:dyDescent="0.2">
      <c r="N477" s="167">
        <f t="shared" si="43"/>
        <v>10</v>
      </c>
      <c r="O477" s="168">
        <f t="shared" si="42"/>
        <v>4411</v>
      </c>
      <c r="P477" s="169">
        <f t="shared" si="45"/>
        <v>44114</v>
      </c>
      <c r="Q477" s="169">
        <f t="shared" si="45"/>
        <v>44116</v>
      </c>
      <c r="R477" s="3"/>
    </row>
    <row r="478" spans="14:18" x14ac:dyDescent="0.2">
      <c r="N478" s="167">
        <f t="shared" si="43"/>
        <v>11</v>
      </c>
      <c r="O478" s="168">
        <f t="shared" si="42"/>
        <v>4010</v>
      </c>
      <c r="P478" s="169">
        <f t="shared" si="45"/>
        <v>44115</v>
      </c>
      <c r="Q478" s="169">
        <f t="shared" si="45"/>
        <v>44117</v>
      </c>
      <c r="R478" s="3"/>
    </row>
    <row r="479" spans="14:18" x14ac:dyDescent="0.2">
      <c r="N479" s="167">
        <f t="shared" si="43"/>
        <v>12</v>
      </c>
      <c r="O479" s="168">
        <f t="shared" si="42"/>
        <v>3676</v>
      </c>
      <c r="P479" s="169">
        <f t="shared" si="45"/>
        <v>44116</v>
      </c>
      <c r="Q479" s="169">
        <f t="shared" si="45"/>
        <v>44118</v>
      </c>
      <c r="R479" s="3"/>
    </row>
    <row r="480" spans="14:18" x14ac:dyDescent="0.2">
      <c r="N480" s="167">
        <f t="shared" si="43"/>
        <v>13</v>
      </c>
      <c r="O480" s="168">
        <f t="shared" si="42"/>
        <v>3394</v>
      </c>
      <c r="P480" s="169">
        <f t="shared" si="45"/>
        <v>44117</v>
      </c>
      <c r="Q480" s="169">
        <f t="shared" si="45"/>
        <v>44119</v>
      </c>
      <c r="R480" s="3"/>
    </row>
    <row r="481" spans="14:18" x14ac:dyDescent="0.2">
      <c r="N481" s="167">
        <f t="shared" si="43"/>
        <v>14</v>
      </c>
      <c r="O481" s="168">
        <f t="shared" si="42"/>
        <v>3151</v>
      </c>
      <c r="P481" s="169">
        <f t="shared" si="45"/>
        <v>44118</v>
      </c>
      <c r="Q481" s="169">
        <f t="shared" si="45"/>
        <v>44120</v>
      </c>
      <c r="R481" s="3"/>
    </row>
    <row r="482" spans="14:18" x14ac:dyDescent="0.2">
      <c r="N482" s="167">
        <f t="shared" si="43"/>
        <v>15</v>
      </c>
      <c r="O482" s="168">
        <f t="shared" si="42"/>
        <v>2941</v>
      </c>
      <c r="P482" s="169">
        <f t="shared" si="45"/>
        <v>44119</v>
      </c>
      <c r="Q482" s="169">
        <f t="shared" si="45"/>
        <v>44121</v>
      </c>
      <c r="R482" s="3"/>
    </row>
    <row r="483" spans="14:18" x14ac:dyDescent="0.2">
      <c r="N483" s="167">
        <f t="shared" si="43"/>
        <v>16</v>
      </c>
      <c r="O483" s="168">
        <f t="shared" si="42"/>
        <v>2758</v>
      </c>
      <c r="P483" s="169">
        <f t="shared" si="45"/>
        <v>44120</v>
      </c>
      <c r="Q483" s="169">
        <f t="shared" si="45"/>
        <v>44122</v>
      </c>
      <c r="R483" s="3"/>
    </row>
    <row r="484" spans="14:18" x14ac:dyDescent="0.2">
      <c r="N484" s="167">
        <f t="shared" si="43"/>
        <v>17</v>
      </c>
      <c r="O484" s="168">
        <f t="shared" si="42"/>
        <v>2595</v>
      </c>
      <c r="P484" s="169">
        <f t="shared" si="45"/>
        <v>44121</v>
      </c>
      <c r="Q484" s="169">
        <f t="shared" si="45"/>
        <v>44123</v>
      </c>
      <c r="R484" s="3"/>
    </row>
    <row r="485" spans="14:18" x14ac:dyDescent="0.2">
      <c r="N485" s="167">
        <f t="shared" si="43"/>
        <v>18</v>
      </c>
      <c r="O485" s="168">
        <f t="shared" si="42"/>
        <v>2451</v>
      </c>
      <c r="P485" s="169">
        <f t="shared" si="45"/>
        <v>44122</v>
      </c>
      <c r="Q485" s="169">
        <f t="shared" si="45"/>
        <v>44124</v>
      </c>
      <c r="R485" s="3"/>
    </row>
    <row r="486" spans="14:18" x14ac:dyDescent="0.2">
      <c r="N486" s="167">
        <f t="shared" si="43"/>
        <v>19</v>
      </c>
      <c r="O486" s="168">
        <f t="shared" si="42"/>
        <v>2322</v>
      </c>
      <c r="P486" s="169">
        <f t="shared" si="45"/>
        <v>44123</v>
      </c>
      <c r="Q486" s="169">
        <f t="shared" si="45"/>
        <v>44125</v>
      </c>
      <c r="R486" s="3"/>
    </row>
    <row r="487" spans="14:18" x14ac:dyDescent="0.2">
      <c r="N487" s="167">
        <f t="shared" si="43"/>
        <v>20</v>
      </c>
      <c r="O487" s="168">
        <f t="shared" si="42"/>
        <v>2206</v>
      </c>
      <c r="P487" s="169">
        <f t="shared" si="45"/>
        <v>44124</v>
      </c>
      <c r="Q487" s="169">
        <f t="shared" si="45"/>
        <v>44126</v>
      </c>
      <c r="R487" s="3"/>
    </row>
    <row r="488" spans="14:18" x14ac:dyDescent="0.2">
      <c r="N488" s="167">
        <f t="shared" si="43"/>
        <v>21</v>
      </c>
      <c r="O488" s="168">
        <f t="shared" si="42"/>
        <v>2101</v>
      </c>
      <c r="P488" s="169">
        <f t="shared" si="45"/>
        <v>44125</v>
      </c>
      <c r="Q488" s="169">
        <f t="shared" si="45"/>
        <v>44127</v>
      </c>
      <c r="R488" s="3"/>
    </row>
    <row r="489" spans="14:18" x14ac:dyDescent="0.2">
      <c r="N489" s="167">
        <f t="shared" si="43"/>
        <v>22</v>
      </c>
      <c r="O489" s="168">
        <f t="shared" si="42"/>
        <v>2006</v>
      </c>
      <c r="P489" s="169">
        <f t="shared" si="45"/>
        <v>44126</v>
      </c>
      <c r="Q489" s="169">
        <f t="shared" si="45"/>
        <v>44128</v>
      </c>
      <c r="R489" s="3"/>
    </row>
    <row r="490" spans="14:18" x14ac:dyDescent="0.2">
      <c r="N490" s="167">
        <f t="shared" si="43"/>
        <v>23</v>
      </c>
      <c r="O490" s="168">
        <f t="shared" si="42"/>
        <v>1919</v>
      </c>
      <c r="P490" s="169">
        <f t="shared" si="45"/>
        <v>44127</v>
      </c>
      <c r="Q490" s="169">
        <f t="shared" si="45"/>
        <v>44129</v>
      </c>
      <c r="R490" s="3"/>
    </row>
    <row r="491" spans="14:18" x14ac:dyDescent="0.2">
      <c r="N491" s="167">
        <f t="shared" si="43"/>
        <v>24</v>
      </c>
      <c r="O491" s="168">
        <f t="shared" si="42"/>
        <v>1839</v>
      </c>
      <c r="P491" s="169">
        <f t="shared" si="45"/>
        <v>44128</v>
      </c>
      <c r="Q491" s="169">
        <f t="shared" si="45"/>
        <v>44130</v>
      </c>
      <c r="R491" s="3"/>
    </row>
    <row r="492" spans="14:18" x14ac:dyDescent="0.2">
      <c r="N492" s="167">
        <f t="shared" si="43"/>
        <v>25</v>
      </c>
      <c r="O492" s="168">
        <f t="shared" si="42"/>
        <v>1765</v>
      </c>
      <c r="P492" s="169">
        <f t="shared" ref="P492:Q507" si="46">P491+1</f>
        <v>44129</v>
      </c>
      <c r="Q492" s="169">
        <f t="shared" si="46"/>
        <v>44131</v>
      </c>
      <c r="R492" s="3"/>
    </row>
    <row r="493" spans="14:18" x14ac:dyDescent="0.2">
      <c r="N493" s="167">
        <f t="shared" si="43"/>
        <v>26</v>
      </c>
      <c r="O493" s="168">
        <f t="shared" si="42"/>
        <v>1697</v>
      </c>
      <c r="P493" s="169">
        <f t="shared" si="46"/>
        <v>44130</v>
      </c>
      <c r="Q493" s="169">
        <f t="shared" si="46"/>
        <v>44132</v>
      </c>
      <c r="R493" s="3"/>
    </row>
    <row r="494" spans="14:18" x14ac:dyDescent="0.2">
      <c r="N494" s="167">
        <f t="shared" si="43"/>
        <v>27</v>
      </c>
      <c r="O494" s="168">
        <f t="shared" si="42"/>
        <v>1634</v>
      </c>
      <c r="P494" s="169">
        <f t="shared" si="46"/>
        <v>44131</v>
      </c>
      <c r="Q494" s="169">
        <f t="shared" si="46"/>
        <v>44133</v>
      </c>
      <c r="R494" s="3"/>
    </row>
    <row r="495" spans="14:18" x14ac:dyDescent="0.2">
      <c r="N495" s="167">
        <f t="shared" si="43"/>
        <v>28</v>
      </c>
      <c r="O495" s="168">
        <f t="shared" si="42"/>
        <v>1576</v>
      </c>
      <c r="P495" s="169">
        <f t="shared" si="46"/>
        <v>44132</v>
      </c>
      <c r="Q495" s="169">
        <f t="shared" si="46"/>
        <v>44134</v>
      </c>
      <c r="R495" s="3"/>
    </row>
    <row r="496" spans="14:18" x14ac:dyDescent="0.2">
      <c r="N496" s="167">
        <f t="shared" si="43"/>
        <v>29</v>
      </c>
      <c r="O496" s="168">
        <f t="shared" si="42"/>
        <v>1522</v>
      </c>
      <c r="P496" s="169">
        <f t="shared" si="46"/>
        <v>44133</v>
      </c>
      <c r="Q496" s="169">
        <f t="shared" si="46"/>
        <v>44135</v>
      </c>
      <c r="R496" s="3"/>
    </row>
    <row r="497" spans="14:18" x14ac:dyDescent="0.2">
      <c r="N497" s="167">
        <f t="shared" si="43"/>
        <v>30</v>
      </c>
      <c r="O497" s="168">
        <f t="shared" si="42"/>
        <v>1471</v>
      </c>
      <c r="P497" s="169">
        <f t="shared" si="46"/>
        <v>44134</v>
      </c>
      <c r="Q497" s="169">
        <f t="shared" si="46"/>
        <v>44136</v>
      </c>
      <c r="R497" s="3"/>
    </row>
    <row r="498" spans="14:18" x14ac:dyDescent="0.2">
      <c r="N498" s="167">
        <f t="shared" si="43"/>
        <v>31</v>
      </c>
      <c r="O498" s="168">
        <f t="shared" si="42"/>
        <v>1424</v>
      </c>
      <c r="P498" s="169">
        <f t="shared" si="46"/>
        <v>44135</v>
      </c>
      <c r="Q498" s="169">
        <f t="shared" si="46"/>
        <v>44137</v>
      </c>
      <c r="R498" s="3"/>
    </row>
    <row r="499" spans="14:18" x14ac:dyDescent="0.2">
      <c r="N499" s="167">
        <f t="shared" si="43"/>
        <v>1</v>
      </c>
      <c r="O499" s="168">
        <f t="shared" si="42"/>
        <v>44136</v>
      </c>
      <c r="P499" s="169">
        <f t="shared" si="46"/>
        <v>44136</v>
      </c>
      <c r="Q499" s="169">
        <f t="shared" si="46"/>
        <v>44138</v>
      </c>
      <c r="R499" s="3"/>
    </row>
    <row r="500" spans="14:18" x14ac:dyDescent="0.2">
      <c r="N500" s="167">
        <f t="shared" si="43"/>
        <v>2</v>
      </c>
      <c r="O500" s="168">
        <f t="shared" si="42"/>
        <v>22069</v>
      </c>
      <c r="P500" s="169">
        <f t="shared" si="46"/>
        <v>44137</v>
      </c>
      <c r="Q500" s="169">
        <f t="shared" si="46"/>
        <v>44139</v>
      </c>
      <c r="R500" s="3"/>
    </row>
    <row r="501" spans="14:18" x14ac:dyDescent="0.2">
      <c r="N501" s="167">
        <f t="shared" si="43"/>
        <v>3</v>
      </c>
      <c r="O501" s="168">
        <f t="shared" si="42"/>
        <v>14713</v>
      </c>
      <c r="P501" s="169">
        <f t="shared" si="46"/>
        <v>44138</v>
      </c>
      <c r="Q501" s="169">
        <f t="shared" si="46"/>
        <v>44140</v>
      </c>
      <c r="R501" s="3"/>
    </row>
    <row r="502" spans="14:18" x14ac:dyDescent="0.2">
      <c r="N502" s="167">
        <f t="shared" si="43"/>
        <v>4</v>
      </c>
      <c r="O502" s="168">
        <f t="shared" si="42"/>
        <v>11035</v>
      </c>
      <c r="P502" s="169">
        <f t="shared" si="46"/>
        <v>44139</v>
      </c>
      <c r="Q502" s="169">
        <f t="shared" si="46"/>
        <v>44141</v>
      </c>
      <c r="R502" s="3"/>
    </row>
    <row r="503" spans="14:18" x14ac:dyDescent="0.2">
      <c r="N503" s="167">
        <f t="shared" si="43"/>
        <v>5</v>
      </c>
      <c r="O503" s="168">
        <f t="shared" si="42"/>
        <v>8828</v>
      </c>
      <c r="P503" s="169">
        <f t="shared" si="46"/>
        <v>44140</v>
      </c>
      <c r="Q503" s="169">
        <f t="shared" si="46"/>
        <v>44142</v>
      </c>
      <c r="R503" s="3"/>
    </row>
    <row r="504" spans="14:18" x14ac:dyDescent="0.2">
      <c r="N504" s="167">
        <f t="shared" si="43"/>
        <v>6</v>
      </c>
      <c r="O504" s="168">
        <f t="shared" si="42"/>
        <v>7357</v>
      </c>
      <c r="P504" s="169">
        <f t="shared" si="46"/>
        <v>44141</v>
      </c>
      <c r="Q504" s="169">
        <f t="shared" si="46"/>
        <v>44143</v>
      </c>
      <c r="R504" s="3"/>
    </row>
    <row r="505" spans="14:18" x14ac:dyDescent="0.2">
      <c r="N505" s="167">
        <f t="shared" si="43"/>
        <v>7</v>
      </c>
      <c r="O505" s="168">
        <f t="shared" si="42"/>
        <v>6306</v>
      </c>
      <c r="P505" s="169">
        <f t="shared" si="46"/>
        <v>44142</v>
      </c>
      <c r="Q505" s="169">
        <f t="shared" si="46"/>
        <v>44144</v>
      </c>
      <c r="R505" s="3"/>
    </row>
    <row r="506" spans="14:18" x14ac:dyDescent="0.2">
      <c r="N506" s="167">
        <f t="shared" si="43"/>
        <v>8</v>
      </c>
      <c r="O506" s="168">
        <f t="shared" si="42"/>
        <v>5518</v>
      </c>
      <c r="P506" s="169">
        <f t="shared" si="46"/>
        <v>44143</v>
      </c>
      <c r="Q506" s="169">
        <f t="shared" si="46"/>
        <v>44145</v>
      </c>
      <c r="R506" s="3"/>
    </row>
    <row r="507" spans="14:18" x14ac:dyDescent="0.2">
      <c r="N507" s="167">
        <f t="shared" si="43"/>
        <v>9</v>
      </c>
      <c r="O507" s="168">
        <f t="shared" si="42"/>
        <v>4905</v>
      </c>
      <c r="P507" s="169">
        <f t="shared" si="46"/>
        <v>44144</v>
      </c>
      <c r="Q507" s="169">
        <f t="shared" si="46"/>
        <v>44146</v>
      </c>
      <c r="R507" s="3"/>
    </row>
    <row r="508" spans="14:18" x14ac:dyDescent="0.2">
      <c r="N508" s="167">
        <f t="shared" si="43"/>
        <v>10</v>
      </c>
      <c r="O508" s="168">
        <f t="shared" si="42"/>
        <v>4415</v>
      </c>
      <c r="P508" s="169">
        <f t="shared" ref="P508:Q523" si="47">P507+1</f>
        <v>44145</v>
      </c>
      <c r="Q508" s="169">
        <f t="shared" si="47"/>
        <v>44147</v>
      </c>
      <c r="R508" s="3"/>
    </row>
    <row r="509" spans="14:18" x14ac:dyDescent="0.2">
      <c r="N509" s="167">
        <f t="shared" si="43"/>
        <v>11</v>
      </c>
      <c r="O509" s="168">
        <f t="shared" si="42"/>
        <v>4013</v>
      </c>
      <c r="P509" s="169">
        <f t="shared" si="47"/>
        <v>44146</v>
      </c>
      <c r="Q509" s="169">
        <f t="shared" si="47"/>
        <v>44148</v>
      </c>
      <c r="R509" s="3"/>
    </row>
    <row r="510" spans="14:18" x14ac:dyDescent="0.2">
      <c r="N510" s="167">
        <f t="shared" si="43"/>
        <v>12</v>
      </c>
      <c r="O510" s="168">
        <f t="shared" si="42"/>
        <v>3679</v>
      </c>
      <c r="P510" s="169">
        <f t="shared" si="47"/>
        <v>44147</v>
      </c>
      <c r="Q510" s="169">
        <f t="shared" si="47"/>
        <v>44149</v>
      </c>
      <c r="R510" s="3"/>
    </row>
    <row r="511" spans="14:18" x14ac:dyDescent="0.2">
      <c r="N511" s="167">
        <f t="shared" si="43"/>
        <v>13</v>
      </c>
      <c r="O511" s="168">
        <f t="shared" si="42"/>
        <v>3396</v>
      </c>
      <c r="P511" s="169">
        <f t="shared" si="47"/>
        <v>44148</v>
      </c>
      <c r="Q511" s="169">
        <f t="shared" si="47"/>
        <v>44150</v>
      </c>
      <c r="R511" s="3"/>
    </row>
    <row r="512" spans="14:18" x14ac:dyDescent="0.2">
      <c r="N512" s="167">
        <f t="shared" si="43"/>
        <v>14</v>
      </c>
      <c r="O512" s="168">
        <f t="shared" si="42"/>
        <v>3154</v>
      </c>
      <c r="P512" s="169">
        <f t="shared" si="47"/>
        <v>44149</v>
      </c>
      <c r="Q512" s="169">
        <f t="shared" si="47"/>
        <v>44151</v>
      </c>
      <c r="R512" s="3"/>
    </row>
    <row r="513" spans="14:18" x14ac:dyDescent="0.2">
      <c r="N513" s="167">
        <f t="shared" si="43"/>
        <v>15</v>
      </c>
      <c r="O513" s="168">
        <f t="shared" si="42"/>
        <v>2943</v>
      </c>
      <c r="P513" s="169">
        <f t="shared" si="47"/>
        <v>44150</v>
      </c>
      <c r="Q513" s="169">
        <f t="shared" si="47"/>
        <v>44152</v>
      </c>
      <c r="R513" s="3"/>
    </row>
    <row r="514" spans="14:18" x14ac:dyDescent="0.2">
      <c r="N514" s="167">
        <f t="shared" si="43"/>
        <v>16</v>
      </c>
      <c r="O514" s="168">
        <f t="shared" si="42"/>
        <v>2759</v>
      </c>
      <c r="P514" s="169">
        <f t="shared" si="47"/>
        <v>44151</v>
      </c>
      <c r="Q514" s="169">
        <f t="shared" si="47"/>
        <v>44153</v>
      </c>
      <c r="R514" s="3"/>
    </row>
    <row r="515" spans="14:18" x14ac:dyDescent="0.2">
      <c r="N515" s="167">
        <f t="shared" si="43"/>
        <v>17</v>
      </c>
      <c r="O515" s="168">
        <f t="shared" si="42"/>
        <v>2597</v>
      </c>
      <c r="P515" s="169">
        <f t="shared" si="47"/>
        <v>44152</v>
      </c>
      <c r="Q515" s="169">
        <f t="shared" si="47"/>
        <v>44154</v>
      </c>
      <c r="R515" s="3"/>
    </row>
    <row r="516" spans="14:18" x14ac:dyDescent="0.2">
      <c r="N516" s="167">
        <f t="shared" si="43"/>
        <v>18</v>
      </c>
      <c r="O516" s="168">
        <f t="shared" si="42"/>
        <v>2453</v>
      </c>
      <c r="P516" s="169">
        <f t="shared" si="47"/>
        <v>44153</v>
      </c>
      <c r="Q516" s="169">
        <f t="shared" si="47"/>
        <v>44155</v>
      </c>
      <c r="R516" s="3"/>
    </row>
    <row r="517" spans="14:18" x14ac:dyDescent="0.2">
      <c r="N517" s="167">
        <f t="shared" si="43"/>
        <v>19</v>
      </c>
      <c r="O517" s="168">
        <f t="shared" si="42"/>
        <v>2324</v>
      </c>
      <c r="P517" s="169">
        <f t="shared" si="47"/>
        <v>44154</v>
      </c>
      <c r="Q517" s="169">
        <f t="shared" si="47"/>
        <v>44156</v>
      </c>
      <c r="R517" s="3"/>
    </row>
    <row r="518" spans="14:18" x14ac:dyDescent="0.2">
      <c r="N518" s="167">
        <f t="shared" si="43"/>
        <v>20</v>
      </c>
      <c r="O518" s="168">
        <f t="shared" si="42"/>
        <v>2208</v>
      </c>
      <c r="P518" s="169">
        <f t="shared" si="47"/>
        <v>44155</v>
      </c>
      <c r="Q518" s="169">
        <f t="shared" si="47"/>
        <v>44157</v>
      </c>
      <c r="R518" s="3"/>
    </row>
    <row r="519" spans="14:18" x14ac:dyDescent="0.2">
      <c r="N519" s="167">
        <f t="shared" si="43"/>
        <v>21</v>
      </c>
      <c r="O519" s="168">
        <f t="shared" si="42"/>
        <v>2103</v>
      </c>
      <c r="P519" s="169">
        <f t="shared" si="47"/>
        <v>44156</v>
      </c>
      <c r="Q519" s="169">
        <f t="shared" si="47"/>
        <v>44158</v>
      </c>
      <c r="R519" s="3"/>
    </row>
    <row r="520" spans="14:18" x14ac:dyDescent="0.2">
      <c r="N520" s="167">
        <f t="shared" si="43"/>
        <v>22</v>
      </c>
      <c r="O520" s="168">
        <f t="shared" si="42"/>
        <v>2007</v>
      </c>
      <c r="P520" s="169">
        <f t="shared" si="47"/>
        <v>44157</v>
      </c>
      <c r="Q520" s="169">
        <f t="shared" si="47"/>
        <v>44159</v>
      </c>
      <c r="R520" s="3"/>
    </row>
    <row r="521" spans="14:18" x14ac:dyDescent="0.2">
      <c r="N521" s="167">
        <f t="shared" si="43"/>
        <v>23</v>
      </c>
      <c r="O521" s="168">
        <f t="shared" si="42"/>
        <v>1920</v>
      </c>
      <c r="P521" s="169">
        <f t="shared" si="47"/>
        <v>44158</v>
      </c>
      <c r="Q521" s="169">
        <f t="shared" si="47"/>
        <v>44160</v>
      </c>
      <c r="R521" s="3"/>
    </row>
    <row r="522" spans="14:18" x14ac:dyDescent="0.2">
      <c r="N522" s="167">
        <f t="shared" si="43"/>
        <v>24</v>
      </c>
      <c r="O522" s="168">
        <f t="shared" ref="O522:O585" si="48">ROUND(P522/N522,0)</f>
        <v>1840</v>
      </c>
      <c r="P522" s="169">
        <f t="shared" si="47"/>
        <v>44159</v>
      </c>
      <c r="Q522" s="169">
        <f t="shared" si="47"/>
        <v>44161</v>
      </c>
      <c r="R522" s="3"/>
    </row>
    <row r="523" spans="14:18" x14ac:dyDescent="0.2">
      <c r="N523" s="167">
        <f t="shared" ref="N523:N586" si="49">DAY(P523)</f>
        <v>25</v>
      </c>
      <c r="O523" s="168">
        <f t="shared" si="48"/>
        <v>1766</v>
      </c>
      <c r="P523" s="169">
        <f t="shared" si="47"/>
        <v>44160</v>
      </c>
      <c r="Q523" s="169">
        <f t="shared" si="47"/>
        <v>44162</v>
      </c>
      <c r="R523" s="3"/>
    </row>
    <row r="524" spans="14:18" x14ac:dyDescent="0.2">
      <c r="N524" s="167">
        <f t="shared" si="49"/>
        <v>26</v>
      </c>
      <c r="O524" s="168">
        <f t="shared" si="48"/>
        <v>1699</v>
      </c>
      <c r="P524" s="169">
        <f t="shared" ref="P524:Q539" si="50">P523+1</f>
        <v>44161</v>
      </c>
      <c r="Q524" s="169">
        <f t="shared" si="50"/>
        <v>44163</v>
      </c>
      <c r="R524" s="3"/>
    </row>
    <row r="525" spans="14:18" x14ac:dyDescent="0.2">
      <c r="N525" s="167">
        <f t="shared" si="49"/>
        <v>27</v>
      </c>
      <c r="O525" s="168">
        <f t="shared" si="48"/>
        <v>1636</v>
      </c>
      <c r="P525" s="169">
        <f t="shared" si="50"/>
        <v>44162</v>
      </c>
      <c r="Q525" s="169">
        <f t="shared" si="50"/>
        <v>44164</v>
      </c>
      <c r="R525" s="3"/>
    </row>
    <row r="526" spans="14:18" x14ac:dyDescent="0.2">
      <c r="N526" s="167">
        <f t="shared" si="49"/>
        <v>28</v>
      </c>
      <c r="O526" s="168">
        <f t="shared" si="48"/>
        <v>1577</v>
      </c>
      <c r="P526" s="169">
        <f t="shared" si="50"/>
        <v>44163</v>
      </c>
      <c r="Q526" s="169">
        <f t="shared" si="50"/>
        <v>44165</v>
      </c>
      <c r="R526" s="3"/>
    </row>
    <row r="527" spans="14:18" x14ac:dyDescent="0.2">
      <c r="N527" s="167">
        <f t="shared" si="49"/>
        <v>29</v>
      </c>
      <c r="O527" s="168">
        <f t="shared" si="48"/>
        <v>1523</v>
      </c>
      <c r="P527" s="169">
        <f t="shared" si="50"/>
        <v>44164</v>
      </c>
      <c r="Q527" s="169">
        <f t="shared" si="50"/>
        <v>44166</v>
      </c>
      <c r="R527" s="3"/>
    </row>
    <row r="528" spans="14:18" x14ac:dyDescent="0.2">
      <c r="N528" s="167">
        <f t="shared" si="49"/>
        <v>30</v>
      </c>
      <c r="O528" s="168">
        <f t="shared" si="48"/>
        <v>1472</v>
      </c>
      <c r="P528" s="169">
        <f t="shared" si="50"/>
        <v>44165</v>
      </c>
      <c r="Q528" s="169">
        <f t="shared" si="50"/>
        <v>44167</v>
      </c>
      <c r="R528" s="3"/>
    </row>
    <row r="529" spans="14:18" x14ac:dyDescent="0.2">
      <c r="N529" s="167">
        <f t="shared" si="49"/>
        <v>1</v>
      </c>
      <c r="O529" s="168">
        <f t="shared" si="48"/>
        <v>44166</v>
      </c>
      <c r="P529" s="169">
        <f t="shared" si="50"/>
        <v>44166</v>
      </c>
      <c r="Q529" s="169">
        <f t="shared" si="50"/>
        <v>44168</v>
      </c>
      <c r="R529" s="3"/>
    </row>
    <row r="530" spans="14:18" x14ac:dyDescent="0.2">
      <c r="N530" s="167">
        <f t="shared" si="49"/>
        <v>2</v>
      </c>
      <c r="O530" s="168">
        <f t="shared" si="48"/>
        <v>22084</v>
      </c>
      <c r="P530" s="169">
        <f t="shared" si="50"/>
        <v>44167</v>
      </c>
      <c r="Q530" s="169">
        <f t="shared" si="50"/>
        <v>44169</v>
      </c>
      <c r="R530" s="3"/>
    </row>
    <row r="531" spans="14:18" x14ac:dyDescent="0.2">
      <c r="N531" s="167">
        <f t="shared" si="49"/>
        <v>3</v>
      </c>
      <c r="O531" s="168">
        <f t="shared" si="48"/>
        <v>14723</v>
      </c>
      <c r="P531" s="169">
        <f t="shared" si="50"/>
        <v>44168</v>
      </c>
      <c r="Q531" s="169">
        <f t="shared" si="50"/>
        <v>44170</v>
      </c>
      <c r="R531" s="3"/>
    </row>
    <row r="532" spans="14:18" x14ac:dyDescent="0.2">
      <c r="N532" s="167">
        <f t="shared" si="49"/>
        <v>4</v>
      </c>
      <c r="O532" s="168">
        <f t="shared" si="48"/>
        <v>11042</v>
      </c>
      <c r="P532" s="169">
        <f t="shared" si="50"/>
        <v>44169</v>
      </c>
      <c r="Q532" s="169">
        <f t="shared" si="50"/>
        <v>44171</v>
      </c>
      <c r="R532" s="3"/>
    </row>
    <row r="533" spans="14:18" x14ac:dyDescent="0.2">
      <c r="N533" s="167">
        <f t="shared" si="49"/>
        <v>5</v>
      </c>
      <c r="O533" s="168">
        <f t="shared" si="48"/>
        <v>8834</v>
      </c>
      <c r="P533" s="169">
        <f t="shared" si="50"/>
        <v>44170</v>
      </c>
      <c r="Q533" s="169">
        <f t="shared" si="50"/>
        <v>44172</v>
      </c>
      <c r="R533" s="3"/>
    </row>
    <row r="534" spans="14:18" x14ac:dyDescent="0.2">
      <c r="N534" s="167">
        <f t="shared" si="49"/>
        <v>6</v>
      </c>
      <c r="O534" s="168">
        <f t="shared" si="48"/>
        <v>7362</v>
      </c>
      <c r="P534" s="169">
        <f t="shared" si="50"/>
        <v>44171</v>
      </c>
      <c r="Q534" s="169">
        <f t="shared" si="50"/>
        <v>44173</v>
      </c>
      <c r="R534" s="3"/>
    </row>
    <row r="535" spans="14:18" x14ac:dyDescent="0.2">
      <c r="N535" s="167">
        <f t="shared" si="49"/>
        <v>7</v>
      </c>
      <c r="O535" s="168">
        <f t="shared" si="48"/>
        <v>6310</v>
      </c>
      <c r="P535" s="169">
        <f t="shared" si="50"/>
        <v>44172</v>
      </c>
      <c r="Q535" s="169">
        <f t="shared" si="50"/>
        <v>44174</v>
      </c>
      <c r="R535" s="3"/>
    </row>
    <row r="536" spans="14:18" x14ac:dyDescent="0.2">
      <c r="N536" s="167">
        <f t="shared" si="49"/>
        <v>8</v>
      </c>
      <c r="O536" s="168">
        <f t="shared" si="48"/>
        <v>5522</v>
      </c>
      <c r="P536" s="169">
        <f t="shared" si="50"/>
        <v>44173</v>
      </c>
      <c r="Q536" s="169">
        <f t="shared" si="50"/>
        <v>44175</v>
      </c>
      <c r="R536" s="3"/>
    </row>
    <row r="537" spans="14:18" x14ac:dyDescent="0.2">
      <c r="N537" s="167">
        <f t="shared" si="49"/>
        <v>9</v>
      </c>
      <c r="O537" s="168">
        <f t="shared" si="48"/>
        <v>4908</v>
      </c>
      <c r="P537" s="169">
        <f t="shared" si="50"/>
        <v>44174</v>
      </c>
      <c r="Q537" s="169">
        <f t="shared" si="50"/>
        <v>44176</v>
      </c>
      <c r="R537" s="3"/>
    </row>
    <row r="538" spans="14:18" x14ac:dyDescent="0.2">
      <c r="N538" s="167">
        <f t="shared" si="49"/>
        <v>10</v>
      </c>
      <c r="O538" s="168">
        <f t="shared" si="48"/>
        <v>4418</v>
      </c>
      <c r="P538" s="169">
        <f t="shared" si="50"/>
        <v>44175</v>
      </c>
      <c r="Q538" s="169">
        <f t="shared" si="50"/>
        <v>44177</v>
      </c>
      <c r="R538" s="3"/>
    </row>
    <row r="539" spans="14:18" x14ac:dyDescent="0.2">
      <c r="N539" s="167">
        <f t="shared" si="49"/>
        <v>11</v>
      </c>
      <c r="O539" s="168">
        <f t="shared" si="48"/>
        <v>4016</v>
      </c>
      <c r="P539" s="169">
        <f t="shared" si="50"/>
        <v>44176</v>
      </c>
      <c r="Q539" s="169">
        <f t="shared" si="50"/>
        <v>44178</v>
      </c>
      <c r="R539" s="3"/>
    </row>
    <row r="540" spans="14:18" x14ac:dyDescent="0.2">
      <c r="N540" s="167">
        <f t="shared" si="49"/>
        <v>12</v>
      </c>
      <c r="O540" s="168">
        <f t="shared" si="48"/>
        <v>3681</v>
      </c>
      <c r="P540" s="169">
        <f t="shared" ref="P540:Q555" si="51">P539+1</f>
        <v>44177</v>
      </c>
      <c r="Q540" s="169">
        <f t="shared" si="51"/>
        <v>44179</v>
      </c>
      <c r="R540" s="3"/>
    </row>
    <row r="541" spans="14:18" x14ac:dyDescent="0.2">
      <c r="N541" s="167">
        <f t="shared" si="49"/>
        <v>13</v>
      </c>
      <c r="O541" s="168">
        <f t="shared" si="48"/>
        <v>3398</v>
      </c>
      <c r="P541" s="169">
        <f t="shared" si="51"/>
        <v>44178</v>
      </c>
      <c r="Q541" s="169">
        <f t="shared" si="51"/>
        <v>44180</v>
      </c>
      <c r="R541" s="3"/>
    </row>
    <row r="542" spans="14:18" x14ac:dyDescent="0.2">
      <c r="N542" s="167">
        <f t="shared" si="49"/>
        <v>14</v>
      </c>
      <c r="O542" s="168">
        <f t="shared" si="48"/>
        <v>3156</v>
      </c>
      <c r="P542" s="169">
        <f t="shared" si="51"/>
        <v>44179</v>
      </c>
      <c r="Q542" s="169">
        <f t="shared" si="51"/>
        <v>44181</v>
      </c>
      <c r="R542" s="3"/>
    </row>
    <row r="543" spans="14:18" x14ac:dyDescent="0.2">
      <c r="N543" s="167">
        <f t="shared" si="49"/>
        <v>15</v>
      </c>
      <c r="O543" s="168">
        <f t="shared" si="48"/>
        <v>2945</v>
      </c>
      <c r="P543" s="169">
        <f t="shared" si="51"/>
        <v>44180</v>
      </c>
      <c r="Q543" s="169">
        <f t="shared" si="51"/>
        <v>44182</v>
      </c>
      <c r="R543" s="3"/>
    </row>
    <row r="544" spans="14:18" x14ac:dyDescent="0.2">
      <c r="N544" s="167">
        <f t="shared" si="49"/>
        <v>16</v>
      </c>
      <c r="O544" s="168">
        <f t="shared" si="48"/>
        <v>2761</v>
      </c>
      <c r="P544" s="169">
        <f t="shared" si="51"/>
        <v>44181</v>
      </c>
      <c r="Q544" s="169">
        <f t="shared" si="51"/>
        <v>44183</v>
      </c>
      <c r="R544" s="3"/>
    </row>
    <row r="545" spans="14:18" x14ac:dyDescent="0.2">
      <c r="N545" s="167">
        <f t="shared" si="49"/>
        <v>17</v>
      </c>
      <c r="O545" s="168">
        <f t="shared" si="48"/>
        <v>2599</v>
      </c>
      <c r="P545" s="169">
        <f t="shared" si="51"/>
        <v>44182</v>
      </c>
      <c r="Q545" s="169">
        <f t="shared" si="51"/>
        <v>44184</v>
      </c>
      <c r="R545" s="3"/>
    </row>
    <row r="546" spans="14:18" x14ac:dyDescent="0.2">
      <c r="N546" s="167">
        <f t="shared" si="49"/>
        <v>18</v>
      </c>
      <c r="O546" s="168">
        <f t="shared" si="48"/>
        <v>2455</v>
      </c>
      <c r="P546" s="169">
        <f t="shared" si="51"/>
        <v>44183</v>
      </c>
      <c r="Q546" s="169">
        <f t="shared" si="51"/>
        <v>44185</v>
      </c>
      <c r="R546" s="3"/>
    </row>
    <row r="547" spans="14:18" x14ac:dyDescent="0.2">
      <c r="N547" s="167">
        <f t="shared" si="49"/>
        <v>19</v>
      </c>
      <c r="O547" s="168">
        <f t="shared" si="48"/>
        <v>2325</v>
      </c>
      <c r="P547" s="169">
        <f t="shared" si="51"/>
        <v>44184</v>
      </c>
      <c r="Q547" s="169">
        <f t="shared" si="51"/>
        <v>44186</v>
      </c>
      <c r="R547" s="3"/>
    </row>
    <row r="548" spans="14:18" x14ac:dyDescent="0.2">
      <c r="N548" s="167">
        <f t="shared" si="49"/>
        <v>20</v>
      </c>
      <c r="O548" s="168">
        <f t="shared" si="48"/>
        <v>2209</v>
      </c>
      <c r="P548" s="169">
        <f t="shared" si="51"/>
        <v>44185</v>
      </c>
      <c r="Q548" s="169">
        <f t="shared" si="51"/>
        <v>44187</v>
      </c>
      <c r="R548" s="3"/>
    </row>
    <row r="549" spans="14:18" x14ac:dyDescent="0.2">
      <c r="N549" s="167">
        <f t="shared" si="49"/>
        <v>21</v>
      </c>
      <c r="O549" s="168">
        <f t="shared" si="48"/>
        <v>2104</v>
      </c>
      <c r="P549" s="169">
        <f t="shared" si="51"/>
        <v>44186</v>
      </c>
      <c r="Q549" s="169">
        <f t="shared" si="51"/>
        <v>44188</v>
      </c>
      <c r="R549" s="3"/>
    </row>
    <row r="550" spans="14:18" x14ac:dyDescent="0.2">
      <c r="N550" s="167">
        <f t="shared" si="49"/>
        <v>22</v>
      </c>
      <c r="O550" s="168">
        <f t="shared" si="48"/>
        <v>2009</v>
      </c>
      <c r="P550" s="169">
        <f t="shared" si="51"/>
        <v>44187</v>
      </c>
      <c r="Q550" s="169">
        <f t="shared" si="51"/>
        <v>44189</v>
      </c>
      <c r="R550" s="3"/>
    </row>
    <row r="551" spans="14:18" x14ac:dyDescent="0.2">
      <c r="N551" s="167">
        <f t="shared" si="49"/>
        <v>23</v>
      </c>
      <c r="O551" s="168">
        <f t="shared" si="48"/>
        <v>1921</v>
      </c>
      <c r="P551" s="169">
        <f t="shared" si="51"/>
        <v>44188</v>
      </c>
      <c r="Q551" s="169">
        <f t="shared" si="51"/>
        <v>44190</v>
      </c>
      <c r="R551" s="3"/>
    </row>
    <row r="552" spans="14:18" x14ac:dyDescent="0.2">
      <c r="N552" s="167">
        <f t="shared" si="49"/>
        <v>24</v>
      </c>
      <c r="O552" s="168">
        <f t="shared" si="48"/>
        <v>1841</v>
      </c>
      <c r="P552" s="169">
        <f t="shared" si="51"/>
        <v>44189</v>
      </c>
      <c r="Q552" s="169">
        <f t="shared" si="51"/>
        <v>44191</v>
      </c>
      <c r="R552" s="3"/>
    </row>
    <row r="553" spans="14:18" x14ac:dyDescent="0.2">
      <c r="N553" s="167">
        <f t="shared" si="49"/>
        <v>25</v>
      </c>
      <c r="O553" s="168">
        <f t="shared" si="48"/>
        <v>1768</v>
      </c>
      <c r="P553" s="169">
        <f t="shared" si="51"/>
        <v>44190</v>
      </c>
      <c r="Q553" s="169">
        <f t="shared" si="51"/>
        <v>44192</v>
      </c>
      <c r="R553" s="3"/>
    </row>
    <row r="554" spans="14:18" x14ac:dyDescent="0.2">
      <c r="N554" s="167">
        <f t="shared" si="49"/>
        <v>26</v>
      </c>
      <c r="O554" s="168">
        <f t="shared" si="48"/>
        <v>1700</v>
      </c>
      <c r="P554" s="169">
        <f t="shared" si="51"/>
        <v>44191</v>
      </c>
      <c r="Q554" s="169">
        <f t="shared" si="51"/>
        <v>44193</v>
      </c>
      <c r="R554" s="3"/>
    </row>
    <row r="555" spans="14:18" x14ac:dyDescent="0.2">
      <c r="N555" s="167">
        <f t="shared" si="49"/>
        <v>27</v>
      </c>
      <c r="O555" s="168">
        <f t="shared" si="48"/>
        <v>1637</v>
      </c>
      <c r="P555" s="169">
        <f t="shared" si="51"/>
        <v>44192</v>
      </c>
      <c r="Q555" s="169">
        <f t="shared" si="51"/>
        <v>44194</v>
      </c>
      <c r="R555" s="3"/>
    </row>
    <row r="556" spans="14:18" x14ac:dyDescent="0.2">
      <c r="N556" s="167">
        <f t="shared" si="49"/>
        <v>28</v>
      </c>
      <c r="O556" s="168">
        <f t="shared" si="48"/>
        <v>1578</v>
      </c>
      <c r="P556" s="169">
        <f t="shared" ref="P556:Q571" si="52">P555+1</f>
        <v>44193</v>
      </c>
      <c r="Q556" s="169">
        <f t="shared" si="52"/>
        <v>44195</v>
      </c>
      <c r="R556" s="3"/>
    </row>
    <row r="557" spans="14:18" x14ac:dyDescent="0.2">
      <c r="N557" s="167">
        <f t="shared" si="49"/>
        <v>29</v>
      </c>
      <c r="O557" s="168">
        <f t="shared" si="48"/>
        <v>1524</v>
      </c>
      <c r="P557" s="169">
        <f t="shared" si="52"/>
        <v>44194</v>
      </c>
      <c r="Q557" s="169">
        <f t="shared" si="52"/>
        <v>44196</v>
      </c>
      <c r="R557" s="3"/>
    </row>
    <row r="558" spans="14:18" x14ac:dyDescent="0.2">
      <c r="N558" s="167">
        <f t="shared" si="49"/>
        <v>30</v>
      </c>
      <c r="O558" s="168">
        <f t="shared" si="48"/>
        <v>1473</v>
      </c>
      <c r="P558" s="169">
        <f t="shared" si="52"/>
        <v>44195</v>
      </c>
      <c r="Q558" s="169">
        <f t="shared" si="52"/>
        <v>44197</v>
      </c>
      <c r="R558" s="3"/>
    </row>
    <row r="559" spans="14:18" x14ac:dyDescent="0.2">
      <c r="N559" s="167">
        <f t="shared" si="49"/>
        <v>31</v>
      </c>
      <c r="O559" s="168">
        <f t="shared" si="48"/>
        <v>1426</v>
      </c>
      <c r="P559" s="169">
        <f t="shared" si="52"/>
        <v>44196</v>
      </c>
      <c r="Q559" s="169">
        <f t="shared" si="52"/>
        <v>44198</v>
      </c>
      <c r="R559" s="3"/>
    </row>
    <row r="560" spans="14:18" x14ac:dyDescent="0.2">
      <c r="N560" s="167">
        <f t="shared" si="49"/>
        <v>1</v>
      </c>
      <c r="O560" s="168">
        <f t="shared" si="48"/>
        <v>44197</v>
      </c>
      <c r="P560" s="169">
        <f t="shared" si="52"/>
        <v>44197</v>
      </c>
      <c r="Q560" s="169">
        <f t="shared" si="52"/>
        <v>44199</v>
      </c>
      <c r="R560" s="3"/>
    </row>
    <row r="561" spans="14:18" x14ac:dyDescent="0.2">
      <c r="N561" s="167">
        <f t="shared" si="49"/>
        <v>2</v>
      </c>
      <c r="O561" s="168">
        <f t="shared" si="48"/>
        <v>22099</v>
      </c>
      <c r="P561" s="169">
        <f t="shared" si="52"/>
        <v>44198</v>
      </c>
      <c r="Q561" s="169">
        <f t="shared" si="52"/>
        <v>44200</v>
      </c>
      <c r="R561" s="3"/>
    </row>
    <row r="562" spans="14:18" x14ac:dyDescent="0.2">
      <c r="N562" s="167">
        <f t="shared" si="49"/>
        <v>3</v>
      </c>
      <c r="O562" s="168">
        <f t="shared" si="48"/>
        <v>14733</v>
      </c>
      <c r="P562" s="169">
        <f t="shared" si="52"/>
        <v>44199</v>
      </c>
      <c r="Q562" s="169">
        <f t="shared" si="52"/>
        <v>44201</v>
      </c>
      <c r="R562" s="3"/>
    </row>
    <row r="563" spans="14:18" x14ac:dyDescent="0.2">
      <c r="N563" s="167">
        <f t="shared" si="49"/>
        <v>4</v>
      </c>
      <c r="O563" s="168">
        <f t="shared" si="48"/>
        <v>11050</v>
      </c>
      <c r="P563" s="169">
        <f t="shared" si="52"/>
        <v>44200</v>
      </c>
      <c r="Q563" s="169">
        <f t="shared" si="52"/>
        <v>44202</v>
      </c>
      <c r="R563" s="3"/>
    </row>
    <row r="564" spans="14:18" x14ac:dyDescent="0.2">
      <c r="N564" s="167">
        <f t="shared" si="49"/>
        <v>5</v>
      </c>
      <c r="O564" s="168">
        <f t="shared" si="48"/>
        <v>8840</v>
      </c>
      <c r="P564" s="169">
        <f t="shared" si="52"/>
        <v>44201</v>
      </c>
      <c r="Q564" s="169">
        <f t="shared" si="52"/>
        <v>44203</v>
      </c>
      <c r="R564" s="3"/>
    </row>
    <row r="565" spans="14:18" x14ac:dyDescent="0.2">
      <c r="N565" s="167">
        <f t="shared" si="49"/>
        <v>6</v>
      </c>
      <c r="O565" s="168">
        <f t="shared" si="48"/>
        <v>7367</v>
      </c>
      <c r="P565" s="169">
        <f t="shared" si="52"/>
        <v>44202</v>
      </c>
      <c r="Q565" s="169">
        <f t="shared" si="52"/>
        <v>44204</v>
      </c>
      <c r="R565" s="3"/>
    </row>
    <row r="566" spans="14:18" x14ac:dyDescent="0.2">
      <c r="N566" s="167">
        <f t="shared" si="49"/>
        <v>7</v>
      </c>
      <c r="O566" s="168">
        <f t="shared" si="48"/>
        <v>6315</v>
      </c>
      <c r="P566" s="169">
        <f t="shared" si="52"/>
        <v>44203</v>
      </c>
      <c r="Q566" s="169">
        <f t="shared" si="52"/>
        <v>44205</v>
      </c>
      <c r="R566" s="3"/>
    </row>
    <row r="567" spans="14:18" x14ac:dyDescent="0.2">
      <c r="N567" s="167">
        <f t="shared" si="49"/>
        <v>8</v>
      </c>
      <c r="O567" s="168">
        <f t="shared" si="48"/>
        <v>5526</v>
      </c>
      <c r="P567" s="169">
        <f t="shared" si="52"/>
        <v>44204</v>
      </c>
      <c r="Q567" s="169">
        <f t="shared" si="52"/>
        <v>44206</v>
      </c>
      <c r="R567" s="3"/>
    </row>
    <row r="568" spans="14:18" x14ac:dyDescent="0.2">
      <c r="N568" s="167">
        <f t="shared" si="49"/>
        <v>9</v>
      </c>
      <c r="O568" s="168">
        <f t="shared" si="48"/>
        <v>4912</v>
      </c>
      <c r="P568" s="169">
        <f t="shared" si="52"/>
        <v>44205</v>
      </c>
      <c r="Q568" s="169">
        <f t="shared" si="52"/>
        <v>44207</v>
      </c>
      <c r="R568" s="3"/>
    </row>
    <row r="569" spans="14:18" x14ac:dyDescent="0.2">
      <c r="N569" s="167">
        <f t="shared" si="49"/>
        <v>10</v>
      </c>
      <c r="O569" s="168">
        <f t="shared" si="48"/>
        <v>4421</v>
      </c>
      <c r="P569" s="169">
        <f t="shared" si="52"/>
        <v>44206</v>
      </c>
      <c r="Q569" s="169">
        <f t="shared" si="52"/>
        <v>44208</v>
      </c>
      <c r="R569" s="3"/>
    </row>
    <row r="570" spans="14:18" x14ac:dyDescent="0.2">
      <c r="N570" s="167">
        <f t="shared" si="49"/>
        <v>11</v>
      </c>
      <c r="O570" s="168">
        <f t="shared" si="48"/>
        <v>4019</v>
      </c>
      <c r="P570" s="169">
        <f t="shared" si="52"/>
        <v>44207</v>
      </c>
      <c r="Q570" s="169">
        <f t="shared" si="52"/>
        <v>44209</v>
      </c>
      <c r="R570" s="3"/>
    </row>
    <row r="571" spans="14:18" x14ac:dyDescent="0.2">
      <c r="N571" s="167">
        <f t="shared" si="49"/>
        <v>12</v>
      </c>
      <c r="O571" s="168">
        <f t="shared" si="48"/>
        <v>3684</v>
      </c>
      <c r="P571" s="169">
        <f t="shared" si="52"/>
        <v>44208</v>
      </c>
      <c r="Q571" s="169">
        <f t="shared" si="52"/>
        <v>44210</v>
      </c>
      <c r="R571" s="3"/>
    </row>
    <row r="572" spans="14:18" x14ac:dyDescent="0.2">
      <c r="N572" s="167">
        <f t="shared" si="49"/>
        <v>13</v>
      </c>
      <c r="O572" s="168">
        <f t="shared" si="48"/>
        <v>3401</v>
      </c>
      <c r="P572" s="169">
        <f t="shared" ref="P572:Q587" si="53">P571+1</f>
        <v>44209</v>
      </c>
      <c r="Q572" s="169">
        <f t="shared" si="53"/>
        <v>44211</v>
      </c>
      <c r="R572" s="3"/>
    </row>
    <row r="573" spans="14:18" x14ac:dyDescent="0.2">
      <c r="N573" s="167">
        <f t="shared" si="49"/>
        <v>14</v>
      </c>
      <c r="O573" s="168">
        <f t="shared" si="48"/>
        <v>3158</v>
      </c>
      <c r="P573" s="169">
        <f t="shared" si="53"/>
        <v>44210</v>
      </c>
      <c r="Q573" s="169">
        <f t="shared" si="53"/>
        <v>44212</v>
      </c>
      <c r="R573" s="3"/>
    </row>
    <row r="574" spans="14:18" x14ac:dyDescent="0.2">
      <c r="N574" s="167">
        <f t="shared" si="49"/>
        <v>15</v>
      </c>
      <c r="O574" s="168">
        <f t="shared" si="48"/>
        <v>2947</v>
      </c>
      <c r="P574" s="169">
        <f t="shared" si="53"/>
        <v>44211</v>
      </c>
      <c r="Q574" s="169">
        <f t="shared" si="53"/>
        <v>44213</v>
      </c>
      <c r="R574" s="3"/>
    </row>
    <row r="575" spans="14:18" x14ac:dyDescent="0.2">
      <c r="N575" s="167">
        <f t="shared" si="49"/>
        <v>16</v>
      </c>
      <c r="O575" s="168">
        <f t="shared" si="48"/>
        <v>2763</v>
      </c>
      <c r="P575" s="169">
        <f t="shared" si="53"/>
        <v>44212</v>
      </c>
      <c r="Q575" s="169">
        <f t="shared" si="53"/>
        <v>44214</v>
      </c>
      <c r="R575" s="3"/>
    </row>
    <row r="576" spans="14:18" x14ac:dyDescent="0.2">
      <c r="N576" s="167">
        <f t="shared" si="49"/>
        <v>17</v>
      </c>
      <c r="O576" s="168">
        <f t="shared" si="48"/>
        <v>2601</v>
      </c>
      <c r="P576" s="169">
        <f t="shared" si="53"/>
        <v>44213</v>
      </c>
      <c r="Q576" s="169">
        <f t="shared" si="53"/>
        <v>44215</v>
      </c>
      <c r="R576" s="3"/>
    </row>
    <row r="577" spans="14:18" x14ac:dyDescent="0.2">
      <c r="N577" s="167">
        <f t="shared" si="49"/>
        <v>18</v>
      </c>
      <c r="O577" s="168">
        <f t="shared" si="48"/>
        <v>2456</v>
      </c>
      <c r="P577" s="169">
        <f t="shared" si="53"/>
        <v>44214</v>
      </c>
      <c r="Q577" s="169">
        <f t="shared" si="53"/>
        <v>44216</v>
      </c>
      <c r="R577" s="3"/>
    </row>
    <row r="578" spans="14:18" x14ac:dyDescent="0.2">
      <c r="N578" s="167">
        <f t="shared" si="49"/>
        <v>19</v>
      </c>
      <c r="O578" s="168">
        <f t="shared" si="48"/>
        <v>2327</v>
      </c>
      <c r="P578" s="169">
        <f t="shared" si="53"/>
        <v>44215</v>
      </c>
      <c r="Q578" s="169">
        <f t="shared" si="53"/>
        <v>44217</v>
      </c>
      <c r="R578" s="3"/>
    </row>
    <row r="579" spans="14:18" x14ac:dyDescent="0.2">
      <c r="N579" s="167">
        <f t="shared" si="49"/>
        <v>20</v>
      </c>
      <c r="O579" s="168">
        <f t="shared" si="48"/>
        <v>2211</v>
      </c>
      <c r="P579" s="169">
        <f t="shared" si="53"/>
        <v>44216</v>
      </c>
      <c r="Q579" s="169">
        <f t="shared" si="53"/>
        <v>44218</v>
      </c>
      <c r="R579" s="3"/>
    </row>
    <row r="580" spans="14:18" x14ac:dyDescent="0.2">
      <c r="N580" s="167">
        <f t="shared" si="49"/>
        <v>21</v>
      </c>
      <c r="O580" s="168">
        <f t="shared" si="48"/>
        <v>2106</v>
      </c>
      <c r="P580" s="169">
        <f t="shared" si="53"/>
        <v>44217</v>
      </c>
      <c r="Q580" s="169">
        <f t="shared" si="53"/>
        <v>44219</v>
      </c>
      <c r="R580" s="3"/>
    </row>
    <row r="581" spans="14:18" x14ac:dyDescent="0.2">
      <c r="N581" s="167">
        <f t="shared" si="49"/>
        <v>22</v>
      </c>
      <c r="O581" s="168">
        <f t="shared" si="48"/>
        <v>2010</v>
      </c>
      <c r="P581" s="169">
        <f t="shared" si="53"/>
        <v>44218</v>
      </c>
      <c r="Q581" s="169">
        <f t="shared" si="53"/>
        <v>44220</v>
      </c>
      <c r="R581" s="3"/>
    </row>
    <row r="582" spans="14:18" x14ac:dyDescent="0.2">
      <c r="N582" s="167">
        <f t="shared" si="49"/>
        <v>23</v>
      </c>
      <c r="O582" s="168">
        <f t="shared" si="48"/>
        <v>1923</v>
      </c>
      <c r="P582" s="169">
        <f t="shared" si="53"/>
        <v>44219</v>
      </c>
      <c r="Q582" s="169">
        <f t="shared" si="53"/>
        <v>44221</v>
      </c>
      <c r="R582" s="3"/>
    </row>
    <row r="583" spans="14:18" x14ac:dyDescent="0.2">
      <c r="N583" s="167">
        <f t="shared" si="49"/>
        <v>24</v>
      </c>
      <c r="O583" s="168">
        <f t="shared" si="48"/>
        <v>1843</v>
      </c>
      <c r="P583" s="169">
        <f t="shared" si="53"/>
        <v>44220</v>
      </c>
      <c r="Q583" s="169">
        <f t="shared" si="53"/>
        <v>44222</v>
      </c>
      <c r="R583" s="3"/>
    </row>
    <row r="584" spans="14:18" x14ac:dyDescent="0.2">
      <c r="N584" s="167">
        <f t="shared" si="49"/>
        <v>25</v>
      </c>
      <c r="O584" s="168">
        <f t="shared" si="48"/>
        <v>1769</v>
      </c>
      <c r="P584" s="169">
        <f t="shared" si="53"/>
        <v>44221</v>
      </c>
      <c r="Q584" s="169">
        <f t="shared" si="53"/>
        <v>44223</v>
      </c>
      <c r="R584" s="3"/>
    </row>
    <row r="585" spans="14:18" x14ac:dyDescent="0.2">
      <c r="N585" s="167">
        <f t="shared" si="49"/>
        <v>26</v>
      </c>
      <c r="O585" s="168">
        <f t="shared" si="48"/>
        <v>1701</v>
      </c>
      <c r="P585" s="169">
        <f t="shared" si="53"/>
        <v>44222</v>
      </c>
      <c r="Q585" s="169">
        <f t="shared" si="53"/>
        <v>44224</v>
      </c>
      <c r="R585" s="3"/>
    </row>
    <row r="586" spans="14:18" x14ac:dyDescent="0.2">
      <c r="N586" s="167">
        <f t="shared" si="49"/>
        <v>27</v>
      </c>
      <c r="O586" s="168">
        <f t="shared" ref="O586:O649" si="54">ROUND(P586/N586,0)</f>
        <v>1638</v>
      </c>
      <c r="P586" s="169">
        <f t="shared" si="53"/>
        <v>44223</v>
      </c>
      <c r="Q586" s="169">
        <f t="shared" si="53"/>
        <v>44225</v>
      </c>
      <c r="R586" s="3"/>
    </row>
    <row r="587" spans="14:18" x14ac:dyDescent="0.2">
      <c r="N587" s="167">
        <f t="shared" ref="N587:N650" si="55">DAY(P587)</f>
        <v>28</v>
      </c>
      <c r="O587" s="168">
        <f t="shared" si="54"/>
        <v>1579</v>
      </c>
      <c r="P587" s="169">
        <f t="shared" si="53"/>
        <v>44224</v>
      </c>
      <c r="Q587" s="169">
        <f t="shared" si="53"/>
        <v>44226</v>
      </c>
      <c r="R587" s="3"/>
    </row>
    <row r="588" spans="14:18" x14ac:dyDescent="0.2">
      <c r="N588" s="167">
        <f t="shared" si="55"/>
        <v>29</v>
      </c>
      <c r="O588" s="168">
        <f t="shared" si="54"/>
        <v>1525</v>
      </c>
      <c r="P588" s="169">
        <f t="shared" ref="P588:Q603" si="56">P587+1</f>
        <v>44225</v>
      </c>
      <c r="Q588" s="169">
        <f t="shared" si="56"/>
        <v>44227</v>
      </c>
      <c r="R588" s="3"/>
    </row>
    <row r="589" spans="14:18" x14ac:dyDescent="0.2">
      <c r="N589" s="167">
        <f t="shared" si="55"/>
        <v>30</v>
      </c>
      <c r="O589" s="168">
        <f t="shared" si="54"/>
        <v>1474</v>
      </c>
      <c r="P589" s="169">
        <f t="shared" si="56"/>
        <v>44226</v>
      </c>
      <c r="Q589" s="169">
        <f t="shared" si="56"/>
        <v>44228</v>
      </c>
      <c r="R589" s="3"/>
    </row>
    <row r="590" spans="14:18" x14ac:dyDescent="0.2">
      <c r="N590" s="167">
        <f t="shared" si="55"/>
        <v>31</v>
      </c>
      <c r="O590" s="168">
        <f t="shared" si="54"/>
        <v>1427</v>
      </c>
      <c r="P590" s="169">
        <f t="shared" si="56"/>
        <v>44227</v>
      </c>
      <c r="Q590" s="169">
        <f t="shared" si="56"/>
        <v>44229</v>
      </c>
      <c r="R590" s="3"/>
    </row>
    <row r="591" spans="14:18" x14ac:dyDescent="0.2">
      <c r="N591" s="167">
        <f t="shared" si="55"/>
        <v>1</v>
      </c>
      <c r="O591" s="168">
        <f t="shared" si="54"/>
        <v>44228</v>
      </c>
      <c r="P591" s="169">
        <f t="shared" si="56"/>
        <v>44228</v>
      </c>
      <c r="Q591" s="169">
        <f t="shared" si="56"/>
        <v>44230</v>
      </c>
      <c r="R591" s="3"/>
    </row>
    <row r="592" spans="14:18" x14ac:dyDescent="0.2">
      <c r="N592" s="167">
        <f t="shared" si="55"/>
        <v>2</v>
      </c>
      <c r="O592" s="168">
        <f t="shared" si="54"/>
        <v>22115</v>
      </c>
      <c r="P592" s="169">
        <f t="shared" si="56"/>
        <v>44229</v>
      </c>
      <c r="Q592" s="169">
        <f t="shared" si="56"/>
        <v>44231</v>
      </c>
      <c r="R592" s="3"/>
    </row>
    <row r="593" spans="14:18" x14ac:dyDescent="0.2">
      <c r="N593" s="167">
        <f t="shared" si="55"/>
        <v>3</v>
      </c>
      <c r="O593" s="168">
        <f t="shared" si="54"/>
        <v>14743</v>
      </c>
      <c r="P593" s="169">
        <f t="shared" si="56"/>
        <v>44230</v>
      </c>
      <c r="Q593" s="169">
        <f t="shared" si="56"/>
        <v>44232</v>
      </c>
      <c r="R593" s="3"/>
    </row>
    <row r="594" spans="14:18" x14ac:dyDescent="0.2">
      <c r="N594" s="167">
        <f t="shared" si="55"/>
        <v>4</v>
      </c>
      <c r="O594" s="168">
        <f t="shared" si="54"/>
        <v>11058</v>
      </c>
      <c r="P594" s="169">
        <f t="shared" si="56"/>
        <v>44231</v>
      </c>
      <c r="Q594" s="169">
        <f t="shared" si="56"/>
        <v>44233</v>
      </c>
      <c r="R594" s="3"/>
    </row>
    <row r="595" spans="14:18" x14ac:dyDescent="0.2">
      <c r="N595" s="167">
        <f t="shared" si="55"/>
        <v>5</v>
      </c>
      <c r="O595" s="168">
        <f t="shared" si="54"/>
        <v>8846</v>
      </c>
      <c r="P595" s="169">
        <f t="shared" si="56"/>
        <v>44232</v>
      </c>
      <c r="Q595" s="169">
        <f t="shared" si="56"/>
        <v>44234</v>
      </c>
      <c r="R595" s="3"/>
    </row>
    <row r="596" spans="14:18" x14ac:dyDescent="0.2">
      <c r="N596" s="167">
        <f t="shared" si="55"/>
        <v>6</v>
      </c>
      <c r="O596" s="168">
        <f t="shared" si="54"/>
        <v>7372</v>
      </c>
      <c r="P596" s="169">
        <f t="shared" si="56"/>
        <v>44233</v>
      </c>
      <c r="Q596" s="169">
        <f t="shared" si="56"/>
        <v>44235</v>
      </c>
      <c r="R596" s="3"/>
    </row>
    <row r="597" spans="14:18" x14ac:dyDescent="0.2">
      <c r="N597" s="167">
        <f t="shared" si="55"/>
        <v>7</v>
      </c>
      <c r="O597" s="168">
        <f t="shared" si="54"/>
        <v>6319</v>
      </c>
      <c r="P597" s="169">
        <f t="shared" si="56"/>
        <v>44234</v>
      </c>
      <c r="Q597" s="169">
        <f t="shared" si="56"/>
        <v>44236</v>
      </c>
      <c r="R597" s="3"/>
    </row>
    <row r="598" spans="14:18" x14ac:dyDescent="0.2">
      <c r="N598" s="167">
        <f t="shared" si="55"/>
        <v>8</v>
      </c>
      <c r="O598" s="168">
        <f t="shared" si="54"/>
        <v>5529</v>
      </c>
      <c r="P598" s="169">
        <f t="shared" si="56"/>
        <v>44235</v>
      </c>
      <c r="Q598" s="169">
        <f t="shared" si="56"/>
        <v>44237</v>
      </c>
      <c r="R598" s="3"/>
    </row>
    <row r="599" spans="14:18" x14ac:dyDescent="0.2">
      <c r="N599" s="167">
        <f t="shared" si="55"/>
        <v>9</v>
      </c>
      <c r="O599" s="168">
        <f t="shared" si="54"/>
        <v>4915</v>
      </c>
      <c r="P599" s="169">
        <f t="shared" si="56"/>
        <v>44236</v>
      </c>
      <c r="Q599" s="169">
        <f t="shared" si="56"/>
        <v>44238</v>
      </c>
      <c r="R599" s="3"/>
    </row>
    <row r="600" spans="14:18" x14ac:dyDescent="0.2">
      <c r="N600" s="167">
        <f t="shared" si="55"/>
        <v>10</v>
      </c>
      <c r="O600" s="168">
        <f t="shared" si="54"/>
        <v>4424</v>
      </c>
      <c r="P600" s="169">
        <f t="shared" si="56"/>
        <v>44237</v>
      </c>
      <c r="Q600" s="169">
        <f t="shared" si="56"/>
        <v>44239</v>
      </c>
      <c r="R600" s="3"/>
    </row>
    <row r="601" spans="14:18" x14ac:dyDescent="0.2">
      <c r="N601" s="167">
        <f t="shared" si="55"/>
        <v>11</v>
      </c>
      <c r="O601" s="168">
        <f t="shared" si="54"/>
        <v>4022</v>
      </c>
      <c r="P601" s="169">
        <f t="shared" si="56"/>
        <v>44238</v>
      </c>
      <c r="Q601" s="169">
        <f t="shared" si="56"/>
        <v>44240</v>
      </c>
      <c r="R601" s="3"/>
    </row>
    <row r="602" spans="14:18" x14ac:dyDescent="0.2">
      <c r="N602" s="167">
        <f t="shared" si="55"/>
        <v>12</v>
      </c>
      <c r="O602" s="168">
        <f t="shared" si="54"/>
        <v>3687</v>
      </c>
      <c r="P602" s="169">
        <f t="shared" si="56"/>
        <v>44239</v>
      </c>
      <c r="Q602" s="169">
        <f t="shared" si="56"/>
        <v>44241</v>
      </c>
      <c r="R602" s="3"/>
    </row>
    <row r="603" spans="14:18" x14ac:dyDescent="0.2">
      <c r="N603" s="167">
        <f t="shared" si="55"/>
        <v>13</v>
      </c>
      <c r="O603" s="168">
        <f t="shared" si="54"/>
        <v>3403</v>
      </c>
      <c r="P603" s="169">
        <f t="shared" si="56"/>
        <v>44240</v>
      </c>
      <c r="Q603" s="169">
        <f t="shared" si="56"/>
        <v>44242</v>
      </c>
      <c r="R603" s="3"/>
    </row>
    <row r="604" spans="14:18" x14ac:dyDescent="0.2">
      <c r="N604" s="167">
        <f t="shared" si="55"/>
        <v>14</v>
      </c>
      <c r="O604" s="168">
        <f t="shared" si="54"/>
        <v>3160</v>
      </c>
      <c r="P604" s="169">
        <f t="shared" ref="P604:Q619" si="57">P603+1</f>
        <v>44241</v>
      </c>
      <c r="Q604" s="169">
        <f t="shared" si="57"/>
        <v>44243</v>
      </c>
      <c r="R604" s="3"/>
    </row>
    <row r="605" spans="14:18" x14ac:dyDescent="0.2">
      <c r="N605" s="167">
        <f t="shared" si="55"/>
        <v>15</v>
      </c>
      <c r="O605" s="168">
        <f t="shared" si="54"/>
        <v>2949</v>
      </c>
      <c r="P605" s="169">
        <f t="shared" si="57"/>
        <v>44242</v>
      </c>
      <c r="Q605" s="169">
        <f t="shared" si="57"/>
        <v>44244</v>
      </c>
      <c r="R605" s="3"/>
    </row>
    <row r="606" spans="14:18" x14ac:dyDescent="0.2">
      <c r="N606" s="167">
        <f t="shared" si="55"/>
        <v>16</v>
      </c>
      <c r="O606" s="168">
        <f t="shared" si="54"/>
        <v>2765</v>
      </c>
      <c r="P606" s="169">
        <f t="shared" si="57"/>
        <v>44243</v>
      </c>
      <c r="Q606" s="169">
        <f t="shared" si="57"/>
        <v>44245</v>
      </c>
      <c r="R606" s="3"/>
    </row>
    <row r="607" spans="14:18" x14ac:dyDescent="0.2">
      <c r="N607" s="167">
        <f t="shared" si="55"/>
        <v>17</v>
      </c>
      <c r="O607" s="168">
        <f t="shared" si="54"/>
        <v>2603</v>
      </c>
      <c r="P607" s="169">
        <f t="shared" si="57"/>
        <v>44244</v>
      </c>
      <c r="Q607" s="169">
        <f t="shared" si="57"/>
        <v>44246</v>
      </c>
      <c r="R607" s="3"/>
    </row>
    <row r="608" spans="14:18" x14ac:dyDescent="0.2">
      <c r="N608" s="167">
        <f t="shared" si="55"/>
        <v>18</v>
      </c>
      <c r="O608" s="168">
        <f t="shared" si="54"/>
        <v>2458</v>
      </c>
      <c r="P608" s="169">
        <f t="shared" si="57"/>
        <v>44245</v>
      </c>
      <c r="Q608" s="169">
        <f t="shared" si="57"/>
        <v>44247</v>
      </c>
      <c r="R608" s="3"/>
    </row>
    <row r="609" spans="14:18" x14ac:dyDescent="0.2">
      <c r="N609" s="167">
        <f t="shared" si="55"/>
        <v>19</v>
      </c>
      <c r="O609" s="168">
        <f t="shared" si="54"/>
        <v>2329</v>
      </c>
      <c r="P609" s="169">
        <f t="shared" si="57"/>
        <v>44246</v>
      </c>
      <c r="Q609" s="169">
        <f t="shared" si="57"/>
        <v>44248</v>
      </c>
      <c r="R609" s="3"/>
    </row>
    <row r="610" spans="14:18" x14ac:dyDescent="0.2">
      <c r="N610" s="167">
        <f t="shared" si="55"/>
        <v>20</v>
      </c>
      <c r="O610" s="168">
        <f t="shared" si="54"/>
        <v>2212</v>
      </c>
      <c r="P610" s="169">
        <f t="shared" si="57"/>
        <v>44247</v>
      </c>
      <c r="Q610" s="169">
        <f t="shared" si="57"/>
        <v>44249</v>
      </c>
      <c r="R610" s="3"/>
    </row>
    <row r="611" spans="14:18" x14ac:dyDescent="0.2">
      <c r="N611" s="167">
        <f t="shared" si="55"/>
        <v>21</v>
      </c>
      <c r="O611" s="168">
        <f t="shared" si="54"/>
        <v>2107</v>
      </c>
      <c r="P611" s="169">
        <f t="shared" si="57"/>
        <v>44248</v>
      </c>
      <c r="Q611" s="169">
        <f t="shared" si="57"/>
        <v>44250</v>
      </c>
      <c r="R611" s="3"/>
    </row>
    <row r="612" spans="14:18" x14ac:dyDescent="0.2">
      <c r="N612" s="167">
        <f t="shared" si="55"/>
        <v>22</v>
      </c>
      <c r="O612" s="168">
        <f t="shared" si="54"/>
        <v>2011</v>
      </c>
      <c r="P612" s="169">
        <f t="shared" si="57"/>
        <v>44249</v>
      </c>
      <c r="Q612" s="169">
        <f t="shared" si="57"/>
        <v>44251</v>
      </c>
      <c r="R612" s="3"/>
    </row>
    <row r="613" spans="14:18" x14ac:dyDescent="0.2">
      <c r="N613" s="167">
        <f t="shared" si="55"/>
        <v>23</v>
      </c>
      <c r="O613" s="168">
        <f t="shared" si="54"/>
        <v>1924</v>
      </c>
      <c r="P613" s="169">
        <f t="shared" si="57"/>
        <v>44250</v>
      </c>
      <c r="Q613" s="169">
        <f t="shared" si="57"/>
        <v>44252</v>
      </c>
      <c r="R613" s="3"/>
    </row>
    <row r="614" spans="14:18" x14ac:dyDescent="0.2">
      <c r="N614" s="167">
        <f t="shared" si="55"/>
        <v>24</v>
      </c>
      <c r="O614" s="168">
        <f t="shared" si="54"/>
        <v>1844</v>
      </c>
      <c r="P614" s="169">
        <f t="shared" si="57"/>
        <v>44251</v>
      </c>
      <c r="Q614" s="169">
        <f t="shared" si="57"/>
        <v>44253</v>
      </c>
      <c r="R614" s="3"/>
    </row>
    <row r="615" spans="14:18" x14ac:dyDescent="0.2">
      <c r="N615" s="167">
        <f t="shared" si="55"/>
        <v>25</v>
      </c>
      <c r="O615" s="168">
        <f t="shared" si="54"/>
        <v>1770</v>
      </c>
      <c r="P615" s="169">
        <f t="shared" si="57"/>
        <v>44252</v>
      </c>
      <c r="Q615" s="169">
        <f t="shared" si="57"/>
        <v>44254</v>
      </c>
      <c r="R615" s="3"/>
    </row>
    <row r="616" spans="14:18" x14ac:dyDescent="0.2">
      <c r="N616" s="167">
        <f t="shared" si="55"/>
        <v>26</v>
      </c>
      <c r="O616" s="168">
        <f t="shared" si="54"/>
        <v>1702</v>
      </c>
      <c r="P616" s="169">
        <f t="shared" si="57"/>
        <v>44253</v>
      </c>
      <c r="Q616" s="169">
        <f t="shared" si="57"/>
        <v>44255</v>
      </c>
      <c r="R616" s="3"/>
    </row>
    <row r="617" spans="14:18" x14ac:dyDescent="0.2">
      <c r="N617" s="167">
        <f t="shared" si="55"/>
        <v>27</v>
      </c>
      <c r="O617" s="168">
        <f t="shared" si="54"/>
        <v>1639</v>
      </c>
      <c r="P617" s="169">
        <f t="shared" si="57"/>
        <v>44254</v>
      </c>
      <c r="Q617" s="169">
        <f t="shared" si="57"/>
        <v>44256</v>
      </c>
      <c r="R617" s="3"/>
    </row>
    <row r="618" spans="14:18" x14ac:dyDescent="0.2">
      <c r="N618" s="167">
        <f t="shared" si="55"/>
        <v>28</v>
      </c>
      <c r="O618" s="168">
        <f t="shared" si="54"/>
        <v>1581</v>
      </c>
      <c r="P618" s="169">
        <f t="shared" si="57"/>
        <v>44255</v>
      </c>
      <c r="Q618" s="169">
        <f t="shared" si="57"/>
        <v>44257</v>
      </c>
      <c r="R618" s="3"/>
    </row>
    <row r="619" spans="14:18" x14ac:dyDescent="0.2">
      <c r="N619" s="167">
        <f t="shared" si="55"/>
        <v>1</v>
      </c>
      <c r="O619" s="168">
        <f t="shared" si="54"/>
        <v>44256</v>
      </c>
      <c r="P619" s="169">
        <f t="shared" si="57"/>
        <v>44256</v>
      </c>
      <c r="Q619" s="169">
        <f t="shared" si="57"/>
        <v>44258</v>
      </c>
      <c r="R619" s="3"/>
    </row>
    <row r="620" spans="14:18" x14ac:dyDescent="0.2">
      <c r="N620" s="167">
        <f t="shared" si="55"/>
        <v>2</v>
      </c>
      <c r="O620" s="168">
        <f t="shared" si="54"/>
        <v>22129</v>
      </c>
      <c r="P620" s="169">
        <f t="shared" ref="P620:Q635" si="58">P619+1</f>
        <v>44257</v>
      </c>
      <c r="Q620" s="169">
        <f t="shared" si="58"/>
        <v>44259</v>
      </c>
      <c r="R620" s="3"/>
    </row>
    <row r="621" spans="14:18" x14ac:dyDescent="0.2">
      <c r="N621" s="167">
        <f t="shared" si="55"/>
        <v>3</v>
      </c>
      <c r="O621" s="168">
        <f t="shared" si="54"/>
        <v>14753</v>
      </c>
      <c r="P621" s="169">
        <f t="shared" si="58"/>
        <v>44258</v>
      </c>
      <c r="Q621" s="169">
        <f t="shared" si="58"/>
        <v>44260</v>
      </c>
      <c r="R621" s="3"/>
    </row>
    <row r="622" spans="14:18" x14ac:dyDescent="0.2">
      <c r="N622" s="167">
        <f t="shared" si="55"/>
        <v>4</v>
      </c>
      <c r="O622" s="168">
        <f t="shared" si="54"/>
        <v>11065</v>
      </c>
      <c r="P622" s="169">
        <f t="shared" si="58"/>
        <v>44259</v>
      </c>
      <c r="Q622" s="169">
        <f t="shared" si="58"/>
        <v>44261</v>
      </c>
      <c r="R622" s="3"/>
    </row>
    <row r="623" spans="14:18" x14ac:dyDescent="0.2">
      <c r="N623" s="167">
        <f t="shared" si="55"/>
        <v>5</v>
      </c>
      <c r="O623" s="168">
        <f t="shared" si="54"/>
        <v>8852</v>
      </c>
      <c r="P623" s="169">
        <f t="shared" si="58"/>
        <v>44260</v>
      </c>
      <c r="Q623" s="169">
        <f t="shared" si="58"/>
        <v>44262</v>
      </c>
      <c r="R623" s="3"/>
    </row>
    <row r="624" spans="14:18" x14ac:dyDescent="0.2">
      <c r="N624" s="167">
        <f t="shared" si="55"/>
        <v>6</v>
      </c>
      <c r="O624" s="168">
        <f t="shared" si="54"/>
        <v>7377</v>
      </c>
      <c r="P624" s="169">
        <f t="shared" si="58"/>
        <v>44261</v>
      </c>
      <c r="Q624" s="169">
        <f t="shared" si="58"/>
        <v>44263</v>
      </c>
      <c r="R624" s="3"/>
    </row>
    <row r="625" spans="14:18" x14ac:dyDescent="0.2">
      <c r="N625" s="167">
        <f t="shared" si="55"/>
        <v>7</v>
      </c>
      <c r="O625" s="168">
        <f t="shared" si="54"/>
        <v>6323</v>
      </c>
      <c r="P625" s="169">
        <f t="shared" si="58"/>
        <v>44262</v>
      </c>
      <c r="Q625" s="169">
        <f t="shared" si="58"/>
        <v>44264</v>
      </c>
      <c r="R625" s="3"/>
    </row>
    <row r="626" spans="14:18" x14ac:dyDescent="0.2">
      <c r="N626" s="167">
        <f t="shared" si="55"/>
        <v>8</v>
      </c>
      <c r="O626" s="168">
        <f t="shared" si="54"/>
        <v>5533</v>
      </c>
      <c r="P626" s="169">
        <f t="shared" si="58"/>
        <v>44263</v>
      </c>
      <c r="Q626" s="169">
        <f t="shared" si="58"/>
        <v>44265</v>
      </c>
      <c r="R626" s="3"/>
    </row>
    <row r="627" spans="14:18" x14ac:dyDescent="0.2">
      <c r="N627" s="167">
        <f t="shared" si="55"/>
        <v>9</v>
      </c>
      <c r="O627" s="168">
        <f t="shared" si="54"/>
        <v>4918</v>
      </c>
      <c r="P627" s="169">
        <f t="shared" si="58"/>
        <v>44264</v>
      </c>
      <c r="Q627" s="169">
        <f t="shared" si="58"/>
        <v>44266</v>
      </c>
      <c r="R627" s="3"/>
    </row>
    <row r="628" spans="14:18" x14ac:dyDescent="0.2">
      <c r="N628" s="167">
        <f t="shared" si="55"/>
        <v>10</v>
      </c>
      <c r="O628" s="168">
        <f t="shared" si="54"/>
        <v>4427</v>
      </c>
      <c r="P628" s="169">
        <f t="shared" si="58"/>
        <v>44265</v>
      </c>
      <c r="Q628" s="169">
        <f t="shared" si="58"/>
        <v>44267</v>
      </c>
      <c r="R628" s="3"/>
    </row>
    <row r="629" spans="14:18" x14ac:dyDescent="0.2">
      <c r="N629" s="167">
        <f t="shared" si="55"/>
        <v>11</v>
      </c>
      <c r="O629" s="168">
        <f t="shared" si="54"/>
        <v>4024</v>
      </c>
      <c r="P629" s="169">
        <f t="shared" si="58"/>
        <v>44266</v>
      </c>
      <c r="Q629" s="169">
        <f t="shared" si="58"/>
        <v>44268</v>
      </c>
      <c r="R629" s="3"/>
    </row>
    <row r="630" spans="14:18" x14ac:dyDescent="0.2">
      <c r="N630" s="167">
        <f t="shared" si="55"/>
        <v>12</v>
      </c>
      <c r="O630" s="168">
        <f t="shared" si="54"/>
        <v>3689</v>
      </c>
      <c r="P630" s="169">
        <f t="shared" si="58"/>
        <v>44267</v>
      </c>
      <c r="Q630" s="169">
        <f t="shared" si="58"/>
        <v>44269</v>
      </c>
      <c r="R630" s="3"/>
    </row>
    <row r="631" spans="14:18" x14ac:dyDescent="0.2">
      <c r="N631" s="167">
        <f t="shared" si="55"/>
        <v>13</v>
      </c>
      <c r="O631" s="168">
        <f t="shared" si="54"/>
        <v>3405</v>
      </c>
      <c r="P631" s="169">
        <f t="shared" si="58"/>
        <v>44268</v>
      </c>
      <c r="Q631" s="169">
        <f t="shared" si="58"/>
        <v>44270</v>
      </c>
      <c r="R631" s="3"/>
    </row>
    <row r="632" spans="14:18" x14ac:dyDescent="0.2">
      <c r="N632" s="167">
        <f t="shared" si="55"/>
        <v>14</v>
      </c>
      <c r="O632" s="168">
        <f t="shared" si="54"/>
        <v>3162</v>
      </c>
      <c r="P632" s="169">
        <f t="shared" si="58"/>
        <v>44269</v>
      </c>
      <c r="Q632" s="169">
        <f t="shared" si="58"/>
        <v>44271</v>
      </c>
      <c r="R632" s="3"/>
    </row>
    <row r="633" spans="14:18" x14ac:dyDescent="0.2">
      <c r="N633" s="167">
        <f t="shared" si="55"/>
        <v>15</v>
      </c>
      <c r="O633" s="168">
        <f t="shared" si="54"/>
        <v>2951</v>
      </c>
      <c r="P633" s="169">
        <f t="shared" si="58"/>
        <v>44270</v>
      </c>
      <c r="Q633" s="169">
        <f t="shared" si="58"/>
        <v>44272</v>
      </c>
      <c r="R633" s="3"/>
    </row>
    <row r="634" spans="14:18" x14ac:dyDescent="0.2">
      <c r="N634" s="167">
        <f t="shared" si="55"/>
        <v>16</v>
      </c>
      <c r="O634" s="168">
        <f t="shared" si="54"/>
        <v>2767</v>
      </c>
      <c r="P634" s="169">
        <f t="shared" si="58"/>
        <v>44271</v>
      </c>
      <c r="Q634" s="169">
        <f t="shared" si="58"/>
        <v>44273</v>
      </c>
      <c r="R634" s="3"/>
    </row>
    <row r="635" spans="14:18" x14ac:dyDescent="0.2">
      <c r="N635" s="167">
        <f t="shared" si="55"/>
        <v>17</v>
      </c>
      <c r="O635" s="168">
        <f t="shared" si="54"/>
        <v>2604</v>
      </c>
      <c r="P635" s="169">
        <f t="shared" si="58"/>
        <v>44272</v>
      </c>
      <c r="Q635" s="169">
        <f t="shared" si="58"/>
        <v>44274</v>
      </c>
      <c r="R635" s="3"/>
    </row>
    <row r="636" spans="14:18" x14ac:dyDescent="0.2">
      <c r="N636" s="167">
        <f t="shared" si="55"/>
        <v>18</v>
      </c>
      <c r="O636" s="168">
        <f t="shared" si="54"/>
        <v>2460</v>
      </c>
      <c r="P636" s="169">
        <f t="shared" ref="P636:Q651" si="59">P635+1</f>
        <v>44273</v>
      </c>
      <c r="Q636" s="169">
        <f t="shared" si="59"/>
        <v>44275</v>
      </c>
      <c r="R636" s="3"/>
    </row>
    <row r="637" spans="14:18" x14ac:dyDescent="0.2">
      <c r="N637" s="167">
        <f t="shared" si="55"/>
        <v>19</v>
      </c>
      <c r="O637" s="168">
        <f t="shared" si="54"/>
        <v>2330</v>
      </c>
      <c r="P637" s="169">
        <f t="shared" si="59"/>
        <v>44274</v>
      </c>
      <c r="Q637" s="169">
        <f t="shared" si="59"/>
        <v>44276</v>
      </c>
      <c r="R637" s="3"/>
    </row>
    <row r="638" spans="14:18" x14ac:dyDescent="0.2">
      <c r="N638" s="167">
        <f t="shared" si="55"/>
        <v>20</v>
      </c>
      <c r="O638" s="168">
        <f t="shared" si="54"/>
        <v>2214</v>
      </c>
      <c r="P638" s="169">
        <f t="shared" si="59"/>
        <v>44275</v>
      </c>
      <c r="Q638" s="169">
        <f t="shared" si="59"/>
        <v>44277</v>
      </c>
      <c r="R638" s="3"/>
    </row>
    <row r="639" spans="14:18" x14ac:dyDescent="0.2">
      <c r="N639" s="167">
        <f t="shared" si="55"/>
        <v>21</v>
      </c>
      <c r="O639" s="168">
        <f t="shared" si="54"/>
        <v>2108</v>
      </c>
      <c r="P639" s="169">
        <f t="shared" si="59"/>
        <v>44276</v>
      </c>
      <c r="Q639" s="169">
        <f t="shared" si="59"/>
        <v>44278</v>
      </c>
      <c r="R639" s="3"/>
    </row>
    <row r="640" spans="14:18" x14ac:dyDescent="0.2">
      <c r="N640" s="167">
        <f t="shared" si="55"/>
        <v>22</v>
      </c>
      <c r="O640" s="168">
        <f t="shared" si="54"/>
        <v>2013</v>
      </c>
      <c r="P640" s="169">
        <f t="shared" si="59"/>
        <v>44277</v>
      </c>
      <c r="Q640" s="169">
        <f t="shared" si="59"/>
        <v>44279</v>
      </c>
      <c r="R640" s="3"/>
    </row>
    <row r="641" spans="14:18" x14ac:dyDescent="0.2">
      <c r="N641" s="167">
        <f t="shared" si="55"/>
        <v>23</v>
      </c>
      <c r="O641" s="168">
        <f t="shared" si="54"/>
        <v>1925</v>
      </c>
      <c r="P641" s="169">
        <f t="shared" si="59"/>
        <v>44278</v>
      </c>
      <c r="Q641" s="169">
        <f t="shared" si="59"/>
        <v>44280</v>
      </c>
      <c r="R641" s="3"/>
    </row>
    <row r="642" spans="14:18" x14ac:dyDescent="0.2">
      <c r="N642" s="167">
        <f t="shared" si="55"/>
        <v>24</v>
      </c>
      <c r="O642" s="168">
        <f t="shared" si="54"/>
        <v>1845</v>
      </c>
      <c r="P642" s="169">
        <f t="shared" si="59"/>
        <v>44279</v>
      </c>
      <c r="Q642" s="169">
        <f t="shared" si="59"/>
        <v>44281</v>
      </c>
      <c r="R642" s="3"/>
    </row>
    <row r="643" spans="14:18" x14ac:dyDescent="0.2">
      <c r="N643" s="167">
        <f t="shared" si="55"/>
        <v>25</v>
      </c>
      <c r="O643" s="168">
        <f t="shared" si="54"/>
        <v>1771</v>
      </c>
      <c r="P643" s="169">
        <f t="shared" si="59"/>
        <v>44280</v>
      </c>
      <c r="Q643" s="169">
        <f t="shared" si="59"/>
        <v>44282</v>
      </c>
      <c r="R643" s="3"/>
    </row>
    <row r="644" spans="14:18" x14ac:dyDescent="0.2">
      <c r="N644" s="167">
        <f t="shared" si="55"/>
        <v>26</v>
      </c>
      <c r="O644" s="168">
        <f t="shared" si="54"/>
        <v>1703</v>
      </c>
      <c r="P644" s="169">
        <f t="shared" si="59"/>
        <v>44281</v>
      </c>
      <c r="Q644" s="169">
        <f t="shared" si="59"/>
        <v>44283</v>
      </c>
      <c r="R644" s="3"/>
    </row>
    <row r="645" spans="14:18" x14ac:dyDescent="0.2">
      <c r="N645" s="167">
        <f t="shared" si="55"/>
        <v>27</v>
      </c>
      <c r="O645" s="168">
        <f t="shared" si="54"/>
        <v>1640</v>
      </c>
      <c r="P645" s="169">
        <f t="shared" si="59"/>
        <v>44282</v>
      </c>
      <c r="Q645" s="169">
        <f t="shared" si="59"/>
        <v>44284</v>
      </c>
      <c r="R645" s="3"/>
    </row>
    <row r="646" spans="14:18" x14ac:dyDescent="0.2">
      <c r="N646" s="167">
        <f t="shared" si="55"/>
        <v>28</v>
      </c>
      <c r="O646" s="168">
        <f t="shared" si="54"/>
        <v>1582</v>
      </c>
      <c r="P646" s="169">
        <f t="shared" si="59"/>
        <v>44283</v>
      </c>
      <c r="Q646" s="169">
        <f t="shared" si="59"/>
        <v>44285</v>
      </c>
      <c r="R646" s="3"/>
    </row>
    <row r="647" spans="14:18" x14ac:dyDescent="0.2">
      <c r="N647" s="167">
        <f t="shared" si="55"/>
        <v>29</v>
      </c>
      <c r="O647" s="168">
        <f t="shared" si="54"/>
        <v>1527</v>
      </c>
      <c r="P647" s="169">
        <f t="shared" si="59"/>
        <v>44284</v>
      </c>
      <c r="Q647" s="169">
        <f t="shared" si="59"/>
        <v>44286</v>
      </c>
      <c r="R647" s="3"/>
    </row>
    <row r="648" spans="14:18" x14ac:dyDescent="0.2">
      <c r="N648" s="167">
        <f t="shared" si="55"/>
        <v>30</v>
      </c>
      <c r="O648" s="168">
        <f t="shared" si="54"/>
        <v>1476</v>
      </c>
      <c r="P648" s="169">
        <f t="shared" si="59"/>
        <v>44285</v>
      </c>
      <c r="Q648" s="169">
        <f t="shared" si="59"/>
        <v>44287</v>
      </c>
      <c r="R648" s="3"/>
    </row>
    <row r="649" spans="14:18" x14ac:dyDescent="0.2">
      <c r="N649" s="167">
        <f t="shared" si="55"/>
        <v>31</v>
      </c>
      <c r="O649" s="168">
        <f t="shared" si="54"/>
        <v>1429</v>
      </c>
      <c r="P649" s="169">
        <f t="shared" si="59"/>
        <v>44286</v>
      </c>
      <c r="Q649" s="169">
        <f t="shared" si="59"/>
        <v>44288</v>
      </c>
      <c r="R649" s="3"/>
    </row>
    <row r="650" spans="14:18" x14ac:dyDescent="0.2">
      <c r="N650" s="167">
        <f t="shared" si="55"/>
        <v>1</v>
      </c>
      <c r="O650" s="168">
        <f t="shared" ref="O650:O713" si="60">ROUND(P650/N650,0)</f>
        <v>44287</v>
      </c>
      <c r="P650" s="169">
        <f t="shared" si="59"/>
        <v>44287</v>
      </c>
      <c r="Q650" s="169">
        <f t="shared" si="59"/>
        <v>44289</v>
      </c>
      <c r="R650" s="3"/>
    </row>
    <row r="651" spans="14:18" x14ac:dyDescent="0.2">
      <c r="N651" s="167">
        <f t="shared" ref="N651:N714" si="61">DAY(P651)</f>
        <v>2</v>
      </c>
      <c r="O651" s="168">
        <f t="shared" si="60"/>
        <v>22144</v>
      </c>
      <c r="P651" s="169">
        <f t="shared" si="59"/>
        <v>44288</v>
      </c>
      <c r="Q651" s="169">
        <f t="shared" si="59"/>
        <v>44290</v>
      </c>
      <c r="R651" s="3"/>
    </row>
    <row r="652" spans="14:18" x14ac:dyDescent="0.2">
      <c r="N652" s="167">
        <f t="shared" si="61"/>
        <v>3</v>
      </c>
      <c r="O652" s="168">
        <f t="shared" si="60"/>
        <v>14763</v>
      </c>
      <c r="P652" s="169">
        <f t="shared" ref="P652:Q667" si="62">P651+1</f>
        <v>44289</v>
      </c>
      <c r="Q652" s="169">
        <f t="shared" si="62"/>
        <v>44291</v>
      </c>
      <c r="R652" s="3"/>
    </row>
    <row r="653" spans="14:18" x14ac:dyDescent="0.2">
      <c r="N653" s="167">
        <f t="shared" si="61"/>
        <v>4</v>
      </c>
      <c r="O653" s="168">
        <f t="shared" si="60"/>
        <v>11073</v>
      </c>
      <c r="P653" s="169">
        <f t="shared" si="62"/>
        <v>44290</v>
      </c>
      <c r="Q653" s="169">
        <f t="shared" si="62"/>
        <v>44292</v>
      </c>
      <c r="R653" s="3"/>
    </row>
    <row r="654" spans="14:18" x14ac:dyDescent="0.2">
      <c r="N654" s="167">
        <f t="shared" si="61"/>
        <v>5</v>
      </c>
      <c r="O654" s="168">
        <f t="shared" si="60"/>
        <v>8858</v>
      </c>
      <c r="P654" s="169">
        <f t="shared" si="62"/>
        <v>44291</v>
      </c>
      <c r="Q654" s="169">
        <f t="shared" si="62"/>
        <v>44293</v>
      </c>
      <c r="R654" s="3"/>
    </row>
    <row r="655" spans="14:18" x14ac:dyDescent="0.2">
      <c r="N655" s="167">
        <f t="shared" si="61"/>
        <v>6</v>
      </c>
      <c r="O655" s="168">
        <f t="shared" si="60"/>
        <v>7382</v>
      </c>
      <c r="P655" s="169">
        <f t="shared" si="62"/>
        <v>44292</v>
      </c>
      <c r="Q655" s="169">
        <f t="shared" si="62"/>
        <v>44294</v>
      </c>
      <c r="R655" s="3"/>
    </row>
    <row r="656" spans="14:18" x14ac:dyDescent="0.2">
      <c r="N656" s="167">
        <f t="shared" si="61"/>
        <v>7</v>
      </c>
      <c r="O656" s="168">
        <f t="shared" si="60"/>
        <v>6328</v>
      </c>
      <c r="P656" s="169">
        <f t="shared" si="62"/>
        <v>44293</v>
      </c>
      <c r="Q656" s="169">
        <f t="shared" si="62"/>
        <v>44295</v>
      </c>
      <c r="R656" s="3"/>
    </row>
    <row r="657" spans="14:18" x14ac:dyDescent="0.2">
      <c r="N657" s="167">
        <f t="shared" si="61"/>
        <v>8</v>
      </c>
      <c r="O657" s="168">
        <f t="shared" si="60"/>
        <v>5537</v>
      </c>
      <c r="P657" s="169">
        <f t="shared" si="62"/>
        <v>44294</v>
      </c>
      <c r="Q657" s="169">
        <f t="shared" si="62"/>
        <v>44296</v>
      </c>
      <c r="R657" s="3"/>
    </row>
    <row r="658" spans="14:18" x14ac:dyDescent="0.2">
      <c r="N658" s="167">
        <f t="shared" si="61"/>
        <v>9</v>
      </c>
      <c r="O658" s="168">
        <f t="shared" si="60"/>
        <v>4922</v>
      </c>
      <c r="P658" s="169">
        <f t="shared" si="62"/>
        <v>44295</v>
      </c>
      <c r="Q658" s="169">
        <f t="shared" si="62"/>
        <v>44297</v>
      </c>
      <c r="R658" s="3"/>
    </row>
    <row r="659" spans="14:18" x14ac:dyDescent="0.2">
      <c r="N659" s="167">
        <f t="shared" si="61"/>
        <v>10</v>
      </c>
      <c r="O659" s="168">
        <f t="shared" si="60"/>
        <v>4430</v>
      </c>
      <c r="P659" s="169">
        <f t="shared" si="62"/>
        <v>44296</v>
      </c>
      <c r="Q659" s="169">
        <f t="shared" si="62"/>
        <v>44298</v>
      </c>
      <c r="R659" s="3"/>
    </row>
    <row r="660" spans="14:18" x14ac:dyDescent="0.2">
      <c r="N660" s="167">
        <f t="shared" si="61"/>
        <v>11</v>
      </c>
      <c r="O660" s="168">
        <f t="shared" si="60"/>
        <v>4027</v>
      </c>
      <c r="P660" s="169">
        <f t="shared" si="62"/>
        <v>44297</v>
      </c>
      <c r="Q660" s="169">
        <f t="shared" si="62"/>
        <v>44299</v>
      </c>
      <c r="R660" s="3"/>
    </row>
    <row r="661" spans="14:18" x14ac:dyDescent="0.2">
      <c r="N661" s="167">
        <f t="shared" si="61"/>
        <v>12</v>
      </c>
      <c r="O661" s="168">
        <f t="shared" si="60"/>
        <v>3692</v>
      </c>
      <c r="P661" s="169">
        <f t="shared" si="62"/>
        <v>44298</v>
      </c>
      <c r="Q661" s="169">
        <f t="shared" si="62"/>
        <v>44300</v>
      </c>
      <c r="R661" s="3"/>
    </row>
    <row r="662" spans="14:18" x14ac:dyDescent="0.2">
      <c r="N662" s="167">
        <f t="shared" si="61"/>
        <v>13</v>
      </c>
      <c r="O662" s="168">
        <f t="shared" si="60"/>
        <v>3408</v>
      </c>
      <c r="P662" s="169">
        <f t="shared" si="62"/>
        <v>44299</v>
      </c>
      <c r="Q662" s="169">
        <f t="shared" si="62"/>
        <v>44301</v>
      </c>
      <c r="R662" s="3"/>
    </row>
    <row r="663" spans="14:18" x14ac:dyDescent="0.2">
      <c r="N663" s="167">
        <f t="shared" si="61"/>
        <v>14</v>
      </c>
      <c r="O663" s="168">
        <f t="shared" si="60"/>
        <v>3164</v>
      </c>
      <c r="P663" s="169">
        <f t="shared" si="62"/>
        <v>44300</v>
      </c>
      <c r="Q663" s="169">
        <f t="shared" si="62"/>
        <v>44302</v>
      </c>
      <c r="R663" s="3"/>
    </row>
    <row r="664" spans="14:18" x14ac:dyDescent="0.2">
      <c r="N664" s="167">
        <f t="shared" si="61"/>
        <v>15</v>
      </c>
      <c r="O664" s="168">
        <f t="shared" si="60"/>
        <v>2953</v>
      </c>
      <c r="P664" s="169">
        <f t="shared" si="62"/>
        <v>44301</v>
      </c>
      <c r="Q664" s="169">
        <f t="shared" si="62"/>
        <v>44303</v>
      </c>
      <c r="R664" s="3"/>
    </row>
    <row r="665" spans="14:18" x14ac:dyDescent="0.2">
      <c r="N665" s="167">
        <f t="shared" si="61"/>
        <v>16</v>
      </c>
      <c r="O665" s="168">
        <f t="shared" si="60"/>
        <v>2769</v>
      </c>
      <c r="P665" s="169">
        <f t="shared" si="62"/>
        <v>44302</v>
      </c>
      <c r="Q665" s="169">
        <f t="shared" si="62"/>
        <v>44304</v>
      </c>
      <c r="R665" s="3"/>
    </row>
    <row r="666" spans="14:18" x14ac:dyDescent="0.2">
      <c r="N666" s="167">
        <f t="shared" si="61"/>
        <v>17</v>
      </c>
      <c r="O666" s="168">
        <f t="shared" si="60"/>
        <v>2606</v>
      </c>
      <c r="P666" s="169">
        <f t="shared" si="62"/>
        <v>44303</v>
      </c>
      <c r="Q666" s="169">
        <f t="shared" si="62"/>
        <v>44305</v>
      </c>
      <c r="R666" s="3"/>
    </row>
    <row r="667" spans="14:18" x14ac:dyDescent="0.2">
      <c r="N667" s="167">
        <f t="shared" si="61"/>
        <v>18</v>
      </c>
      <c r="O667" s="168">
        <f t="shared" si="60"/>
        <v>2461</v>
      </c>
      <c r="P667" s="169">
        <f t="shared" si="62"/>
        <v>44304</v>
      </c>
      <c r="Q667" s="169">
        <f t="shared" si="62"/>
        <v>44306</v>
      </c>
      <c r="R667" s="3"/>
    </row>
    <row r="668" spans="14:18" x14ac:dyDescent="0.2">
      <c r="N668" s="167">
        <f t="shared" si="61"/>
        <v>19</v>
      </c>
      <c r="O668" s="168">
        <f t="shared" si="60"/>
        <v>2332</v>
      </c>
      <c r="P668" s="169">
        <f t="shared" ref="P668:Q683" si="63">P667+1</f>
        <v>44305</v>
      </c>
      <c r="Q668" s="169">
        <f t="shared" si="63"/>
        <v>44307</v>
      </c>
      <c r="R668" s="3"/>
    </row>
    <row r="669" spans="14:18" x14ac:dyDescent="0.2">
      <c r="N669" s="167">
        <f t="shared" si="61"/>
        <v>20</v>
      </c>
      <c r="O669" s="168">
        <f t="shared" si="60"/>
        <v>2215</v>
      </c>
      <c r="P669" s="169">
        <f t="shared" si="63"/>
        <v>44306</v>
      </c>
      <c r="Q669" s="169">
        <f t="shared" si="63"/>
        <v>44308</v>
      </c>
      <c r="R669" s="3"/>
    </row>
    <row r="670" spans="14:18" x14ac:dyDescent="0.2">
      <c r="N670" s="167">
        <f t="shared" si="61"/>
        <v>21</v>
      </c>
      <c r="O670" s="168">
        <f t="shared" si="60"/>
        <v>2110</v>
      </c>
      <c r="P670" s="169">
        <f t="shared" si="63"/>
        <v>44307</v>
      </c>
      <c r="Q670" s="169">
        <f t="shared" si="63"/>
        <v>44309</v>
      </c>
      <c r="R670" s="3"/>
    </row>
    <row r="671" spans="14:18" x14ac:dyDescent="0.2">
      <c r="N671" s="167">
        <f t="shared" si="61"/>
        <v>22</v>
      </c>
      <c r="O671" s="168">
        <f t="shared" si="60"/>
        <v>2014</v>
      </c>
      <c r="P671" s="169">
        <f t="shared" si="63"/>
        <v>44308</v>
      </c>
      <c r="Q671" s="169">
        <f t="shared" si="63"/>
        <v>44310</v>
      </c>
      <c r="R671" s="3"/>
    </row>
    <row r="672" spans="14:18" x14ac:dyDescent="0.2">
      <c r="N672" s="167">
        <f t="shared" si="61"/>
        <v>23</v>
      </c>
      <c r="O672" s="168">
        <f t="shared" si="60"/>
        <v>1926</v>
      </c>
      <c r="P672" s="169">
        <f t="shared" si="63"/>
        <v>44309</v>
      </c>
      <c r="Q672" s="169">
        <f t="shared" si="63"/>
        <v>44311</v>
      </c>
      <c r="R672" s="3"/>
    </row>
    <row r="673" spans="14:18" x14ac:dyDescent="0.2">
      <c r="N673" s="167">
        <f t="shared" si="61"/>
        <v>24</v>
      </c>
      <c r="O673" s="168">
        <f t="shared" si="60"/>
        <v>1846</v>
      </c>
      <c r="P673" s="169">
        <f t="shared" si="63"/>
        <v>44310</v>
      </c>
      <c r="Q673" s="169">
        <f t="shared" si="63"/>
        <v>44312</v>
      </c>
      <c r="R673" s="3"/>
    </row>
    <row r="674" spans="14:18" x14ac:dyDescent="0.2">
      <c r="N674" s="167">
        <f t="shared" si="61"/>
        <v>25</v>
      </c>
      <c r="O674" s="168">
        <f t="shared" si="60"/>
        <v>1772</v>
      </c>
      <c r="P674" s="169">
        <f t="shared" si="63"/>
        <v>44311</v>
      </c>
      <c r="Q674" s="169">
        <f t="shared" si="63"/>
        <v>44313</v>
      </c>
      <c r="R674" s="3"/>
    </row>
    <row r="675" spans="14:18" x14ac:dyDescent="0.2">
      <c r="N675" s="167">
        <f t="shared" si="61"/>
        <v>26</v>
      </c>
      <c r="O675" s="168">
        <f t="shared" si="60"/>
        <v>1704</v>
      </c>
      <c r="P675" s="169">
        <f t="shared" si="63"/>
        <v>44312</v>
      </c>
      <c r="Q675" s="169">
        <f t="shared" si="63"/>
        <v>44314</v>
      </c>
      <c r="R675" s="3"/>
    </row>
    <row r="676" spans="14:18" x14ac:dyDescent="0.2">
      <c r="N676" s="167">
        <f t="shared" si="61"/>
        <v>27</v>
      </c>
      <c r="O676" s="168">
        <f t="shared" si="60"/>
        <v>1641</v>
      </c>
      <c r="P676" s="169">
        <f t="shared" si="63"/>
        <v>44313</v>
      </c>
      <c r="Q676" s="169">
        <f t="shared" si="63"/>
        <v>44315</v>
      </c>
      <c r="R676" s="3"/>
    </row>
    <row r="677" spans="14:18" x14ac:dyDescent="0.2">
      <c r="N677" s="167">
        <f t="shared" si="61"/>
        <v>28</v>
      </c>
      <c r="O677" s="168">
        <f t="shared" si="60"/>
        <v>1583</v>
      </c>
      <c r="P677" s="169">
        <f t="shared" si="63"/>
        <v>44314</v>
      </c>
      <c r="Q677" s="169">
        <f t="shared" si="63"/>
        <v>44316</v>
      </c>
      <c r="R677" s="3"/>
    </row>
    <row r="678" spans="14:18" x14ac:dyDescent="0.2">
      <c r="N678" s="167">
        <f t="shared" si="61"/>
        <v>29</v>
      </c>
      <c r="O678" s="168">
        <f t="shared" si="60"/>
        <v>1528</v>
      </c>
      <c r="P678" s="169">
        <f t="shared" si="63"/>
        <v>44315</v>
      </c>
      <c r="Q678" s="169">
        <f t="shared" si="63"/>
        <v>44317</v>
      </c>
      <c r="R678" s="3"/>
    </row>
    <row r="679" spans="14:18" x14ac:dyDescent="0.2">
      <c r="N679" s="167">
        <f t="shared" si="61"/>
        <v>30</v>
      </c>
      <c r="O679" s="168">
        <f t="shared" si="60"/>
        <v>1477</v>
      </c>
      <c r="P679" s="169">
        <f t="shared" si="63"/>
        <v>44316</v>
      </c>
      <c r="Q679" s="169">
        <f t="shared" si="63"/>
        <v>44318</v>
      </c>
      <c r="R679" s="3"/>
    </row>
    <row r="680" spans="14:18" x14ac:dyDescent="0.2">
      <c r="N680" s="167">
        <f t="shared" si="61"/>
        <v>1</v>
      </c>
      <c r="O680" s="168">
        <f t="shared" si="60"/>
        <v>44317</v>
      </c>
      <c r="P680" s="169">
        <f t="shared" si="63"/>
        <v>44317</v>
      </c>
      <c r="Q680" s="169">
        <f t="shared" si="63"/>
        <v>44319</v>
      </c>
      <c r="R680" s="3"/>
    </row>
    <row r="681" spans="14:18" x14ac:dyDescent="0.2">
      <c r="N681" s="167">
        <f t="shared" si="61"/>
        <v>2</v>
      </c>
      <c r="O681" s="168">
        <f t="shared" si="60"/>
        <v>22159</v>
      </c>
      <c r="P681" s="169">
        <f t="shared" si="63"/>
        <v>44318</v>
      </c>
      <c r="Q681" s="169">
        <f t="shared" si="63"/>
        <v>44320</v>
      </c>
      <c r="R681" s="3"/>
    </row>
    <row r="682" spans="14:18" x14ac:dyDescent="0.2">
      <c r="N682" s="167">
        <f t="shared" si="61"/>
        <v>3</v>
      </c>
      <c r="O682" s="168">
        <f t="shared" si="60"/>
        <v>14773</v>
      </c>
      <c r="P682" s="169">
        <f t="shared" si="63"/>
        <v>44319</v>
      </c>
      <c r="Q682" s="169">
        <f t="shared" si="63"/>
        <v>44321</v>
      </c>
      <c r="R682" s="3"/>
    </row>
    <row r="683" spans="14:18" x14ac:dyDescent="0.2">
      <c r="N683" s="167">
        <f t="shared" si="61"/>
        <v>4</v>
      </c>
      <c r="O683" s="168">
        <f t="shared" si="60"/>
        <v>11080</v>
      </c>
      <c r="P683" s="169">
        <f t="shared" si="63"/>
        <v>44320</v>
      </c>
      <c r="Q683" s="169">
        <f t="shared" si="63"/>
        <v>44322</v>
      </c>
      <c r="R683" s="3"/>
    </row>
    <row r="684" spans="14:18" x14ac:dyDescent="0.2">
      <c r="N684" s="167">
        <f t="shared" si="61"/>
        <v>5</v>
      </c>
      <c r="O684" s="168">
        <f t="shared" si="60"/>
        <v>8864</v>
      </c>
      <c r="P684" s="169">
        <f t="shared" ref="P684:Q699" si="64">P683+1</f>
        <v>44321</v>
      </c>
      <c r="Q684" s="169">
        <f t="shared" si="64"/>
        <v>44323</v>
      </c>
      <c r="R684" s="3"/>
    </row>
    <row r="685" spans="14:18" x14ac:dyDescent="0.2">
      <c r="N685" s="167">
        <f t="shared" si="61"/>
        <v>6</v>
      </c>
      <c r="O685" s="168">
        <f t="shared" si="60"/>
        <v>7387</v>
      </c>
      <c r="P685" s="169">
        <f t="shared" si="64"/>
        <v>44322</v>
      </c>
      <c r="Q685" s="169">
        <f t="shared" si="64"/>
        <v>44324</v>
      </c>
      <c r="R685" s="3"/>
    </row>
    <row r="686" spans="14:18" x14ac:dyDescent="0.2">
      <c r="N686" s="167">
        <f t="shared" si="61"/>
        <v>7</v>
      </c>
      <c r="O686" s="168">
        <f t="shared" si="60"/>
        <v>6332</v>
      </c>
      <c r="P686" s="169">
        <f t="shared" si="64"/>
        <v>44323</v>
      </c>
      <c r="Q686" s="169">
        <f t="shared" si="64"/>
        <v>44325</v>
      </c>
      <c r="R686" s="3"/>
    </row>
    <row r="687" spans="14:18" x14ac:dyDescent="0.2">
      <c r="N687" s="167">
        <f t="shared" si="61"/>
        <v>8</v>
      </c>
      <c r="O687" s="168">
        <f t="shared" si="60"/>
        <v>5541</v>
      </c>
      <c r="P687" s="169">
        <f t="shared" si="64"/>
        <v>44324</v>
      </c>
      <c r="Q687" s="169">
        <f t="shared" si="64"/>
        <v>44326</v>
      </c>
      <c r="R687" s="3"/>
    </row>
    <row r="688" spans="14:18" x14ac:dyDescent="0.2">
      <c r="N688" s="167">
        <f t="shared" si="61"/>
        <v>9</v>
      </c>
      <c r="O688" s="168">
        <f t="shared" si="60"/>
        <v>4925</v>
      </c>
      <c r="P688" s="169">
        <f t="shared" si="64"/>
        <v>44325</v>
      </c>
      <c r="Q688" s="169">
        <f t="shared" si="64"/>
        <v>44327</v>
      </c>
      <c r="R688" s="3"/>
    </row>
    <row r="689" spans="14:18" x14ac:dyDescent="0.2">
      <c r="N689" s="167">
        <f t="shared" si="61"/>
        <v>10</v>
      </c>
      <c r="O689" s="168">
        <f t="shared" si="60"/>
        <v>4433</v>
      </c>
      <c r="P689" s="169">
        <f t="shared" si="64"/>
        <v>44326</v>
      </c>
      <c r="Q689" s="169">
        <f t="shared" si="64"/>
        <v>44328</v>
      </c>
      <c r="R689" s="3"/>
    </row>
    <row r="690" spans="14:18" x14ac:dyDescent="0.2">
      <c r="N690" s="167">
        <f t="shared" si="61"/>
        <v>11</v>
      </c>
      <c r="O690" s="168">
        <f t="shared" si="60"/>
        <v>4030</v>
      </c>
      <c r="P690" s="169">
        <f t="shared" si="64"/>
        <v>44327</v>
      </c>
      <c r="Q690" s="169">
        <f t="shared" si="64"/>
        <v>44329</v>
      </c>
      <c r="R690" s="3"/>
    </row>
    <row r="691" spans="14:18" x14ac:dyDescent="0.2">
      <c r="N691" s="167">
        <f t="shared" si="61"/>
        <v>12</v>
      </c>
      <c r="O691" s="168">
        <f t="shared" si="60"/>
        <v>3694</v>
      </c>
      <c r="P691" s="169">
        <f t="shared" si="64"/>
        <v>44328</v>
      </c>
      <c r="Q691" s="169">
        <f t="shared" si="64"/>
        <v>44330</v>
      </c>
      <c r="R691" s="3"/>
    </row>
    <row r="692" spans="14:18" x14ac:dyDescent="0.2">
      <c r="N692" s="167">
        <f t="shared" si="61"/>
        <v>13</v>
      </c>
      <c r="O692" s="168">
        <f t="shared" si="60"/>
        <v>3410</v>
      </c>
      <c r="P692" s="169">
        <f t="shared" si="64"/>
        <v>44329</v>
      </c>
      <c r="Q692" s="169">
        <f t="shared" si="64"/>
        <v>44331</v>
      </c>
      <c r="R692" s="3"/>
    </row>
    <row r="693" spans="14:18" x14ac:dyDescent="0.2">
      <c r="N693" s="167">
        <f t="shared" si="61"/>
        <v>14</v>
      </c>
      <c r="O693" s="168">
        <f t="shared" si="60"/>
        <v>3166</v>
      </c>
      <c r="P693" s="169">
        <f t="shared" si="64"/>
        <v>44330</v>
      </c>
      <c r="Q693" s="169">
        <f t="shared" si="64"/>
        <v>44332</v>
      </c>
      <c r="R693" s="3"/>
    </row>
    <row r="694" spans="14:18" x14ac:dyDescent="0.2">
      <c r="N694" s="167">
        <f t="shared" si="61"/>
        <v>15</v>
      </c>
      <c r="O694" s="168">
        <f t="shared" si="60"/>
        <v>2955</v>
      </c>
      <c r="P694" s="169">
        <f t="shared" si="64"/>
        <v>44331</v>
      </c>
      <c r="Q694" s="169">
        <f t="shared" si="64"/>
        <v>44333</v>
      </c>
      <c r="R694" s="3"/>
    </row>
    <row r="695" spans="14:18" x14ac:dyDescent="0.2">
      <c r="N695" s="167">
        <f t="shared" si="61"/>
        <v>16</v>
      </c>
      <c r="O695" s="168">
        <f t="shared" si="60"/>
        <v>2771</v>
      </c>
      <c r="P695" s="169">
        <f t="shared" si="64"/>
        <v>44332</v>
      </c>
      <c r="Q695" s="169">
        <f t="shared" si="64"/>
        <v>44334</v>
      </c>
      <c r="R695" s="3"/>
    </row>
    <row r="696" spans="14:18" x14ac:dyDescent="0.2">
      <c r="N696" s="167">
        <f t="shared" si="61"/>
        <v>17</v>
      </c>
      <c r="O696" s="168">
        <f t="shared" si="60"/>
        <v>2608</v>
      </c>
      <c r="P696" s="169">
        <f t="shared" si="64"/>
        <v>44333</v>
      </c>
      <c r="Q696" s="169">
        <f t="shared" si="64"/>
        <v>44335</v>
      </c>
      <c r="R696" s="3"/>
    </row>
    <row r="697" spans="14:18" x14ac:dyDescent="0.2">
      <c r="N697" s="167">
        <f t="shared" si="61"/>
        <v>18</v>
      </c>
      <c r="O697" s="168">
        <f t="shared" si="60"/>
        <v>2463</v>
      </c>
      <c r="P697" s="169">
        <f t="shared" si="64"/>
        <v>44334</v>
      </c>
      <c r="Q697" s="169">
        <f t="shared" si="64"/>
        <v>44336</v>
      </c>
      <c r="R697" s="3"/>
    </row>
    <row r="698" spans="14:18" x14ac:dyDescent="0.2">
      <c r="N698" s="167">
        <f t="shared" si="61"/>
        <v>19</v>
      </c>
      <c r="O698" s="168">
        <f t="shared" si="60"/>
        <v>2333</v>
      </c>
      <c r="P698" s="169">
        <f t="shared" si="64"/>
        <v>44335</v>
      </c>
      <c r="Q698" s="169">
        <f t="shared" si="64"/>
        <v>44337</v>
      </c>
      <c r="R698" s="3"/>
    </row>
    <row r="699" spans="14:18" x14ac:dyDescent="0.2">
      <c r="N699" s="167">
        <f t="shared" si="61"/>
        <v>20</v>
      </c>
      <c r="O699" s="168">
        <f t="shared" si="60"/>
        <v>2217</v>
      </c>
      <c r="P699" s="169">
        <f t="shared" si="64"/>
        <v>44336</v>
      </c>
      <c r="Q699" s="169">
        <f t="shared" si="64"/>
        <v>44338</v>
      </c>
      <c r="R699" s="3"/>
    </row>
    <row r="700" spans="14:18" x14ac:dyDescent="0.2">
      <c r="N700" s="167">
        <f t="shared" si="61"/>
        <v>21</v>
      </c>
      <c r="O700" s="168">
        <f t="shared" si="60"/>
        <v>2111</v>
      </c>
      <c r="P700" s="169">
        <f t="shared" ref="P700:Q715" si="65">P699+1</f>
        <v>44337</v>
      </c>
      <c r="Q700" s="169">
        <f t="shared" si="65"/>
        <v>44339</v>
      </c>
      <c r="R700" s="3"/>
    </row>
    <row r="701" spans="14:18" x14ac:dyDescent="0.2">
      <c r="N701" s="167">
        <f t="shared" si="61"/>
        <v>22</v>
      </c>
      <c r="O701" s="168">
        <f t="shared" si="60"/>
        <v>2015</v>
      </c>
      <c r="P701" s="169">
        <f t="shared" si="65"/>
        <v>44338</v>
      </c>
      <c r="Q701" s="169">
        <f t="shared" si="65"/>
        <v>44340</v>
      </c>
      <c r="R701" s="3"/>
    </row>
    <row r="702" spans="14:18" x14ac:dyDescent="0.2">
      <c r="N702" s="167">
        <f t="shared" si="61"/>
        <v>23</v>
      </c>
      <c r="O702" s="168">
        <f t="shared" si="60"/>
        <v>1928</v>
      </c>
      <c r="P702" s="169">
        <f t="shared" si="65"/>
        <v>44339</v>
      </c>
      <c r="Q702" s="169">
        <f t="shared" si="65"/>
        <v>44341</v>
      </c>
      <c r="R702" s="3"/>
    </row>
    <row r="703" spans="14:18" x14ac:dyDescent="0.2">
      <c r="N703" s="167">
        <f t="shared" si="61"/>
        <v>24</v>
      </c>
      <c r="O703" s="168">
        <f t="shared" si="60"/>
        <v>1848</v>
      </c>
      <c r="P703" s="169">
        <f t="shared" si="65"/>
        <v>44340</v>
      </c>
      <c r="Q703" s="169">
        <f t="shared" si="65"/>
        <v>44342</v>
      </c>
      <c r="R703" s="3"/>
    </row>
    <row r="704" spans="14:18" x14ac:dyDescent="0.2">
      <c r="N704" s="167">
        <f t="shared" si="61"/>
        <v>25</v>
      </c>
      <c r="O704" s="168">
        <f t="shared" si="60"/>
        <v>1774</v>
      </c>
      <c r="P704" s="169">
        <f t="shared" si="65"/>
        <v>44341</v>
      </c>
      <c r="Q704" s="169">
        <f t="shared" si="65"/>
        <v>44343</v>
      </c>
      <c r="R704" s="3"/>
    </row>
    <row r="705" spans="14:18" x14ac:dyDescent="0.2">
      <c r="N705" s="167">
        <f t="shared" si="61"/>
        <v>26</v>
      </c>
      <c r="O705" s="168">
        <f t="shared" si="60"/>
        <v>1705</v>
      </c>
      <c r="P705" s="169">
        <f t="shared" si="65"/>
        <v>44342</v>
      </c>
      <c r="Q705" s="169">
        <f t="shared" si="65"/>
        <v>44344</v>
      </c>
      <c r="R705" s="3"/>
    </row>
    <row r="706" spans="14:18" x14ac:dyDescent="0.2">
      <c r="N706" s="167">
        <f t="shared" si="61"/>
        <v>27</v>
      </c>
      <c r="O706" s="168">
        <f t="shared" si="60"/>
        <v>1642</v>
      </c>
      <c r="P706" s="169">
        <f t="shared" si="65"/>
        <v>44343</v>
      </c>
      <c r="Q706" s="169">
        <f t="shared" si="65"/>
        <v>44345</v>
      </c>
      <c r="R706" s="3"/>
    </row>
    <row r="707" spans="14:18" x14ac:dyDescent="0.2">
      <c r="N707" s="167">
        <f t="shared" si="61"/>
        <v>28</v>
      </c>
      <c r="O707" s="168">
        <f t="shared" si="60"/>
        <v>1584</v>
      </c>
      <c r="P707" s="169">
        <f t="shared" si="65"/>
        <v>44344</v>
      </c>
      <c r="Q707" s="169">
        <f t="shared" si="65"/>
        <v>44346</v>
      </c>
      <c r="R707" s="3"/>
    </row>
    <row r="708" spans="14:18" x14ac:dyDescent="0.2">
      <c r="N708" s="167">
        <f t="shared" si="61"/>
        <v>29</v>
      </c>
      <c r="O708" s="168">
        <f t="shared" si="60"/>
        <v>1529</v>
      </c>
      <c r="P708" s="169">
        <f t="shared" si="65"/>
        <v>44345</v>
      </c>
      <c r="Q708" s="169">
        <f t="shared" si="65"/>
        <v>44347</v>
      </c>
      <c r="R708" s="3"/>
    </row>
    <row r="709" spans="14:18" x14ac:dyDescent="0.2">
      <c r="N709" s="167">
        <f t="shared" si="61"/>
        <v>30</v>
      </c>
      <c r="O709" s="168">
        <f t="shared" si="60"/>
        <v>1478</v>
      </c>
      <c r="P709" s="169">
        <f t="shared" si="65"/>
        <v>44346</v>
      </c>
      <c r="Q709" s="169">
        <f t="shared" si="65"/>
        <v>44348</v>
      </c>
      <c r="R709" s="3"/>
    </row>
    <row r="710" spans="14:18" x14ac:dyDescent="0.2">
      <c r="N710" s="167">
        <f t="shared" si="61"/>
        <v>31</v>
      </c>
      <c r="O710" s="168">
        <f t="shared" si="60"/>
        <v>1431</v>
      </c>
      <c r="P710" s="169">
        <f t="shared" si="65"/>
        <v>44347</v>
      </c>
      <c r="Q710" s="169">
        <f t="shared" si="65"/>
        <v>44349</v>
      </c>
      <c r="R710" s="3"/>
    </row>
    <row r="711" spans="14:18" x14ac:dyDescent="0.2">
      <c r="N711" s="167">
        <f t="shared" si="61"/>
        <v>1</v>
      </c>
      <c r="O711" s="168">
        <f t="shared" si="60"/>
        <v>44348</v>
      </c>
      <c r="P711" s="169">
        <f t="shared" si="65"/>
        <v>44348</v>
      </c>
      <c r="Q711" s="169">
        <f t="shared" si="65"/>
        <v>44350</v>
      </c>
      <c r="R711" s="3"/>
    </row>
    <row r="712" spans="14:18" x14ac:dyDescent="0.2">
      <c r="N712" s="167">
        <f t="shared" si="61"/>
        <v>2</v>
      </c>
      <c r="O712" s="168">
        <f t="shared" si="60"/>
        <v>22175</v>
      </c>
      <c r="P712" s="169">
        <f t="shared" si="65"/>
        <v>44349</v>
      </c>
      <c r="Q712" s="169">
        <f t="shared" si="65"/>
        <v>44351</v>
      </c>
      <c r="R712" s="3"/>
    </row>
    <row r="713" spans="14:18" x14ac:dyDescent="0.2">
      <c r="N713" s="167">
        <f t="shared" si="61"/>
        <v>3</v>
      </c>
      <c r="O713" s="168">
        <f t="shared" si="60"/>
        <v>14783</v>
      </c>
      <c r="P713" s="169">
        <f t="shared" si="65"/>
        <v>44350</v>
      </c>
      <c r="Q713" s="169">
        <f t="shared" si="65"/>
        <v>44352</v>
      </c>
      <c r="R713" s="3"/>
    </row>
    <row r="714" spans="14:18" x14ac:dyDescent="0.2">
      <c r="N714" s="167">
        <f t="shared" si="61"/>
        <v>4</v>
      </c>
      <c r="O714" s="168">
        <f t="shared" ref="O714:O777" si="66">ROUND(P714/N714,0)</f>
        <v>11088</v>
      </c>
      <c r="P714" s="169">
        <f t="shared" si="65"/>
        <v>44351</v>
      </c>
      <c r="Q714" s="169">
        <f t="shared" si="65"/>
        <v>44353</v>
      </c>
      <c r="R714" s="3"/>
    </row>
    <row r="715" spans="14:18" x14ac:dyDescent="0.2">
      <c r="N715" s="167">
        <f t="shared" ref="N715:N778" si="67">DAY(P715)</f>
        <v>5</v>
      </c>
      <c r="O715" s="168">
        <f t="shared" si="66"/>
        <v>8870</v>
      </c>
      <c r="P715" s="169">
        <f t="shared" si="65"/>
        <v>44352</v>
      </c>
      <c r="Q715" s="169">
        <f t="shared" si="65"/>
        <v>44354</v>
      </c>
      <c r="R715" s="3"/>
    </row>
    <row r="716" spans="14:18" x14ac:dyDescent="0.2">
      <c r="N716" s="167">
        <f t="shared" si="67"/>
        <v>6</v>
      </c>
      <c r="O716" s="168">
        <f t="shared" si="66"/>
        <v>7392</v>
      </c>
      <c r="P716" s="169">
        <f t="shared" ref="P716:Q731" si="68">P715+1</f>
        <v>44353</v>
      </c>
      <c r="Q716" s="169">
        <f t="shared" si="68"/>
        <v>44355</v>
      </c>
      <c r="R716" s="3"/>
    </row>
    <row r="717" spans="14:18" x14ac:dyDescent="0.2">
      <c r="N717" s="167">
        <f t="shared" si="67"/>
        <v>7</v>
      </c>
      <c r="O717" s="168">
        <f t="shared" si="66"/>
        <v>6336</v>
      </c>
      <c r="P717" s="169">
        <f t="shared" si="68"/>
        <v>44354</v>
      </c>
      <c r="Q717" s="169">
        <f t="shared" si="68"/>
        <v>44356</v>
      </c>
      <c r="R717" s="3"/>
    </row>
    <row r="718" spans="14:18" x14ac:dyDescent="0.2">
      <c r="N718" s="167">
        <f t="shared" si="67"/>
        <v>8</v>
      </c>
      <c r="O718" s="168">
        <f t="shared" si="66"/>
        <v>5544</v>
      </c>
      <c r="P718" s="169">
        <f t="shared" si="68"/>
        <v>44355</v>
      </c>
      <c r="Q718" s="169">
        <f t="shared" si="68"/>
        <v>44357</v>
      </c>
      <c r="R718" s="3"/>
    </row>
    <row r="719" spans="14:18" x14ac:dyDescent="0.2">
      <c r="N719" s="167">
        <f t="shared" si="67"/>
        <v>9</v>
      </c>
      <c r="O719" s="168">
        <f t="shared" si="66"/>
        <v>4928</v>
      </c>
      <c r="P719" s="169">
        <f t="shared" si="68"/>
        <v>44356</v>
      </c>
      <c r="Q719" s="169">
        <f t="shared" si="68"/>
        <v>44358</v>
      </c>
      <c r="R719" s="3"/>
    </row>
    <row r="720" spans="14:18" x14ac:dyDescent="0.2">
      <c r="N720" s="167">
        <f t="shared" si="67"/>
        <v>10</v>
      </c>
      <c r="O720" s="168">
        <f t="shared" si="66"/>
        <v>4436</v>
      </c>
      <c r="P720" s="169">
        <f t="shared" si="68"/>
        <v>44357</v>
      </c>
      <c r="Q720" s="169">
        <f t="shared" si="68"/>
        <v>44359</v>
      </c>
      <c r="R720" s="3"/>
    </row>
    <row r="721" spans="14:18" x14ac:dyDescent="0.2">
      <c r="N721" s="167">
        <f t="shared" si="67"/>
        <v>11</v>
      </c>
      <c r="O721" s="168">
        <f t="shared" si="66"/>
        <v>4033</v>
      </c>
      <c r="P721" s="169">
        <f t="shared" si="68"/>
        <v>44358</v>
      </c>
      <c r="Q721" s="169">
        <f t="shared" si="68"/>
        <v>44360</v>
      </c>
      <c r="R721" s="3"/>
    </row>
    <row r="722" spans="14:18" x14ac:dyDescent="0.2">
      <c r="N722" s="167">
        <f t="shared" si="67"/>
        <v>12</v>
      </c>
      <c r="O722" s="168">
        <f t="shared" si="66"/>
        <v>3697</v>
      </c>
      <c r="P722" s="169">
        <f t="shared" si="68"/>
        <v>44359</v>
      </c>
      <c r="Q722" s="169">
        <f t="shared" si="68"/>
        <v>44361</v>
      </c>
      <c r="R722" s="3"/>
    </row>
    <row r="723" spans="14:18" x14ac:dyDescent="0.2">
      <c r="N723" s="167">
        <f t="shared" si="67"/>
        <v>13</v>
      </c>
      <c r="O723" s="168">
        <f t="shared" si="66"/>
        <v>3412</v>
      </c>
      <c r="P723" s="169">
        <f t="shared" si="68"/>
        <v>44360</v>
      </c>
      <c r="Q723" s="169">
        <f t="shared" si="68"/>
        <v>44362</v>
      </c>
      <c r="R723" s="3"/>
    </row>
    <row r="724" spans="14:18" x14ac:dyDescent="0.2">
      <c r="N724" s="167">
        <f t="shared" si="67"/>
        <v>14</v>
      </c>
      <c r="O724" s="168">
        <f t="shared" si="66"/>
        <v>3169</v>
      </c>
      <c r="P724" s="169">
        <f t="shared" si="68"/>
        <v>44361</v>
      </c>
      <c r="Q724" s="169">
        <f t="shared" si="68"/>
        <v>44363</v>
      </c>
      <c r="R724" s="3"/>
    </row>
    <row r="725" spans="14:18" x14ac:dyDescent="0.2">
      <c r="N725" s="167">
        <f t="shared" si="67"/>
        <v>15</v>
      </c>
      <c r="O725" s="168">
        <f t="shared" si="66"/>
        <v>2957</v>
      </c>
      <c r="P725" s="169">
        <f t="shared" si="68"/>
        <v>44362</v>
      </c>
      <c r="Q725" s="169">
        <f t="shared" si="68"/>
        <v>44364</v>
      </c>
      <c r="R725" s="3"/>
    </row>
    <row r="726" spans="14:18" x14ac:dyDescent="0.2">
      <c r="N726" s="167">
        <f t="shared" si="67"/>
        <v>16</v>
      </c>
      <c r="O726" s="168">
        <f t="shared" si="66"/>
        <v>2773</v>
      </c>
      <c r="P726" s="169">
        <f t="shared" si="68"/>
        <v>44363</v>
      </c>
      <c r="Q726" s="169">
        <f t="shared" si="68"/>
        <v>44365</v>
      </c>
      <c r="R726" s="3"/>
    </row>
    <row r="727" spans="14:18" x14ac:dyDescent="0.2">
      <c r="N727" s="167">
        <f t="shared" si="67"/>
        <v>17</v>
      </c>
      <c r="O727" s="168">
        <f t="shared" si="66"/>
        <v>2610</v>
      </c>
      <c r="P727" s="169">
        <f t="shared" si="68"/>
        <v>44364</v>
      </c>
      <c r="Q727" s="169">
        <f t="shared" si="68"/>
        <v>44366</v>
      </c>
      <c r="R727" s="3"/>
    </row>
    <row r="728" spans="14:18" x14ac:dyDescent="0.2">
      <c r="N728" s="167">
        <f t="shared" si="67"/>
        <v>18</v>
      </c>
      <c r="O728" s="168">
        <f t="shared" si="66"/>
        <v>2465</v>
      </c>
      <c r="P728" s="169">
        <f t="shared" si="68"/>
        <v>44365</v>
      </c>
      <c r="Q728" s="169">
        <f t="shared" si="68"/>
        <v>44367</v>
      </c>
      <c r="R728" s="3"/>
    </row>
    <row r="729" spans="14:18" x14ac:dyDescent="0.2">
      <c r="N729" s="167">
        <f t="shared" si="67"/>
        <v>19</v>
      </c>
      <c r="O729" s="168">
        <f t="shared" si="66"/>
        <v>2335</v>
      </c>
      <c r="P729" s="169">
        <f t="shared" si="68"/>
        <v>44366</v>
      </c>
      <c r="Q729" s="169">
        <f t="shared" si="68"/>
        <v>44368</v>
      </c>
      <c r="R729" s="3"/>
    </row>
    <row r="730" spans="14:18" x14ac:dyDescent="0.2">
      <c r="N730" s="167">
        <f t="shared" si="67"/>
        <v>20</v>
      </c>
      <c r="O730" s="168">
        <f t="shared" si="66"/>
        <v>2218</v>
      </c>
      <c r="P730" s="169">
        <f t="shared" si="68"/>
        <v>44367</v>
      </c>
      <c r="Q730" s="169">
        <f t="shared" si="68"/>
        <v>44369</v>
      </c>
      <c r="R730" s="3"/>
    </row>
    <row r="731" spans="14:18" x14ac:dyDescent="0.2">
      <c r="N731" s="167">
        <f t="shared" si="67"/>
        <v>21</v>
      </c>
      <c r="O731" s="168">
        <f t="shared" si="66"/>
        <v>2113</v>
      </c>
      <c r="P731" s="169">
        <f t="shared" si="68"/>
        <v>44368</v>
      </c>
      <c r="Q731" s="169">
        <f t="shared" si="68"/>
        <v>44370</v>
      </c>
      <c r="R731" s="3"/>
    </row>
    <row r="732" spans="14:18" x14ac:dyDescent="0.2">
      <c r="N732" s="167">
        <f t="shared" si="67"/>
        <v>22</v>
      </c>
      <c r="O732" s="168">
        <f t="shared" si="66"/>
        <v>2017</v>
      </c>
      <c r="P732" s="169">
        <f t="shared" ref="P732:Q747" si="69">P731+1</f>
        <v>44369</v>
      </c>
      <c r="Q732" s="169">
        <f t="shared" si="69"/>
        <v>44371</v>
      </c>
      <c r="R732" s="3"/>
    </row>
    <row r="733" spans="14:18" x14ac:dyDescent="0.2">
      <c r="N733" s="167">
        <f t="shared" si="67"/>
        <v>23</v>
      </c>
      <c r="O733" s="168">
        <f t="shared" si="66"/>
        <v>1929</v>
      </c>
      <c r="P733" s="169">
        <f t="shared" si="69"/>
        <v>44370</v>
      </c>
      <c r="Q733" s="169">
        <f t="shared" si="69"/>
        <v>44372</v>
      </c>
      <c r="R733" s="3"/>
    </row>
    <row r="734" spans="14:18" x14ac:dyDescent="0.2">
      <c r="N734" s="167">
        <f t="shared" si="67"/>
        <v>24</v>
      </c>
      <c r="O734" s="168">
        <f t="shared" si="66"/>
        <v>1849</v>
      </c>
      <c r="P734" s="169">
        <f t="shared" si="69"/>
        <v>44371</v>
      </c>
      <c r="Q734" s="169">
        <f t="shared" si="69"/>
        <v>44373</v>
      </c>
      <c r="R734" s="3"/>
    </row>
    <row r="735" spans="14:18" x14ac:dyDescent="0.2">
      <c r="N735" s="167">
        <f t="shared" si="67"/>
        <v>25</v>
      </c>
      <c r="O735" s="168">
        <f t="shared" si="66"/>
        <v>1775</v>
      </c>
      <c r="P735" s="169">
        <f t="shared" si="69"/>
        <v>44372</v>
      </c>
      <c r="Q735" s="169">
        <f t="shared" si="69"/>
        <v>44374</v>
      </c>
      <c r="R735" s="3"/>
    </row>
    <row r="736" spans="14:18" x14ac:dyDescent="0.2">
      <c r="N736" s="167">
        <f t="shared" si="67"/>
        <v>26</v>
      </c>
      <c r="O736" s="168">
        <f t="shared" si="66"/>
        <v>1707</v>
      </c>
      <c r="P736" s="169">
        <f t="shared" si="69"/>
        <v>44373</v>
      </c>
      <c r="Q736" s="169">
        <f t="shared" si="69"/>
        <v>44375</v>
      </c>
      <c r="R736" s="3"/>
    </row>
    <row r="737" spans="14:18" x14ac:dyDescent="0.2">
      <c r="N737" s="167">
        <f t="shared" si="67"/>
        <v>27</v>
      </c>
      <c r="O737" s="168">
        <f t="shared" si="66"/>
        <v>1643</v>
      </c>
      <c r="P737" s="169">
        <f t="shared" si="69"/>
        <v>44374</v>
      </c>
      <c r="Q737" s="169">
        <f t="shared" si="69"/>
        <v>44376</v>
      </c>
      <c r="R737" s="3"/>
    </row>
    <row r="738" spans="14:18" x14ac:dyDescent="0.2">
      <c r="N738" s="167">
        <f t="shared" si="67"/>
        <v>28</v>
      </c>
      <c r="O738" s="168">
        <f t="shared" si="66"/>
        <v>1585</v>
      </c>
      <c r="P738" s="169">
        <f t="shared" si="69"/>
        <v>44375</v>
      </c>
      <c r="Q738" s="169">
        <f t="shared" si="69"/>
        <v>44377</v>
      </c>
      <c r="R738" s="3"/>
    </row>
    <row r="739" spans="14:18" x14ac:dyDescent="0.2">
      <c r="N739" s="167">
        <f t="shared" si="67"/>
        <v>29</v>
      </c>
      <c r="O739" s="168">
        <f t="shared" si="66"/>
        <v>1530</v>
      </c>
      <c r="P739" s="169">
        <f t="shared" si="69"/>
        <v>44376</v>
      </c>
      <c r="Q739" s="169">
        <f t="shared" si="69"/>
        <v>44378</v>
      </c>
      <c r="R739" s="3"/>
    </row>
    <row r="740" spans="14:18" x14ac:dyDescent="0.2">
      <c r="N740" s="167">
        <f t="shared" si="67"/>
        <v>30</v>
      </c>
      <c r="O740" s="168">
        <f t="shared" si="66"/>
        <v>1479</v>
      </c>
      <c r="P740" s="169">
        <f t="shared" si="69"/>
        <v>44377</v>
      </c>
      <c r="Q740" s="169">
        <f t="shared" si="69"/>
        <v>44379</v>
      </c>
      <c r="R740" s="3"/>
    </row>
    <row r="741" spans="14:18" x14ac:dyDescent="0.2">
      <c r="N741" s="167">
        <f t="shared" si="67"/>
        <v>1</v>
      </c>
      <c r="O741" s="168">
        <f t="shared" si="66"/>
        <v>44378</v>
      </c>
      <c r="P741" s="169">
        <f t="shared" si="69"/>
        <v>44378</v>
      </c>
      <c r="Q741" s="169">
        <f t="shared" si="69"/>
        <v>44380</v>
      </c>
      <c r="R741" s="3"/>
    </row>
    <row r="742" spans="14:18" x14ac:dyDescent="0.2">
      <c r="N742" s="167">
        <f t="shared" si="67"/>
        <v>2</v>
      </c>
      <c r="O742" s="168">
        <f t="shared" si="66"/>
        <v>22190</v>
      </c>
      <c r="P742" s="169">
        <f t="shared" si="69"/>
        <v>44379</v>
      </c>
      <c r="Q742" s="169">
        <f t="shared" si="69"/>
        <v>44381</v>
      </c>
      <c r="R742" s="3"/>
    </row>
    <row r="743" spans="14:18" x14ac:dyDescent="0.2">
      <c r="N743" s="167">
        <f t="shared" si="67"/>
        <v>3</v>
      </c>
      <c r="O743" s="168">
        <f t="shared" si="66"/>
        <v>14793</v>
      </c>
      <c r="P743" s="169">
        <f t="shared" si="69"/>
        <v>44380</v>
      </c>
      <c r="Q743" s="169">
        <f t="shared" si="69"/>
        <v>44382</v>
      </c>
      <c r="R743" s="3"/>
    </row>
    <row r="744" spans="14:18" x14ac:dyDescent="0.2">
      <c r="N744" s="167">
        <f t="shared" si="67"/>
        <v>4</v>
      </c>
      <c r="O744" s="168">
        <f t="shared" si="66"/>
        <v>11095</v>
      </c>
      <c r="P744" s="169">
        <f t="shared" si="69"/>
        <v>44381</v>
      </c>
      <c r="Q744" s="169">
        <f t="shared" si="69"/>
        <v>44383</v>
      </c>
      <c r="R744" s="3"/>
    </row>
    <row r="745" spans="14:18" x14ac:dyDescent="0.2">
      <c r="N745" s="167">
        <f t="shared" si="67"/>
        <v>5</v>
      </c>
      <c r="O745" s="168">
        <f t="shared" si="66"/>
        <v>8876</v>
      </c>
      <c r="P745" s="169">
        <f t="shared" si="69"/>
        <v>44382</v>
      </c>
      <c r="Q745" s="169">
        <f t="shared" si="69"/>
        <v>44384</v>
      </c>
      <c r="R745" s="3"/>
    </row>
    <row r="746" spans="14:18" x14ac:dyDescent="0.2">
      <c r="N746" s="167">
        <f t="shared" si="67"/>
        <v>6</v>
      </c>
      <c r="O746" s="168">
        <f t="shared" si="66"/>
        <v>7397</v>
      </c>
      <c r="P746" s="169">
        <f t="shared" si="69"/>
        <v>44383</v>
      </c>
      <c r="Q746" s="169">
        <f t="shared" si="69"/>
        <v>44385</v>
      </c>
      <c r="R746" s="3"/>
    </row>
    <row r="747" spans="14:18" x14ac:dyDescent="0.2">
      <c r="N747" s="167">
        <f t="shared" si="67"/>
        <v>7</v>
      </c>
      <c r="O747" s="168">
        <f t="shared" si="66"/>
        <v>6341</v>
      </c>
      <c r="P747" s="169">
        <f t="shared" si="69"/>
        <v>44384</v>
      </c>
      <c r="Q747" s="169">
        <f t="shared" si="69"/>
        <v>44386</v>
      </c>
      <c r="R747" s="3"/>
    </row>
    <row r="748" spans="14:18" x14ac:dyDescent="0.2">
      <c r="N748" s="167">
        <f t="shared" si="67"/>
        <v>8</v>
      </c>
      <c r="O748" s="168">
        <f t="shared" si="66"/>
        <v>5548</v>
      </c>
      <c r="P748" s="169">
        <f t="shared" ref="P748:Q763" si="70">P747+1</f>
        <v>44385</v>
      </c>
      <c r="Q748" s="169">
        <f t="shared" si="70"/>
        <v>44387</v>
      </c>
      <c r="R748" s="3"/>
    </row>
    <row r="749" spans="14:18" x14ac:dyDescent="0.2">
      <c r="N749" s="167">
        <f t="shared" si="67"/>
        <v>9</v>
      </c>
      <c r="O749" s="168">
        <f t="shared" si="66"/>
        <v>4932</v>
      </c>
      <c r="P749" s="169">
        <f t="shared" si="70"/>
        <v>44386</v>
      </c>
      <c r="Q749" s="169">
        <f t="shared" si="70"/>
        <v>44388</v>
      </c>
      <c r="R749" s="3"/>
    </row>
    <row r="750" spans="14:18" x14ac:dyDescent="0.2">
      <c r="N750" s="167">
        <f t="shared" si="67"/>
        <v>10</v>
      </c>
      <c r="O750" s="168">
        <f t="shared" si="66"/>
        <v>4439</v>
      </c>
      <c r="P750" s="169">
        <f t="shared" si="70"/>
        <v>44387</v>
      </c>
      <c r="Q750" s="169">
        <f t="shared" si="70"/>
        <v>44389</v>
      </c>
      <c r="R750" s="3"/>
    </row>
    <row r="751" spans="14:18" x14ac:dyDescent="0.2">
      <c r="N751" s="167">
        <f t="shared" si="67"/>
        <v>11</v>
      </c>
      <c r="O751" s="168">
        <f t="shared" si="66"/>
        <v>4035</v>
      </c>
      <c r="P751" s="169">
        <f t="shared" si="70"/>
        <v>44388</v>
      </c>
      <c r="Q751" s="169">
        <f t="shared" si="70"/>
        <v>44390</v>
      </c>
      <c r="R751" s="3"/>
    </row>
    <row r="752" spans="14:18" x14ac:dyDescent="0.2">
      <c r="N752" s="167">
        <f t="shared" si="67"/>
        <v>12</v>
      </c>
      <c r="O752" s="168">
        <f t="shared" si="66"/>
        <v>3699</v>
      </c>
      <c r="P752" s="169">
        <f t="shared" si="70"/>
        <v>44389</v>
      </c>
      <c r="Q752" s="169">
        <f t="shared" si="70"/>
        <v>44391</v>
      </c>
      <c r="R752" s="3"/>
    </row>
    <row r="753" spans="14:18" x14ac:dyDescent="0.2">
      <c r="N753" s="167">
        <f t="shared" si="67"/>
        <v>13</v>
      </c>
      <c r="O753" s="168">
        <f t="shared" si="66"/>
        <v>3415</v>
      </c>
      <c r="P753" s="169">
        <f t="shared" si="70"/>
        <v>44390</v>
      </c>
      <c r="Q753" s="169">
        <f t="shared" si="70"/>
        <v>44392</v>
      </c>
      <c r="R753" s="3"/>
    </row>
    <row r="754" spans="14:18" x14ac:dyDescent="0.2">
      <c r="N754" s="167">
        <f t="shared" si="67"/>
        <v>14</v>
      </c>
      <c r="O754" s="168">
        <f t="shared" si="66"/>
        <v>3171</v>
      </c>
      <c r="P754" s="169">
        <f t="shared" si="70"/>
        <v>44391</v>
      </c>
      <c r="Q754" s="169">
        <f t="shared" si="70"/>
        <v>44393</v>
      </c>
      <c r="R754" s="3"/>
    </row>
    <row r="755" spans="14:18" x14ac:dyDescent="0.2">
      <c r="N755" s="167">
        <f t="shared" si="67"/>
        <v>15</v>
      </c>
      <c r="O755" s="168">
        <f t="shared" si="66"/>
        <v>2959</v>
      </c>
      <c r="P755" s="169">
        <f t="shared" si="70"/>
        <v>44392</v>
      </c>
      <c r="Q755" s="169">
        <f t="shared" si="70"/>
        <v>44394</v>
      </c>
      <c r="R755" s="3"/>
    </row>
    <row r="756" spans="14:18" x14ac:dyDescent="0.2">
      <c r="N756" s="167">
        <f t="shared" si="67"/>
        <v>16</v>
      </c>
      <c r="O756" s="168">
        <f t="shared" si="66"/>
        <v>2775</v>
      </c>
      <c r="P756" s="169">
        <f t="shared" si="70"/>
        <v>44393</v>
      </c>
      <c r="Q756" s="169">
        <f t="shared" si="70"/>
        <v>44395</v>
      </c>
      <c r="R756" s="3"/>
    </row>
    <row r="757" spans="14:18" x14ac:dyDescent="0.2">
      <c r="N757" s="167">
        <f t="shared" si="67"/>
        <v>17</v>
      </c>
      <c r="O757" s="168">
        <f t="shared" si="66"/>
        <v>2611</v>
      </c>
      <c r="P757" s="169">
        <f t="shared" si="70"/>
        <v>44394</v>
      </c>
      <c r="Q757" s="169">
        <f t="shared" si="70"/>
        <v>44396</v>
      </c>
      <c r="R757" s="3"/>
    </row>
    <row r="758" spans="14:18" x14ac:dyDescent="0.2">
      <c r="N758" s="167">
        <f t="shared" si="67"/>
        <v>18</v>
      </c>
      <c r="O758" s="168">
        <f t="shared" si="66"/>
        <v>2466</v>
      </c>
      <c r="P758" s="169">
        <f t="shared" si="70"/>
        <v>44395</v>
      </c>
      <c r="Q758" s="169">
        <f t="shared" si="70"/>
        <v>44397</v>
      </c>
      <c r="R758" s="3"/>
    </row>
    <row r="759" spans="14:18" x14ac:dyDescent="0.2">
      <c r="N759" s="167">
        <f t="shared" si="67"/>
        <v>19</v>
      </c>
      <c r="O759" s="168">
        <f t="shared" si="66"/>
        <v>2337</v>
      </c>
      <c r="P759" s="169">
        <f t="shared" si="70"/>
        <v>44396</v>
      </c>
      <c r="Q759" s="169">
        <f t="shared" si="70"/>
        <v>44398</v>
      </c>
      <c r="R759" s="3"/>
    </row>
    <row r="760" spans="14:18" x14ac:dyDescent="0.2">
      <c r="N760" s="167">
        <f t="shared" si="67"/>
        <v>20</v>
      </c>
      <c r="O760" s="168">
        <f t="shared" si="66"/>
        <v>2220</v>
      </c>
      <c r="P760" s="169">
        <f t="shared" si="70"/>
        <v>44397</v>
      </c>
      <c r="Q760" s="169">
        <f t="shared" si="70"/>
        <v>44399</v>
      </c>
      <c r="R760" s="3"/>
    </row>
    <row r="761" spans="14:18" x14ac:dyDescent="0.2">
      <c r="N761" s="167">
        <f t="shared" si="67"/>
        <v>21</v>
      </c>
      <c r="O761" s="168">
        <f t="shared" si="66"/>
        <v>2114</v>
      </c>
      <c r="P761" s="169">
        <f t="shared" si="70"/>
        <v>44398</v>
      </c>
      <c r="Q761" s="169">
        <f t="shared" si="70"/>
        <v>44400</v>
      </c>
      <c r="R761" s="3"/>
    </row>
    <row r="762" spans="14:18" x14ac:dyDescent="0.2">
      <c r="N762" s="167">
        <f t="shared" si="67"/>
        <v>22</v>
      </c>
      <c r="O762" s="168">
        <f t="shared" si="66"/>
        <v>2018</v>
      </c>
      <c r="P762" s="169">
        <f t="shared" si="70"/>
        <v>44399</v>
      </c>
      <c r="Q762" s="169">
        <f t="shared" si="70"/>
        <v>44401</v>
      </c>
      <c r="R762" s="3"/>
    </row>
    <row r="763" spans="14:18" x14ac:dyDescent="0.2">
      <c r="N763" s="167">
        <f t="shared" si="67"/>
        <v>23</v>
      </c>
      <c r="O763" s="168">
        <f t="shared" si="66"/>
        <v>1930</v>
      </c>
      <c r="P763" s="169">
        <f t="shared" si="70"/>
        <v>44400</v>
      </c>
      <c r="Q763" s="169">
        <f t="shared" si="70"/>
        <v>44402</v>
      </c>
      <c r="R763" s="3"/>
    </row>
    <row r="764" spans="14:18" x14ac:dyDescent="0.2">
      <c r="N764" s="167">
        <f t="shared" si="67"/>
        <v>24</v>
      </c>
      <c r="O764" s="168">
        <f t="shared" si="66"/>
        <v>1850</v>
      </c>
      <c r="P764" s="169">
        <f t="shared" ref="P764:Q779" si="71">P763+1</f>
        <v>44401</v>
      </c>
      <c r="Q764" s="169">
        <f t="shared" si="71"/>
        <v>44403</v>
      </c>
      <c r="R764" s="3"/>
    </row>
    <row r="765" spans="14:18" x14ac:dyDescent="0.2">
      <c r="N765" s="167">
        <f t="shared" si="67"/>
        <v>25</v>
      </c>
      <c r="O765" s="168">
        <f t="shared" si="66"/>
        <v>1776</v>
      </c>
      <c r="P765" s="169">
        <f t="shared" si="71"/>
        <v>44402</v>
      </c>
      <c r="Q765" s="169">
        <f t="shared" si="71"/>
        <v>44404</v>
      </c>
      <c r="R765" s="3"/>
    </row>
    <row r="766" spans="14:18" x14ac:dyDescent="0.2">
      <c r="N766" s="167">
        <f t="shared" si="67"/>
        <v>26</v>
      </c>
      <c r="O766" s="168">
        <f t="shared" si="66"/>
        <v>1708</v>
      </c>
      <c r="P766" s="169">
        <f t="shared" si="71"/>
        <v>44403</v>
      </c>
      <c r="Q766" s="169">
        <f t="shared" si="71"/>
        <v>44405</v>
      </c>
      <c r="R766" s="3"/>
    </row>
    <row r="767" spans="14:18" x14ac:dyDescent="0.2">
      <c r="N767" s="167">
        <f t="shared" si="67"/>
        <v>27</v>
      </c>
      <c r="O767" s="168">
        <f t="shared" si="66"/>
        <v>1645</v>
      </c>
      <c r="P767" s="169">
        <f t="shared" si="71"/>
        <v>44404</v>
      </c>
      <c r="Q767" s="169">
        <f t="shared" si="71"/>
        <v>44406</v>
      </c>
      <c r="R767" s="3"/>
    </row>
    <row r="768" spans="14:18" x14ac:dyDescent="0.2">
      <c r="N768" s="167">
        <f t="shared" si="67"/>
        <v>28</v>
      </c>
      <c r="O768" s="168">
        <f t="shared" si="66"/>
        <v>1586</v>
      </c>
      <c r="P768" s="169">
        <f t="shared" si="71"/>
        <v>44405</v>
      </c>
      <c r="Q768" s="169">
        <f t="shared" si="71"/>
        <v>44407</v>
      </c>
      <c r="R768" s="3"/>
    </row>
    <row r="769" spans="14:18" x14ac:dyDescent="0.2">
      <c r="N769" s="167">
        <f t="shared" si="67"/>
        <v>29</v>
      </c>
      <c r="O769" s="168">
        <f t="shared" si="66"/>
        <v>1531</v>
      </c>
      <c r="P769" s="169">
        <f t="shared" si="71"/>
        <v>44406</v>
      </c>
      <c r="Q769" s="169">
        <f t="shared" si="71"/>
        <v>44408</v>
      </c>
      <c r="R769" s="3"/>
    </row>
    <row r="770" spans="14:18" x14ac:dyDescent="0.2">
      <c r="N770" s="167">
        <f t="shared" si="67"/>
        <v>30</v>
      </c>
      <c r="O770" s="168">
        <f t="shared" si="66"/>
        <v>1480</v>
      </c>
      <c r="P770" s="169">
        <f t="shared" si="71"/>
        <v>44407</v>
      </c>
      <c r="Q770" s="169">
        <f t="shared" si="71"/>
        <v>44409</v>
      </c>
      <c r="R770" s="3"/>
    </row>
    <row r="771" spans="14:18" x14ac:dyDescent="0.2">
      <c r="N771" s="167">
        <f t="shared" si="67"/>
        <v>31</v>
      </c>
      <c r="O771" s="168">
        <f t="shared" si="66"/>
        <v>1433</v>
      </c>
      <c r="P771" s="169">
        <f t="shared" si="71"/>
        <v>44408</v>
      </c>
      <c r="Q771" s="169">
        <f t="shared" si="71"/>
        <v>44410</v>
      </c>
      <c r="R771" s="3"/>
    </row>
    <row r="772" spans="14:18" x14ac:dyDescent="0.2">
      <c r="N772" s="167">
        <f t="shared" si="67"/>
        <v>1</v>
      </c>
      <c r="O772" s="168">
        <f t="shared" si="66"/>
        <v>44409</v>
      </c>
      <c r="P772" s="169">
        <f t="shared" si="71"/>
        <v>44409</v>
      </c>
      <c r="Q772" s="169">
        <f t="shared" si="71"/>
        <v>44411</v>
      </c>
      <c r="R772" s="3"/>
    </row>
    <row r="773" spans="14:18" x14ac:dyDescent="0.2">
      <c r="N773" s="167">
        <f t="shared" si="67"/>
        <v>2</v>
      </c>
      <c r="O773" s="168">
        <f t="shared" si="66"/>
        <v>22205</v>
      </c>
      <c r="P773" s="169">
        <f t="shared" si="71"/>
        <v>44410</v>
      </c>
      <c r="Q773" s="169">
        <f t="shared" si="71"/>
        <v>44412</v>
      </c>
      <c r="R773" s="3"/>
    </row>
    <row r="774" spans="14:18" x14ac:dyDescent="0.2">
      <c r="N774" s="167">
        <f t="shared" si="67"/>
        <v>3</v>
      </c>
      <c r="O774" s="168">
        <f t="shared" si="66"/>
        <v>14804</v>
      </c>
      <c r="P774" s="169">
        <f t="shared" si="71"/>
        <v>44411</v>
      </c>
      <c r="Q774" s="169">
        <f t="shared" si="71"/>
        <v>44413</v>
      </c>
      <c r="R774" s="3"/>
    </row>
    <row r="775" spans="14:18" x14ac:dyDescent="0.2">
      <c r="N775" s="167">
        <f t="shared" si="67"/>
        <v>4</v>
      </c>
      <c r="O775" s="168">
        <f t="shared" si="66"/>
        <v>11103</v>
      </c>
      <c r="P775" s="169">
        <f t="shared" si="71"/>
        <v>44412</v>
      </c>
      <c r="Q775" s="169">
        <f t="shared" si="71"/>
        <v>44414</v>
      </c>
      <c r="R775" s="3"/>
    </row>
    <row r="776" spans="14:18" x14ac:dyDescent="0.2">
      <c r="N776" s="167">
        <f t="shared" si="67"/>
        <v>5</v>
      </c>
      <c r="O776" s="168">
        <f t="shared" si="66"/>
        <v>8883</v>
      </c>
      <c r="P776" s="169">
        <f t="shared" si="71"/>
        <v>44413</v>
      </c>
      <c r="Q776" s="169">
        <f t="shared" si="71"/>
        <v>44415</v>
      </c>
      <c r="R776" s="3"/>
    </row>
    <row r="777" spans="14:18" x14ac:dyDescent="0.2">
      <c r="N777" s="167">
        <f t="shared" si="67"/>
        <v>6</v>
      </c>
      <c r="O777" s="168">
        <f t="shared" si="66"/>
        <v>7402</v>
      </c>
      <c r="P777" s="169">
        <f t="shared" si="71"/>
        <v>44414</v>
      </c>
      <c r="Q777" s="169">
        <f t="shared" si="71"/>
        <v>44416</v>
      </c>
      <c r="R777" s="3"/>
    </row>
    <row r="778" spans="14:18" x14ac:dyDescent="0.2">
      <c r="N778" s="167">
        <f t="shared" si="67"/>
        <v>7</v>
      </c>
      <c r="O778" s="168">
        <f t="shared" ref="O778:O841" si="72">ROUND(P778/N778,0)</f>
        <v>6345</v>
      </c>
      <c r="P778" s="169">
        <f t="shared" si="71"/>
        <v>44415</v>
      </c>
      <c r="Q778" s="169">
        <f t="shared" si="71"/>
        <v>44417</v>
      </c>
      <c r="R778" s="3"/>
    </row>
    <row r="779" spans="14:18" x14ac:dyDescent="0.2">
      <c r="N779" s="167">
        <f t="shared" ref="N779:N842" si="73">DAY(P779)</f>
        <v>8</v>
      </c>
      <c r="O779" s="168">
        <f t="shared" si="72"/>
        <v>5552</v>
      </c>
      <c r="P779" s="169">
        <f t="shared" si="71"/>
        <v>44416</v>
      </c>
      <c r="Q779" s="169">
        <f t="shared" si="71"/>
        <v>44418</v>
      </c>
      <c r="R779" s="3"/>
    </row>
    <row r="780" spans="14:18" x14ac:dyDescent="0.2">
      <c r="N780" s="167">
        <f t="shared" si="73"/>
        <v>9</v>
      </c>
      <c r="O780" s="168">
        <f t="shared" si="72"/>
        <v>4935</v>
      </c>
      <c r="P780" s="169">
        <f t="shared" ref="P780:Q795" si="74">P779+1</f>
        <v>44417</v>
      </c>
      <c r="Q780" s="169">
        <f t="shared" si="74"/>
        <v>44419</v>
      </c>
      <c r="R780" s="3"/>
    </row>
    <row r="781" spans="14:18" x14ac:dyDescent="0.2">
      <c r="N781" s="167">
        <f t="shared" si="73"/>
        <v>10</v>
      </c>
      <c r="O781" s="168">
        <f t="shared" si="72"/>
        <v>4442</v>
      </c>
      <c r="P781" s="169">
        <f t="shared" si="74"/>
        <v>44418</v>
      </c>
      <c r="Q781" s="169">
        <f t="shared" si="74"/>
        <v>44420</v>
      </c>
      <c r="R781" s="3"/>
    </row>
    <row r="782" spans="14:18" x14ac:dyDescent="0.2">
      <c r="N782" s="167">
        <f t="shared" si="73"/>
        <v>11</v>
      </c>
      <c r="O782" s="168">
        <f t="shared" si="72"/>
        <v>4038</v>
      </c>
      <c r="P782" s="169">
        <f t="shared" si="74"/>
        <v>44419</v>
      </c>
      <c r="Q782" s="169">
        <f t="shared" si="74"/>
        <v>44421</v>
      </c>
      <c r="R782" s="3"/>
    </row>
    <row r="783" spans="14:18" x14ac:dyDescent="0.2">
      <c r="N783" s="167">
        <f t="shared" si="73"/>
        <v>12</v>
      </c>
      <c r="O783" s="168">
        <f t="shared" si="72"/>
        <v>3702</v>
      </c>
      <c r="P783" s="169">
        <f t="shared" si="74"/>
        <v>44420</v>
      </c>
      <c r="Q783" s="169">
        <f t="shared" si="74"/>
        <v>44422</v>
      </c>
      <c r="R783" s="3"/>
    </row>
    <row r="784" spans="14:18" x14ac:dyDescent="0.2">
      <c r="N784" s="167">
        <f t="shared" si="73"/>
        <v>13</v>
      </c>
      <c r="O784" s="168">
        <f t="shared" si="72"/>
        <v>3417</v>
      </c>
      <c r="P784" s="169">
        <f t="shared" si="74"/>
        <v>44421</v>
      </c>
      <c r="Q784" s="169">
        <f t="shared" si="74"/>
        <v>44423</v>
      </c>
      <c r="R784" s="3"/>
    </row>
    <row r="785" spans="14:18" x14ac:dyDescent="0.2">
      <c r="N785" s="167">
        <f t="shared" si="73"/>
        <v>14</v>
      </c>
      <c r="O785" s="168">
        <f t="shared" si="72"/>
        <v>3173</v>
      </c>
      <c r="P785" s="169">
        <f t="shared" si="74"/>
        <v>44422</v>
      </c>
      <c r="Q785" s="169">
        <f t="shared" si="74"/>
        <v>44424</v>
      </c>
      <c r="R785" s="3"/>
    </row>
    <row r="786" spans="14:18" x14ac:dyDescent="0.2">
      <c r="N786" s="167">
        <f t="shared" si="73"/>
        <v>15</v>
      </c>
      <c r="O786" s="168">
        <f t="shared" si="72"/>
        <v>2962</v>
      </c>
      <c r="P786" s="169">
        <f t="shared" si="74"/>
        <v>44423</v>
      </c>
      <c r="Q786" s="169">
        <f t="shared" si="74"/>
        <v>44425</v>
      </c>
      <c r="R786" s="3"/>
    </row>
    <row r="787" spans="14:18" x14ac:dyDescent="0.2">
      <c r="N787" s="167">
        <f t="shared" si="73"/>
        <v>16</v>
      </c>
      <c r="O787" s="168">
        <f t="shared" si="72"/>
        <v>2777</v>
      </c>
      <c r="P787" s="169">
        <f t="shared" si="74"/>
        <v>44424</v>
      </c>
      <c r="Q787" s="169">
        <f t="shared" si="74"/>
        <v>44426</v>
      </c>
      <c r="R787" s="3"/>
    </row>
    <row r="788" spans="14:18" x14ac:dyDescent="0.2">
      <c r="N788" s="167">
        <f t="shared" si="73"/>
        <v>17</v>
      </c>
      <c r="O788" s="168">
        <f t="shared" si="72"/>
        <v>2613</v>
      </c>
      <c r="P788" s="169">
        <f t="shared" si="74"/>
        <v>44425</v>
      </c>
      <c r="Q788" s="169">
        <f t="shared" si="74"/>
        <v>44427</v>
      </c>
      <c r="R788" s="3"/>
    </row>
    <row r="789" spans="14:18" x14ac:dyDescent="0.2">
      <c r="N789" s="167">
        <f t="shared" si="73"/>
        <v>18</v>
      </c>
      <c r="O789" s="168">
        <f t="shared" si="72"/>
        <v>2468</v>
      </c>
      <c r="P789" s="169">
        <f t="shared" si="74"/>
        <v>44426</v>
      </c>
      <c r="Q789" s="169">
        <f t="shared" si="74"/>
        <v>44428</v>
      </c>
      <c r="R789" s="3"/>
    </row>
    <row r="790" spans="14:18" x14ac:dyDescent="0.2">
      <c r="N790" s="167">
        <f t="shared" si="73"/>
        <v>19</v>
      </c>
      <c r="O790" s="168">
        <f t="shared" si="72"/>
        <v>2338</v>
      </c>
      <c r="P790" s="169">
        <f t="shared" si="74"/>
        <v>44427</v>
      </c>
      <c r="Q790" s="169">
        <f t="shared" si="74"/>
        <v>44429</v>
      </c>
      <c r="R790" s="3"/>
    </row>
    <row r="791" spans="14:18" x14ac:dyDescent="0.2">
      <c r="N791" s="167">
        <f t="shared" si="73"/>
        <v>20</v>
      </c>
      <c r="O791" s="168">
        <f t="shared" si="72"/>
        <v>2221</v>
      </c>
      <c r="P791" s="169">
        <f t="shared" si="74"/>
        <v>44428</v>
      </c>
      <c r="Q791" s="169">
        <f t="shared" si="74"/>
        <v>44430</v>
      </c>
      <c r="R791" s="3"/>
    </row>
    <row r="792" spans="14:18" x14ac:dyDescent="0.2">
      <c r="N792" s="167">
        <f t="shared" si="73"/>
        <v>21</v>
      </c>
      <c r="O792" s="168">
        <f t="shared" si="72"/>
        <v>2116</v>
      </c>
      <c r="P792" s="169">
        <f t="shared" si="74"/>
        <v>44429</v>
      </c>
      <c r="Q792" s="169">
        <f t="shared" si="74"/>
        <v>44431</v>
      </c>
      <c r="R792" s="3"/>
    </row>
    <row r="793" spans="14:18" x14ac:dyDescent="0.2">
      <c r="N793" s="167">
        <f t="shared" si="73"/>
        <v>22</v>
      </c>
      <c r="O793" s="168">
        <f t="shared" si="72"/>
        <v>2020</v>
      </c>
      <c r="P793" s="169">
        <f t="shared" si="74"/>
        <v>44430</v>
      </c>
      <c r="Q793" s="169">
        <f t="shared" si="74"/>
        <v>44432</v>
      </c>
      <c r="R793" s="3"/>
    </row>
    <row r="794" spans="14:18" x14ac:dyDescent="0.2">
      <c r="N794" s="167">
        <f t="shared" si="73"/>
        <v>23</v>
      </c>
      <c r="O794" s="168">
        <f t="shared" si="72"/>
        <v>1932</v>
      </c>
      <c r="P794" s="169">
        <f t="shared" si="74"/>
        <v>44431</v>
      </c>
      <c r="Q794" s="169">
        <f t="shared" si="74"/>
        <v>44433</v>
      </c>
      <c r="R794" s="3"/>
    </row>
    <row r="795" spans="14:18" x14ac:dyDescent="0.2">
      <c r="N795" s="167">
        <f t="shared" si="73"/>
        <v>24</v>
      </c>
      <c r="O795" s="168">
        <f t="shared" si="72"/>
        <v>1851</v>
      </c>
      <c r="P795" s="169">
        <f t="shared" si="74"/>
        <v>44432</v>
      </c>
      <c r="Q795" s="169">
        <f t="shared" si="74"/>
        <v>44434</v>
      </c>
      <c r="R795" s="3"/>
    </row>
    <row r="796" spans="14:18" x14ac:dyDescent="0.2">
      <c r="N796" s="167">
        <f t="shared" si="73"/>
        <v>25</v>
      </c>
      <c r="O796" s="168">
        <f t="shared" si="72"/>
        <v>1777</v>
      </c>
      <c r="P796" s="169">
        <f t="shared" ref="P796:Q811" si="75">P795+1</f>
        <v>44433</v>
      </c>
      <c r="Q796" s="169">
        <f t="shared" si="75"/>
        <v>44435</v>
      </c>
      <c r="R796" s="3"/>
    </row>
    <row r="797" spans="14:18" x14ac:dyDescent="0.2">
      <c r="N797" s="167">
        <f t="shared" si="73"/>
        <v>26</v>
      </c>
      <c r="O797" s="168">
        <f t="shared" si="72"/>
        <v>1709</v>
      </c>
      <c r="P797" s="169">
        <f t="shared" si="75"/>
        <v>44434</v>
      </c>
      <c r="Q797" s="169">
        <f t="shared" si="75"/>
        <v>44436</v>
      </c>
      <c r="R797" s="3"/>
    </row>
    <row r="798" spans="14:18" x14ac:dyDescent="0.2">
      <c r="N798" s="167">
        <f t="shared" si="73"/>
        <v>27</v>
      </c>
      <c r="O798" s="168">
        <f t="shared" si="72"/>
        <v>1646</v>
      </c>
      <c r="P798" s="169">
        <f t="shared" si="75"/>
        <v>44435</v>
      </c>
      <c r="Q798" s="169">
        <f t="shared" si="75"/>
        <v>44437</v>
      </c>
      <c r="R798" s="3"/>
    </row>
    <row r="799" spans="14:18" x14ac:dyDescent="0.2">
      <c r="N799" s="167">
        <f t="shared" si="73"/>
        <v>28</v>
      </c>
      <c r="O799" s="168">
        <f t="shared" si="72"/>
        <v>1587</v>
      </c>
      <c r="P799" s="169">
        <f t="shared" si="75"/>
        <v>44436</v>
      </c>
      <c r="Q799" s="169">
        <f t="shared" si="75"/>
        <v>44438</v>
      </c>
      <c r="R799" s="3"/>
    </row>
    <row r="800" spans="14:18" x14ac:dyDescent="0.2">
      <c r="N800" s="167">
        <f t="shared" si="73"/>
        <v>29</v>
      </c>
      <c r="O800" s="168">
        <f t="shared" si="72"/>
        <v>1532</v>
      </c>
      <c r="P800" s="169">
        <f t="shared" si="75"/>
        <v>44437</v>
      </c>
      <c r="Q800" s="169">
        <f t="shared" si="75"/>
        <v>44439</v>
      </c>
      <c r="R800" s="3"/>
    </row>
    <row r="801" spans="14:18" x14ac:dyDescent="0.2">
      <c r="N801" s="167">
        <f t="shared" si="73"/>
        <v>30</v>
      </c>
      <c r="O801" s="168">
        <f t="shared" si="72"/>
        <v>1481</v>
      </c>
      <c r="P801" s="169">
        <f t="shared" si="75"/>
        <v>44438</v>
      </c>
      <c r="Q801" s="169">
        <f t="shared" si="75"/>
        <v>44440</v>
      </c>
      <c r="R801" s="3"/>
    </row>
    <row r="802" spans="14:18" x14ac:dyDescent="0.2">
      <c r="N802" s="167">
        <f t="shared" si="73"/>
        <v>31</v>
      </c>
      <c r="O802" s="168">
        <f t="shared" si="72"/>
        <v>1434</v>
      </c>
      <c r="P802" s="169">
        <f t="shared" si="75"/>
        <v>44439</v>
      </c>
      <c r="Q802" s="169">
        <f t="shared" si="75"/>
        <v>44441</v>
      </c>
      <c r="R802" s="3"/>
    </row>
    <row r="803" spans="14:18" x14ac:dyDescent="0.2">
      <c r="N803" s="167">
        <f t="shared" si="73"/>
        <v>1</v>
      </c>
      <c r="O803" s="168">
        <f t="shared" si="72"/>
        <v>44440</v>
      </c>
      <c r="P803" s="169">
        <f t="shared" si="75"/>
        <v>44440</v>
      </c>
      <c r="Q803" s="169">
        <f t="shared" si="75"/>
        <v>44442</v>
      </c>
      <c r="R803" s="3"/>
    </row>
    <row r="804" spans="14:18" x14ac:dyDescent="0.2">
      <c r="N804" s="167">
        <f t="shared" si="73"/>
        <v>2</v>
      </c>
      <c r="O804" s="168">
        <f t="shared" si="72"/>
        <v>22221</v>
      </c>
      <c r="P804" s="169">
        <f t="shared" si="75"/>
        <v>44441</v>
      </c>
      <c r="Q804" s="169">
        <f t="shared" si="75"/>
        <v>44443</v>
      </c>
      <c r="R804" s="3"/>
    </row>
    <row r="805" spans="14:18" x14ac:dyDescent="0.2">
      <c r="N805" s="167">
        <f t="shared" si="73"/>
        <v>3</v>
      </c>
      <c r="O805" s="168">
        <f t="shared" si="72"/>
        <v>14814</v>
      </c>
      <c r="P805" s="169">
        <f t="shared" si="75"/>
        <v>44442</v>
      </c>
      <c r="Q805" s="169">
        <f t="shared" si="75"/>
        <v>44444</v>
      </c>
      <c r="R805" s="3"/>
    </row>
    <row r="806" spans="14:18" x14ac:dyDescent="0.2">
      <c r="N806" s="167">
        <f t="shared" si="73"/>
        <v>4</v>
      </c>
      <c r="O806" s="168">
        <f t="shared" si="72"/>
        <v>11111</v>
      </c>
      <c r="P806" s="169">
        <f t="shared" si="75"/>
        <v>44443</v>
      </c>
      <c r="Q806" s="169">
        <f t="shared" si="75"/>
        <v>44445</v>
      </c>
      <c r="R806" s="3"/>
    </row>
    <row r="807" spans="14:18" x14ac:dyDescent="0.2">
      <c r="N807" s="167">
        <f t="shared" si="73"/>
        <v>5</v>
      </c>
      <c r="O807" s="168">
        <f t="shared" si="72"/>
        <v>8889</v>
      </c>
      <c r="P807" s="169">
        <f t="shared" si="75"/>
        <v>44444</v>
      </c>
      <c r="Q807" s="169">
        <f t="shared" si="75"/>
        <v>44446</v>
      </c>
      <c r="R807" s="3"/>
    </row>
    <row r="808" spans="14:18" x14ac:dyDescent="0.2">
      <c r="N808" s="167">
        <f t="shared" si="73"/>
        <v>6</v>
      </c>
      <c r="O808" s="168">
        <f t="shared" si="72"/>
        <v>7408</v>
      </c>
      <c r="P808" s="169">
        <f t="shared" si="75"/>
        <v>44445</v>
      </c>
      <c r="Q808" s="169">
        <f t="shared" si="75"/>
        <v>44447</v>
      </c>
      <c r="R808" s="3"/>
    </row>
    <row r="809" spans="14:18" x14ac:dyDescent="0.2">
      <c r="N809" s="167">
        <f t="shared" si="73"/>
        <v>7</v>
      </c>
      <c r="O809" s="168">
        <f t="shared" si="72"/>
        <v>6349</v>
      </c>
      <c r="P809" s="169">
        <f t="shared" si="75"/>
        <v>44446</v>
      </c>
      <c r="Q809" s="169">
        <f t="shared" si="75"/>
        <v>44448</v>
      </c>
      <c r="R809" s="3"/>
    </row>
    <row r="810" spans="14:18" x14ac:dyDescent="0.2">
      <c r="N810" s="167">
        <f t="shared" si="73"/>
        <v>8</v>
      </c>
      <c r="O810" s="168">
        <f t="shared" si="72"/>
        <v>5556</v>
      </c>
      <c r="P810" s="169">
        <f t="shared" si="75"/>
        <v>44447</v>
      </c>
      <c r="Q810" s="169">
        <f t="shared" si="75"/>
        <v>44449</v>
      </c>
      <c r="R810" s="3"/>
    </row>
    <row r="811" spans="14:18" x14ac:dyDescent="0.2">
      <c r="N811" s="167">
        <f t="shared" si="73"/>
        <v>9</v>
      </c>
      <c r="O811" s="168">
        <f t="shared" si="72"/>
        <v>4939</v>
      </c>
      <c r="P811" s="169">
        <f t="shared" si="75"/>
        <v>44448</v>
      </c>
      <c r="Q811" s="169">
        <f t="shared" si="75"/>
        <v>44450</v>
      </c>
      <c r="R811" s="3"/>
    </row>
    <row r="812" spans="14:18" x14ac:dyDescent="0.2">
      <c r="N812" s="167">
        <f t="shared" si="73"/>
        <v>10</v>
      </c>
      <c r="O812" s="168">
        <f t="shared" si="72"/>
        <v>4445</v>
      </c>
      <c r="P812" s="169">
        <f t="shared" ref="P812:Q827" si="76">P811+1</f>
        <v>44449</v>
      </c>
      <c r="Q812" s="169">
        <f t="shared" si="76"/>
        <v>44451</v>
      </c>
      <c r="R812" s="3"/>
    </row>
    <row r="813" spans="14:18" x14ac:dyDescent="0.2">
      <c r="N813" s="167">
        <f t="shared" si="73"/>
        <v>11</v>
      </c>
      <c r="O813" s="168">
        <f t="shared" si="72"/>
        <v>4041</v>
      </c>
      <c r="P813" s="169">
        <f t="shared" si="76"/>
        <v>44450</v>
      </c>
      <c r="Q813" s="169">
        <f t="shared" si="76"/>
        <v>44452</v>
      </c>
      <c r="R813" s="3"/>
    </row>
    <row r="814" spans="14:18" x14ac:dyDescent="0.2">
      <c r="N814" s="167">
        <f t="shared" si="73"/>
        <v>12</v>
      </c>
      <c r="O814" s="168">
        <f t="shared" si="72"/>
        <v>3704</v>
      </c>
      <c r="P814" s="169">
        <f t="shared" si="76"/>
        <v>44451</v>
      </c>
      <c r="Q814" s="169">
        <f t="shared" si="76"/>
        <v>44453</v>
      </c>
      <c r="R814" s="3"/>
    </row>
    <row r="815" spans="14:18" x14ac:dyDescent="0.2">
      <c r="N815" s="167">
        <f t="shared" si="73"/>
        <v>13</v>
      </c>
      <c r="O815" s="168">
        <f t="shared" si="72"/>
        <v>3419</v>
      </c>
      <c r="P815" s="169">
        <f t="shared" si="76"/>
        <v>44452</v>
      </c>
      <c r="Q815" s="169">
        <f t="shared" si="76"/>
        <v>44454</v>
      </c>
      <c r="R815" s="3"/>
    </row>
    <row r="816" spans="14:18" x14ac:dyDescent="0.2">
      <c r="N816" s="167">
        <f t="shared" si="73"/>
        <v>14</v>
      </c>
      <c r="O816" s="168">
        <f t="shared" si="72"/>
        <v>3175</v>
      </c>
      <c r="P816" s="169">
        <f t="shared" si="76"/>
        <v>44453</v>
      </c>
      <c r="Q816" s="169">
        <f t="shared" si="76"/>
        <v>44455</v>
      </c>
      <c r="R816" s="3"/>
    </row>
    <row r="817" spans="14:18" x14ac:dyDescent="0.2">
      <c r="N817" s="167">
        <f t="shared" si="73"/>
        <v>15</v>
      </c>
      <c r="O817" s="168">
        <f t="shared" si="72"/>
        <v>2964</v>
      </c>
      <c r="P817" s="169">
        <f t="shared" si="76"/>
        <v>44454</v>
      </c>
      <c r="Q817" s="169">
        <f t="shared" si="76"/>
        <v>44456</v>
      </c>
      <c r="R817" s="3"/>
    </row>
    <row r="818" spans="14:18" x14ac:dyDescent="0.2">
      <c r="N818" s="167">
        <f t="shared" si="73"/>
        <v>16</v>
      </c>
      <c r="O818" s="168">
        <f t="shared" si="72"/>
        <v>2778</v>
      </c>
      <c r="P818" s="169">
        <f t="shared" si="76"/>
        <v>44455</v>
      </c>
      <c r="Q818" s="169">
        <f t="shared" si="76"/>
        <v>44457</v>
      </c>
      <c r="R818" s="3"/>
    </row>
    <row r="819" spans="14:18" x14ac:dyDescent="0.2">
      <c r="N819" s="167">
        <f t="shared" si="73"/>
        <v>17</v>
      </c>
      <c r="O819" s="168">
        <f t="shared" si="72"/>
        <v>2615</v>
      </c>
      <c r="P819" s="169">
        <f t="shared" si="76"/>
        <v>44456</v>
      </c>
      <c r="Q819" s="169">
        <f t="shared" si="76"/>
        <v>44458</v>
      </c>
      <c r="R819" s="3"/>
    </row>
    <row r="820" spans="14:18" x14ac:dyDescent="0.2">
      <c r="N820" s="167">
        <f t="shared" si="73"/>
        <v>18</v>
      </c>
      <c r="O820" s="168">
        <f t="shared" si="72"/>
        <v>2470</v>
      </c>
      <c r="P820" s="169">
        <f t="shared" si="76"/>
        <v>44457</v>
      </c>
      <c r="Q820" s="169">
        <f t="shared" si="76"/>
        <v>44459</v>
      </c>
      <c r="R820" s="3"/>
    </row>
    <row r="821" spans="14:18" x14ac:dyDescent="0.2">
      <c r="N821" s="167">
        <f t="shared" si="73"/>
        <v>19</v>
      </c>
      <c r="O821" s="168">
        <f t="shared" si="72"/>
        <v>2340</v>
      </c>
      <c r="P821" s="169">
        <f t="shared" si="76"/>
        <v>44458</v>
      </c>
      <c r="Q821" s="169">
        <f t="shared" si="76"/>
        <v>44460</v>
      </c>
      <c r="R821" s="3"/>
    </row>
    <row r="822" spans="14:18" x14ac:dyDescent="0.2">
      <c r="N822" s="167">
        <f t="shared" si="73"/>
        <v>20</v>
      </c>
      <c r="O822" s="168">
        <f t="shared" si="72"/>
        <v>2223</v>
      </c>
      <c r="P822" s="169">
        <f t="shared" si="76"/>
        <v>44459</v>
      </c>
      <c r="Q822" s="169">
        <f t="shared" si="76"/>
        <v>44461</v>
      </c>
      <c r="R822" s="3"/>
    </row>
    <row r="823" spans="14:18" x14ac:dyDescent="0.2">
      <c r="N823" s="167">
        <f t="shared" si="73"/>
        <v>21</v>
      </c>
      <c r="O823" s="168">
        <f t="shared" si="72"/>
        <v>2117</v>
      </c>
      <c r="P823" s="169">
        <f t="shared" si="76"/>
        <v>44460</v>
      </c>
      <c r="Q823" s="169">
        <f t="shared" si="76"/>
        <v>44462</v>
      </c>
      <c r="R823" s="3"/>
    </row>
    <row r="824" spans="14:18" x14ac:dyDescent="0.2">
      <c r="N824" s="167">
        <f t="shared" si="73"/>
        <v>22</v>
      </c>
      <c r="O824" s="168">
        <f t="shared" si="72"/>
        <v>2021</v>
      </c>
      <c r="P824" s="169">
        <f t="shared" si="76"/>
        <v>44461</v>
      </c>
      <c r="Q824" s="169">
        <f t="shared" si="76"/>
        <v>44463</v>
      </c>
      <c r="R824" s="3"/>
    </row>
    <row r="825" spans="14:18" x14ac:dyDescent="0.2">
      <c r="N825" s="167">
        <f t="shared" si="73"/>
        <v>23</v>
      </c>
      <c r="O825" s="168">
        <f t="shared" si="72"/>
        <v>1933</v>
      </c>
      <c r="P825" s="169">
        <f t="shared" si="76"/>
        <v>44462</v>
      </c>
      <c r="Q825" s="169">
        <f t="shared" si="76"/>
        <v>44464</v>
      </c>
      <c r="R825" s="3"/>
    </row>
    <row r="826" spans="14:18" x14ac:dyDescent="0.2">
      <c r="N826" s="167">
        <f t="shared" si="73"/>
        <v>24</v>
      </c>
      <c r="O826" s="168">
        <f t="shared" si="72"/>
        <v>1853</v>
      </c>
      <c r="P826" s="169">
        <f t="shared" si="76"/>
        <v>44463</v>
      </c>
      <c r="Q826" s="169">
        <f t="shared" si="76"/>
        <v>44465</v>
      </c>
      <c r="R826" s="3"/>
    </row>
    <row r="827" spans="14:18" x14ac:dyDescent="0.2">
      <c r="N827" s="167">
        <f t="shared" si="73"/>
        <v>25</v>
      </c>
      <c r="O827" s="168">
        <f t="shared" si="72"/>
        <v>1779</v>
      </c>
      <c r="P827" s="169">
        <f t="shared" si="76"/>
        <v>44464</v>
      </c>
      <c r="Q827" s="169">
        <f t="shared" si="76"/>
        <v>44466</v>
      </c>
      <c r="R827" s="3"/>
    </row>
    <row r="828" spans="14:18" x14ac:dyDescent="0.2">
      <c r="N828" s="167">
        <f t="shared" si="73"/>
        <v>26</v>
      </c>
      <c r="O828" s="168">
        <f t="shared" si="72"/>
        <v>1710</v>
      </c>
      <c r="P828" s="169">
        <f t="shared" ref="P828:Q843" si="77">P827+1</f>
        <v>44465</v>
      </c>
      <c r="Q828" s="169">
        <f t="shared" si="77"/>
        <v>44467</v>
      </c>
      <c r="R828" s="3"/>
    </row>
    <row r="829" spans="14:18" x14ac:dyDescent="0.2">
      <c r="N829" s="167">
        <f t="shared" si="73"/>
        <v>27</v>
      </c>
      <c r="O829" s="168">
        <f t="shared" si="72"/>
        <v>1647</v>
      </c>
      <c r="P829" s="169">
        <f t="shared" si="77"/>
        <v>44466</v>
      </c>
      <c r="Q829" s="169">
        <f t="shared" si="77"/>
        <v>44468</v>
      </c>
      <c r="R829" s="3"/>
    </row>
    <row r="830" spans="14:18" x14ac:dyDescent="0.2">
      <c r="N830" s="167">
        <f t="shared" si="73"/>
        <v>28</v>
      </c>
      <c r="O830" s="168">
        <f t="shared" si="72"/>
        <v>1588</v>
      </c>
      <c r="P830" s="169">
        <f t="shared" si="77"/>
        <v>44467</v>
      </c>
      <c r="Q830" s="169">
        <f t="shared" si="77"/>
        <v>44469</v>
      </c>
      <c r="R830" s="3"/>
    </row>
    <row r="831" spans="14:18" x14ac:dyDescent="0.2">
      <c r="N831" s="167">
        <f t="shared" si="73"/>
        <v>29</v>
      </c>
      <c r="O831" s="168">
        <f t="shared" si="72"/>
        <v>1533</v>
      </c>
      <c r="P831" s="169">
        <f t="shared" si="77"/>
        <v>44468</v>
      </c>
      <c r="Q831" s="169">
        <f t="shared" si="77"/>
        <v>44470</v>
      </c>
      <c r="R831" s="3"/>
    </row>
    <row r="832" spans="14:18" x14ac:dyDescent="0.2">
      <c r="N832" s="167">
        <f t="shared" si="73"/>
        <v>30</v>
      </c>
      <c r="O832" s="168">
        <f t="shared" si="72"/>
        <v>1482</v>
      </c>
      <c r="P832" s="169">
        <f t="shared" si="77"/>
        <v>44469</v>
      </c>
      <c r="Q832" s="169">
        <f t="shared" si="77"/>
        <v>44471</v>
      </c>
      <c r="R832" s="3"/>
    </row>
    <row r="833" spans="14:18" x14ac:dyDescent="0.2">
      <c r="N833" s="167">
        <f t="shared" si="73"/>
        <v>1</v>
      </c>
      <c r="O833" s="168">
        <f t="shared" si="72"/>
        <v>44470</v>
      </c>
      <c r="P833" s="169">
        <f t="shared" si="77"/>
        <v>44470</v>
      </c>
      <c r="Q833" s="169">
        <f t="shared" si="77"/>
        <v>44472</v>
      </c>
      <c r="R833" s="3"/>
    </row>
    <row r="834" spans="14:18" x14ac:dyDescent="0.2">
      <c r="N834" s="167">
        <f t="shared" si="73"/>
        <v>2</v>
      </c>
      <c r="O834" s="168">
        <f t="shared" si="72"/>
        <v>22236</v>
      </c>
      <c r="P834" s="169">
        <f t="shared" si="77"/>
        <v>44471</v>
      </c>
      <c r="Q834" s="169">
        <f t="shared" si="77"/>
        <v>44473</v>
      </c>
      <c r="R834" s="3"/>
    </row>
    <row r="835" spans="14:18" x14ac:dyDescent="0.2">
      <c r="N835" s="167">
        <f t="shared" si="73"/>
        <v>3</v>
      </c>
      <c r="O835" s="168">
        <f t="shared" si="72"/>
        <v>14824</v>
      </c>
      <c r="P835" s="169">
        <f t="shared" si="77"/>
        <v>44472</v>
      </c>
      <c r="Q835" s="169">
        <f t="shared" si="77"/>
        <v>44474</v>
      </c>
      <c r="R835" s="3"/>
    </row>
    <row r="836" spans="14:18" x14ac:dyDescent="0.2">
      <c r="N836" s="167">
        <f t="shared" si="73"/>
        <v>4</v>
      </c>
      <c r="O836" s="168">
        <f t="shared" si="72"/>
        <v>11118</v>
      </c>
      <c r="P836" s="169">
        <f t="shared" si="77"/>
        <v>44473</v>
      </c>
      <c r="Q836" s="169">
        <f t="shared" si="77"/>
        <v>44475</v>
      </c>
      <c r="R836" s="3"/>
    </row>
    <row r="837" spans="14:18" x14ac:dyDescent="0.2">
      <c r="N837" s="167">
        <f t="shared" si="73"/>
        <v>5</v>
      </c>
      <c r="O837" s="168">
        <f t="shared" si="72"/>
        <v>8895</v>
      </c>
      <c r="P837" s="169">
        <f t="shared" si="77"/>
        <v>44474</v>
      </c>
      <c r="Q837" s="169">
        <f t="shared" si="77"/>
        <v>44476</v>
      </c>
      <c r="R837" s="3"/>
    </row>
    <row r="838" spans="14:18" x14ac:dyDescent="0.2">
      <c r="N838" s="167">
        <f t="shared" si="73"/>
        <v>6</v>
      </c>
      <c r="O838" s="168">
        <f t="shared" si="72"/>
        <v>7413</v>
      </c>
      <c r="P838" s="169">
        <f t="shared" si="77"/>
        <v>44475</v>
      </c>
      <c r="Q838" s="169">
        <f t="shared" si="77"/>
        <v>44477</v>
      </c>
      <c r="R838" s="3"/>
    </row>
    <row r="839" spans="14:18" x14ac:dyDescent="0.2">
      <c r="N839" s="167">
        <f t="shared" si="73"/>
        <v>7</v>
      </c>
      <c r="O839" s="168">
        <f t="shared" si="72"/>
        <v>6354</v>
      </c>
      <c r="P839" s="169">
        <f t="shared" si="77"/>
        <v>44476</v>
      </c>
      <c r="Q839" s="169">
        <f t="shared" si="77"/>
        <v>44478</v>
      </c>
      <c r="R839" s="3"/>
    </row>
    <row r="840" spans="14:18" x14ac:dyDescent="0.2">
      <c r="N840" s="167">
        <f t="shared" si="73"/>
        <v>8</v>
      </c>
      <c r="O840" s="168">
        <f t="shared" si="72"/>
        <v>5560</v>
      </c>
      <c r="P840" s="169">
        <f t="shared" si="77"/>
        <v>44477</v>
      </c>
      <c r="Q840" s="169">
        <f t="shared" si="77"/>
        <v>44479</v>
      </c>
      <c r="R840" s="3"/>
    </row>
    <row r="841" spans="14:18" x14ac:dyDescent="0.2">
      <c r="N841" s="167">
        <f t="shared" si="73"/>
        <v>9</v>
      </c>
      <c r="O841" s="168">
        <f t="shared" si="72"/>
        <v>4942</v>
      </c>
      <c r="P841" s="169">
        <f t="shared" si="77"/>
        <v>44478</v>
      </c>
      <c r="Q841" s="169">
        <f t="shared" si="77"/>
        <v>44480</v>
      </c>
      <c r="R841" s="3"/>
    </row>
    <row r="842" spans="14:18" x14ac:dyDescent="0.2">
      <c r="N842" s="167">
        <f t="shared" si="73"/>
        <v>10</v>
      </c>
      <c r="O842" s="168">
        <f t="shared" ref="O842:O905" si="78">ROUND(P842/N842,0)</f>
        <v>4448</v>
      </c>
      <c r="P842" s="169">
        <f t="shared" si="77"/>
        <v>44479</v>
      </c>
      <c r="Q842" s="169">
        <f t="shared" si="77"/>
        <v>44481</v>
      </c>
      <c r="R842" s="3"/>
    </row>
    <row r="843" spans="14:18" x14ac:dyDescent="0.2">
      <c r="N843" s="167">
        <f t="shared" ref="N843:N906" si="79">DAY(P843)</f>
        <v>11</v>
      </c>
      <c r="O843" s="168">
        <f t="shared" si="78"/>
        <v>4044</v>
      </c>
      <c r="P843" s="169">
        <f t="shared" si="77"/>
        <v>44480</v>
      </c>
      <c r="Q843" s="169">
        <f t="shared" si="77"/>
        <v>44482</v>
      </c>
      <c r="R843" s="3"/>
    </row>
    <row r="844" spans="14:18" x14ac:dyDescent="0.2">
      <c r="N844" s="167">
        <f t="shared" si="79"/>
        <v>12</v>
      </c>
      <c r="O844" s="168">
        <f t="shared" si="78"/>
        <v>3707</v>
      </c>
      <c r="P844" s="169">
        <f t="shared" ref="P844:Q859" si="80">P843+1</f>
        <v>44481</v>
      </c>
      <c r="Q844" s="169">
        <f t="shared" si="80"/>
        <v>44483</v>
      </c>
      <c r="R844" s="3"/>
    </row>
    <row r="845" spans="14:18" x14ac:dyDescent="0.2">
      <c r="N845" s="167">
        <f t="shared" si="79"/>
        <v>13</v>
      </c>
      <c r="O845" s="168">
        <f t="shared" si="78"/>
        <v>3422</v>
      </c>
      <c r="P845" s="169">
        <f t="shared" si="80"/>
        <v>44482</v>
      </c>
      <c r="Q845" s="169">
        <f t="shared" si="80"/>
        <v>44484</v>
      </c>
      <c r="R845" s="3"/>
    </row>
    <row r="846" spans="14:18" x14ac:dyDescent="0.2">
      <c r="N846" s="167">
        <f t="shared" si="79"/>
        <v>14</v>
      </c>
      <c r="O846" s="168">
        <f t="shared" si="78"/>
        <v>3177</v>
      </c>
      <c r="P846" s="169">
        <f t="shared" si="80"/>
        <v>44483</v>
      </c>
      <c r="Q846" s="169">
        <f t="shared" si="80"/>
        <v>44485</v>
      </c>
      <c r="R846" s="3"/>
    </row>
    <row r="847" spans="14:18" x14ac:dyDescent="0.2">
      <c r="N847" s="167">
        <f t="shared" si="79"/>
        <v>15</v>
      </c>
      <c r="O847" s="168">
        <f t="shared" si="78"/>
        <v>2966</v>
      </c>
      <c r="P847" s="169">
        <f t="shared" si="80"/>
        <v>44484</v>
      </c>
      <c r="Q847" s="169">
        <f t="shared" si="80"/>
        <v>44486</v>
      </c>
      <c r="R847" s="3"/>
    </row>
    <row r="848" spans="14:18" x14ac:dyDescent="0.2">
      <c r="N848" s="167">
        <f t="shared" si="79"/>
        <v>16</v>
      </c>
      <c r="O848" s="168">
        <f t="shared" si="78"/>
        <v>2780</v>
      </c>
      <c r="P848" s="169">
        <f t="shared" si="80"/>
        <v>44485</v>
      </c>
      <c r="Q848" s="169">
        <f t="shared" si="80"/>
        <v>44487</v>
      </c>
      <c r="R848" s="3"/>
    </row>
    <row r="849" spans="14:18" x14ac:dyDescent="0.2">
      <c r="N849" s="167">
        <f t="shared" si="79"/>
        <v>17</v>
      </c>
      <c r="O849" s="168">
        <f t="shared" si="78"/>
        <v>2617</v>
      </c>
      <c r="P849" s="169">
        <f t="shared" si="80"/>
        <v>44486</v>
      </c>
      <c r="Q849" s="169">
        <f t="shared" si="80"/>
        <v>44488</v>
      </c>
      <c r="R849" s="3"/>
    </row>
    <row r="850" spans="14:18" x14ac:dyDescent="0.2">
      <c r="N850" s="167">
        <f t="shared" si="79"/>
        <v>18</v>
      </c>
      <c r="O850" s="168">
        <f t="shared" si="78"/>
        <v>2472</v>
      </c>
      <c r="P850" s="169">
        <f t="shared" si="80"/>
        <v>44487</v>
      </c>
      <c r="Q850" s="169">
        <f t="shared" si="80"/>
        <v>44489</v>
      </c>
      <c r="R850" s="3"/>
    </row>
    <row r="851" spans="14:18" x14ac:dyDescent="0.2">
      <c r="N851" s="167">
        <f t="shared" si="79"/>
        <v>19</v>
      </c>
      <c r="O851" s="168">
        <f t="shared" si="78"/>
        <v>2341</v>
      </c>
      <c r="P851" s="169">
        <f t="shared" si="80"/>
        <v>44488</v>
      </c>
      <c r="Q851" s="169">
        <f t="shared" si="80"/>
        <v>44490</v>
      </c>
      <c r="R851" s="3"/>
    </row>
    <row r="852" spans="14:18" x14ac:dyDescent="0.2">
      <c r="N852" s="167">
        <f t="shared" si="79"/>
        <v>20</v>
      </c>
      <c r="O852" s="168">
        <f t="shared" si="78"/>
        <v>2224</v>
      </c>
      <c r="P852" s="169">
        <f t="shared" si="80"/>
        <v>44489</v>
      </c>
      <c r="Q852" s="169">
        <f t="shared" si="80"/>
        <v>44491</v>
      </c>
      <c r="R852" s="3"/>
    </row>
    <row r="853" spans="14:18" x14ac:dyDescent="0.2">
      <c r="N853" s="167">
        <f t="shared" si="79"/>
        <v>21</v>
      </c>
      <c r="O853" s="168">
        <f t="shared" si="78"/>
        <v>2119</v>
      </c>
      <c r="P853" s="169">
        <f t="shared" si="80"/>
        <v>44490</v>
      </c>
      <c r="Q853" s="169">
        <f t="shared" si="80"/>
        <v>44492</v>
      </c>
      <c r="R853" s="3"/>
    </row>
    <row r="854" spans="14:18" x14ac:dyDescent="0.2">
      <c r="N854" s="167">
        <f t="shared" si="79"/>
        <v>22</v>
      </c>
      <c r="O854" s="168">
        <f t="shared" si="78"/>
        <v>2022</v>
      </c>
      <c r="P854" s="169">
        <f t="shared" si="80"/>
        <v>44491</v>
      </c>
      <c r="Q854" s="169">
        <f t="shared" si="80"/>
        <v>44493</v>
      </c>
      <c r="R854" s="3"/>
    </row>
    <row r="855" spans="14:18" x14ac:dyDescent="0.2">
      <c r="N855" s="167">
        <f t="shared" si="79"/>
        <v>23</v>
      </c>
      <c r="O855" s="168">
        <f t="shared" si="78"/>
        <v>1934</v>
      </c>
      <c r="P855" s="169">
        <f t="shared" si="80"/>
        <v>44492</v>
      </c>
      <c r="Q855" s="169">
        <f t="shared" si="80"/>
        <v>44494</v>
      </c>
      <c r="R855" s="3"/>
    </row>
    <row r="856" spans="14:18" x14ac:dyDescent="0.2">
      <c r="N856" s="167">
        <f t="shared" si="79"/>
        <v>24</v>
      </c>
      <c r="O856" s="168">
        <f t="shared" si="78"/>
        <v>1854</v>
      </c>
      <c r="P856" s="169">
        <f t="shared" si="80"/>
        <v>44493</v>
      </c>
      <c r="Q856" s="169">
        <f t="shared" si="80"/>
        <v>44495</v>
      </c>
      <c r="R856" s="3"/>
    </row>
    <row r="857" spans="14:18" x14ac:dyDescent="0.2">
      <c r="N857" s="167">
        <f t="shared" si="79"/>
        <v>25</v>
      </c>
      <c r="O857" s="168">
        <f t="shared" si="78"/>
        <v>1780</v>
      </c>
      <c r="P857" s="169">
        <f t="shared" si="80"/>
        <v>44494</v>
      </c>
      <c r="Q857" s="169">
        <f t="shared" si="80"/>
        <v>44496</v>
      </c>
      <c r="R857" s="3"/>
    </row>
    <row r="858" spans="14:18" x14ac:dyDescent="0.2">
      <c r="N858" s="167">
        <f t="shared" si="79"/>
        <v>26</v>
      </c>
      <c r="O858" s="168">
        <f t="shared" si="78"/>
        <v>1711</v>
      </c>
      <c r="P858" s="169">
        <f t="shared" si="80"/>
        <v>44495</v>
      </c>
      <c r="Q858" s="169">
        <f t="shared" si="80"/>
        <v>44497</v>
      </c>
      <c r="R858" s="3"/>
    </row>
    <row r="859" spans="14:18" x14ac:dyDescent="0.2">
      <c r="N859" s="167">
        <f t="shared" si="79"/>
        <v>27</v>
      </c>
      <c r="O859" s="168">
        <f t="shared" si="78"/>
        <v>1648</v>
      </c>
      <c r="P859" s="169">
        <f t="shared" si="80"/>
        <v>44496</v>
      </c>
      <c r="Q859" s="169">
        <f t="shared" si="80"/>
        <v>44498</v>
      </c>
      <c r="R859" s="3"/>
    </row>
    <row r="860" spans="14:18" x14ac:dyDescent="0.2">
      <c r="N860" s="167">
        <f t="shared" si="79"/>
        <v>28</v>
      </c>
      <c r="O860" s="168">
        <f t="shared" si="78"/>
        <v>1589</v>
      </c>
      <c r="P860" s="169">
        <f t="shared" ref="P860:Q875" si="81">P859+1</f>
        <v>44497</v>
      </c>
      <c r="Q860" s="169">
        <f t="shared" si="81"/>
        <v>44499</v>
      </c>
      <c r="R860" s="3"/>
    </row>
    <row r="861" spans="14:18" x14ac:dyDescent="0.2">
      <c r="N861" s="167">
        <f t="shared" si="79"/>
        <v>29</v>
      </c>
      <c r="O861" s="168">
        <f t="shared" si="78"/>
        <v>1534</v>
      </c>
      <c r="P861" s="169">
        <f t="shared" si="81"/>
        <v>44498</v>
      </c>
      <c r="Q861" s="169">
        <f t="shared" si="81"/>
        <v>44500</v>
      </c>
      <c r="R861" s="3"/>
    </row>
    <row r="862" spans="14:18" x14ac:dyDescent="0.2">
      <c r="N862" s="167">
        <f t="shared" si="79"/>
        <v>30</v>
      </c>
      <c r="O862" s="168">
        <f t="shared" si="78"/>
        <v>1483</v>
      </c>
      <c r="P862" s="169">
        <f t="shared" si="81"/>
        <v>44499</v>
      </c>
      <c r="Q862" s="169">
        <f t="shared" si="81"/>
        <v>44501</v>
      </c>
      <c r="R862" s="3"/>
    </row>
    <row r="863" spans="14:18" x14ac:dyDescent="0.2">
      <c r="N863" s="167">
        <f t="shared" si="79"/>
        <v>31</v>
      </c>
      <c r="O863" s="168">
        <f t="shared" si="78"/>
        <v>1435</v>
      </c>
      <c r="P863" s="169">
        <f t="shared" si="81"/>
        <v>44500</v>
      </c>
      <c r="Q863" s="169">
        <f t="shared" si="81"/>
        <v>44502</v>
      </c>
      <c r="R863" s="3"/>
    </row>
    <row r="864" spans="14:18" x14ac:dyDescent="0.2">
      <c r="N864" s="167">
        <f t="shared" si="79"/>
        <v>1</v>
      </c>
      <c r="O864" s="168">
        <f t="shared" si="78"/>
        <v>44501</v>
      </c>
      <c r="P864" s="169">
        <f t="shared" si="81"/>
        <v>44501</v>
      </c>
      <c r="Q864" s="169">
        <f t="shared" si="81"/>
        <v>44503</v>
      </c>
      <c r="R864" s="3"/>
    </row>
    <row r="865" spans="14:18" x14ac:dyDescent="0.2">
      <c r="N865" s="167">
        <f t="shared" si="79"/>
        <v>2</v>
      </c>
      <c r="O865" s="168">
        <f t="shared" si="78"/>
        <v>22251</v>
      </c>
      <c r="P865" s="169">
        <f t="shared" si="81"/>
        <v>44502</v>
      </c>
      <c r="Q865" s="169">
        <f t="shared" si="81"/>
        <v>44504</v>
      </c>
      <c r="R865" s="3"/>
    </row>
    <row r="866" spans="14:18" x14ac:dyDescent="0.2">
      <c r="N866" s="167">
        <f t="shared" si="79"/>
        <v>3</v>
      </c>
      <c r="O866" s="168">
        <f t="shared" si="78"/>
        <v>14834</v>
      </c>
      <c r="P866" s="169">
        <f t="shared" si="81"/>
        <v>44503</v>
      </c>
      <c r="Q866" s="169">
        <f t="shared" si="81"/>
        <v>44505</v>
      </c>
      <c r="R866" s="3"/>
    </row>
    <row r="867" spans="14:18" x14ac:dyDescent="0.2">
      <c r="N867" s="167">
        <f t="shared" si="79"/>
        <v>4</v>
      </c>
      <c r="O867" s="168">
        <f t="shared" si="78"/>
        <v>11126</v>
      </c>
      <c r="P867" s="169">
        <f t="shared" si="81"/>
        <v>44504</v>
      </c>
      <c r="Q867" s="169">
        <f t="shared" si="81"/>
        <v>44506</v>
      </c>
      <c r="R867" s="3"/>
    </row>
    <row r="868" spans="14:18" x14ac:dyDescent="0.2">
      <c r="N868" s="167">
        <f t="shared" si="79"/>
        <v>5</v>
      </c>
      <c r="O868" s="168">
        <f t="shared" si="78"/>
        <v>8901</v>
      </c>
      <c r="P868" s="169">
        <f t="shared" si="81"/>
        <v>44505</v>
      </c>
      <c r="Q868" s="169">
        <f t="shared" si="81"/>
        <v>44507</v>
      </c>
      <c r="R868" s="3"/>
    </row>
    <row r="869" spans="14:18" x14ac:dyDescent="0.2">
      <c r="N869" s="167">
        <f t="shared" si="79"/>
        <v>6</v>
      </c>
      <c r="O869" s="168">
        <f t="shared" si="78"/>
        <v>7418</v>
      </c>
      <c r="P869" s="169">
        <f t="shared" si="81"/>
        <v>44506</v>
      </c>
      <c r="Q869" s="169">
        <f t="shared" si="81"/>
        <v>44508</v>
      </c>
      <c r="R869" s="3"/>
    </row>
    <row r="870" spans="14:18" x14ac:dyDescent="0.2">
      <c r="N870" s="167">
        <f t="shared" si="79"/>
        <v>7</v>
      </c>
      <c r="O870" s="168">
        <f t="shared" si="78"/>
        <v>6358</v>
      </c>
      <c r="P870" s="169">
        <f t="shared" si="81"/>
        <v>44507</v>
      </c>
      <c r="Q870" s="169">
        <f t="shared" si="81"/>
        <v>44509</v>
      </c>
      <c r="R870" s="3"/>
    </row>
    <row r="871" spans="14:18" x14ac:dyDescent="0.2">
      <c r="N871" s="167">
        <f t="shared" si="79"/>
        <v>8</v>
      </c>
      <c r="O871" s="168">
        <f t="shared" si="78"/>
        <v>5564</v>
      </c>
      <c r="P871" s="169">
        <f t="shared" si="81"/>
        <v>44508</v>
      </c>
      <c r="Q871" s="169">
        <f t="shared" si="81"/>
        <v>44510</v>
      </c>
      <c r="R871" s="3"/>
    </row>
    <row r="872" spans="14:18" x14ac:dyDescent="0.2">
      <c r="N872" s="167">
        <f t="shared" si="79"/>
        <v>9</v>
      </c>
      <c r="O872" s="168">
        <f t="shared" si="78"/>
        <v>4945</v>
      </c>
      <c r="P872" s="169">
        <f t="shared" si="81"/>
        <v>44509</v>
      </c>
      <c r="Q872" s="169">
        <f t="shared" si="81"/>
        <v>44511</v>
      </c>
      <c r="R872" s="3"/>
    </row>
    <row r="873" spans="14:18" x14ac:dyDescent="0.2">
      <c r="N873" s="167">
        <f t="shared" si="79"/>
        <v>10</v>
      </c>
      <c r="O873" s="168">
        <f t="shared" si="78"/>
        <v>4451</v>
      </c>
      <c r="P873" s="169">
        <f t="shared" si="81"/>
        <v>44510</v>
      </c>
      <c r="Q873" s="169">
        <f t="shared" si="81"/>
        <v>44512</v>
      </c>
      <c r="R873" s="3"/>
    </row>
    <row r="874" spans="14:18" x14ac:dyDescent="0.2">
      <c r="N874" s="167">
        <f t="shared" si="79"/>
        <v>11</v>
      </c>
      <c r="O874" s="168">
        <f t="shared" si="78"/>
        <v>4046</v>
      </c>
      <c r="P874" s="169">
        <f t="shared" si="81"/>
        <v>44511</v>
      </c>
      <c r="Q874" s="169">
        <f t="shared" si="81"/>
        <v>44513</v>
      </c>
      <c r="R874" s="3"/>
    </row>
    <row r="875" spans="14:18" x14ac:dyDescent="0.2">
      <c r="N875" s="167">
        <f t="shared" si="79"/>
        <v>12</v>
      </c>
      <c r="O875" s="168">
        <f t="shared" si="78"/>
        <v>3709</v>
      </c>
      <c r="P875" s="169">
        <f t="shared" si="81"/>
        <v>44512</v>
      </c>
      <c r="Q875" s="169">
        <f t="shared" si="81"/>
        <v>44514</v>
      </c>
      <c r="R875" s="3"/>
    </row>
    <row r="876" spans="14:18" x14ac:dyDescent="0.2">
      <c r="N876" s="167">
        <f t="shared" si="79"/>
        <v>13</v>
      </c>
      <c r="O876" s="168">
        <f t="shared" si="78"/>
        <v>3424</v>
      </c>
      <c r="P876" s="169">
        <f t="shared" ref="P876:Q891" si="82">P875+1</f>
        <v>44513</v>
      </c>
      <c r="Q876" s="169">
        <f t="shared" si="82"/>
        <v>44515</v>
      </c>
      <c r="R876" s="3"/>
    </row>
    <row r="877" spans="14:18" x14ac:dyDescent="0.2">
      <c r="N877" s="167">
        <f t="shared" si="79"/>
        <v>14</v>
      </c>
      <c r="O877" s="168">
        <f t="shared" si="78"/>
        <v>3180</v>
      </c>
      <c r="P877" s="169">
        <f t="shared" si="82"/>
        <v>44514</v>
      </c>
      <c r="Q877" s="169">
        <f t="shared" si="82"/>
        <v>44516</v>
      </c>
      <c r="R877" s="3"/>
    </row>
    <row r="878" spans="14:18" x14ac:dyDescent="0.2">
      <c r="N878" s="167">
        <f t="shared" si="79"/>
        <v>15</v>
      </c>
      <c r="O878" s="168">
        <f t="shared" si="78"/>
        <v>2968</v>
      </c>
      <c r="P878" s="169">
        <f t="shared" si="82"/>
        <v>44515</v>
      </c>
      <c r="Q878" s="169">
        <f t="shared" si="82"/>
        <v>44517</v>
      </c>
      <c r="R878" s="3"/>
    </row>
    <row r="879" spans="14:18" x14ac:dyDescent="0.2">
      <c r="N879" s="167">
        <f t="shared" si="79"/>
        <v>16</v>
      </c>
      <c r="O879" s="168">
        <f t="shared" si="78"/>
        <v>2782</v>
      </c>
      <c r="P879" s="169">
        <f t="shared" si="82"/>
        <v>44516</v>
      </c>
      <c r="Q879" s="169">
        <f t="shared" si="82"/>
        <v>44518</v>
      </c>
      <c r="R879" s="3"/>
    </row>
    <row r="880" spans="14:18" x14ac:dyDescent="0.2">
      <c r="N880" s="167">
        <f t="shared" si="79"/>
        <v>17</v>
      </c>
      <c r="O880" s="168">
        <f t="shared" si="78"/>
        <v>2619</v>
      </c>
      <c r="P880" s="169">
        <f t="shared" si="82"/>
        <v>44517</v>
      </c>
      <c r="Q880" s="169">
        <f t="shared" si="82"/>
        <v>44519</v>
      </c>
      <c r="R880" s="3"/>
    </row>
    <row r="881" spans="14:18" x14ac:dyDescent="0.2">
      <c r="N881" s="167">
        <f t="shared" si="79"/>
        <v>18</v>
      </c>
      <c r="O881" s="168">
        <f t="shared" si="78"/>
        <v>2473</v>
      </c>
      <c r="P881" s="169">
        <f t="shared" si="82"/>
        <v>44518</v>
      </c>
      <c r="Q881" s="169">
        <f t="shared" si="82"/>
        <v>44520</v>
      </c>
      <c r="R881" s="3"/>
    </row>
    <row r="882" spans="14:18" x14ac:dyDescent="0.2">
      <c r="N882" s="167">
        <f t="shared" si="79"/>
        <v>19</v>
      </c>
      <c r="O882" s="168">
        <f t="shared" si="78"/>
        <v>2343</v>
      </c>
      <c r="P882" s="169">
        <f t="shared" si="82"/>
        <v>44519</v>
      </c>
      <c r="Q882" s="169">
        <f t="shared" si="82"/>
        <v>44521</v>
      </c>
      <c r="R882" s="3"/>
    </row>
    <row r="883" spans="14:18" x14ac:dyDescent="0.2">
      <c r="N883" s="167">
        <f t="shared" si="79"/>
        <v>20</v>
      </c>
      <c r="O883" s="168">
        <f t="shared" si="78"/>
        <v>2226</v>
      </c>
      <c r="P883" s="169">
        <f t="shared" si="82"/>
        <v>44520</v>
      </c>
      <c r="Q883" s="169">
        <f t="shared" si="82"/>
        <v>44522</v>
      </c>
      <c r="R883" s="3"/>
    </row>
    <row r="884" spans="14:18" x14ac:dyDescent="0.2">
      <c r="N884" s="167">
        <f t="shared" si="79"/>
        <v>21</v>
      </c>
      <c r="O884" s="168">
        <f t="shared" si="78"/>
        <v>2120</v>
      </c>
      <c r="P884" s="169">
        <f t="shared" si="82"/>
        <v>44521</v>
      </c>
      <c r="Q884" s="169">
        <f t="shared" si="82"/>
        <v>44523</v>
      </c>
      <c r="R884" s="3"/>
    </row>
    <row r="885" spans="14:18" x14ac:dyDescent="0.2">
      <c r="N885" s="167">
        <f t="shared" si="79"/>
        <v>22</v>
      </c>
      <c r="O885" s="168">
        <f t="shared" si="78"/>
        <v>2024</v>
      </c>
      <c r="P885" s="169">
        <f t="shared" si="82"/>
        <v>44522</v>
      </c>
      <c r="Q885" s="169">
        <f t="shared" si="82"/>
        <v>44524</v>
      </c>
      <c r="R885" s="3"/>
    </row>
    <row r="886" spans="14:18" x14ac:dyDescent="0.2">
      <c r="N886" s="167">
        <f t="shared" si="79"/>
        <v>23</v>
      </c>
      <c r="O886" s="168">
        <f t="shared" si="78"/>
        <v>1936</v>
      </c>
      <c r="P886" s="169">
        <f t="shared" si="82"/>
        <v>44523</v>
      </c>
      <c r="Q886" s="169">
        <f t="shared" si="82"/>
        <v>44525</v>
      </c>
      <c r="R886" s="3"/>
    </row>
    <row r="887" spans="14:18" x14ac:dyDescent="0.2">
      <c r="N887" s="167">
        <f t="shared" si="79"/>
        <v>24</v>
      </c>
      <c r="O887" s="168">
        <f t="shared" si="78"/>
        <v>1855</v>
      </c>
      <c r="P887" s="169">
        <f t="shared" si="82"/>
        <v>44524</v>
      </c>
      <c r="Q887" s="169">
        <f t="shared" si="82"/>
        <v>44526</v>
      </c>
      <c r="R887" s="3"/>
    </row>
    <row r="888" spans="14:18" x14ac:dyDescent="0.2">
      <c r="N888" s="167">
        <f t="shared" si="79"/>
        <v>25</v>
      </c>
      <c r="O888" s="168">
        <f t="shared" si="78"/>
        <v>1781</v>
      </c>
      <c r="P888" s="169">
        <f t="shared" si="82"/>
        <v>44525</v>
      </c>
      <c r="Q888" s="169">
        <f t="shared" si="82"/>
        <v>44527</v>
      </c>
      <c r="R888" s="3"/>
    </row>
    <row r="889" spans="14:18" x14ac:dyDescent="0.2">
      <c r="N889" s="167">
        <f t="shared" si="79"/>
        <v>26</v>
      </c>
      <c r="O889" s="168">
        <f t="shared" si="78"/>
        <v>1713</v>
      </c>
      <c r="P889" s="169">
        <f t="shared" si="82"/>
        <v>44526</v>
      </c>
      <c r="Q889" s="169">
        <f t="shared" si="82"/>
        <v>44528</v>
      </c>
      <c r="R889" s="3"/>
    </row>
    <row r="890" spans="14:18" x14ac:dyDescent="0.2">
      <c r="N890" s="167">
        <f t="shared" si="79"/>
        <v>27</v>
      </c>
      <c r="O890" s="168">
        <f t="shared" si="78"/>
        <v>1649</v>
      </c>
      <c r="P890" s="169">
        <f t="shared" si="82"/>
        <v>44527</v>
      </c>
      <c r="Q890" s="169">
        <f t="shared" si="82"/>
        <v>44529</v>
      </c>
      <c r="R890" s="3"/>
    </row>
    <row r="891" spans="14:18" x14ac:dyDescent="0.2">
      <c r="N891" s="167">
        <f t="shared" si="79"/>
        <v>28</v>
      </c>
      <c r="O891" s="168">
        <f t="shared" si="78"/>
        <v>1590</v>
      </c>
      <c r="P891" s="169">
        <f t="shared" si="82"/>
        <v>44528</v>
      </c>
      <c r="Q891" s="169">
        <f t="shared" si="82"/>
        <v>44530</v>
      </c>
      <c r="R891" s="3"/>
    </row>
    <row r="892" spans="14:18" x14ac:dyDescent="0.2">
      <c r="N892" s="167">
        <f t="shared" si="79"/>
        <v>29</v>
      </c>
      <c r="O892" s="168">
        <f t="shared" si="78"/>
        <v>1535</v>
      </c>
      <c r="P892" s="169">
        <f t="shared" ref="P892:Q907" si="83">P891+1</f>
        <v>44529</v>
      </c>
      <c r="Q892" s="169">
        <f t="shared" si="83"/>
        <v>44531</v>
      </c>
      <c r="R892" s="3"/>
    </row>
    <row r="893" spans="14:18" x14ac:dyDescent="0.2">
      <c r="N893" s="167">
        <f t="shared" si="79"/>
        <v>30</v>
      </c>
      <c r="O893" s="168">
        <f t="shared" si="78"/>
        <v>1484</v>
      </c>
      <c r="P893" s="169">
        <f t="shared" si="83"/>
        <v>44530</v>
      </c>
      <c r="Q893" s="169">
        <f t="shared" si="83"/>
        <v>44532</v>
      </c>
      <c r="R893" s="3"/>
    </row>
    <row r="894" spans="14:18" x14ac:dyDescent="0.2">
      <c r="N894" s="167">
        <f t="shared" si="79"/>
        <v>1</v>
      </c>
      <c r="O894" s="168">
        <f t="shared" si="78"/>
        <v>44531</v>
      </c>
      <c r="P894" s="169">
        <f t="shared" si="83"/>
        <v>44531</v>
      </c>
      <c r="Q894" s="169">
        <f t="shared" si="83"/>
        <v>44533</v>
      </c>
      <c r="R894" s="3"/>
    </row>
    <row r="895" spans="14:18" x14ac:dyDescent="0.2">
      <c r="N895" s="167">
        <f t="shared" si="79"/>
        <v>2</v>
      </c>
      <c r="O895" s="168">
        <f t="shared" si="78"/>
        <v>22266</v>
      </c>
      <c r="P895" s="169">
        <f t="shared" si="83"/>
        <v>44532</v>
      </c>
      <c r="Q895" s="169">
        <f t="shared" si="83"/>
        <v>44534</v>
      </c>
      <c r="R895" s="3"/>
    </row>
    <row r="896" spans="14:18" x14ac:dyDescent="0.2">
      <c r="N896" s="167">
        <f t="shared" si="79"/>
        <v>3</v>
      </c>
      <c r="O896" s="168">
        <f t="shared" si="78"/>
        <v>14844</v>
      </c>
      <c r="P896" s="169">
        <f t="shared" si="83"/>
        <v>44533</v>
      </c>
      <c r="Q896" s="169">
        <f t="shared" si="83"/>
        <v>44535</v>
      </c>
      <c r="R896" s="3"/>
    </row>
    <row r="897" spans="14:18" x14ac:dyDescent="0.2">
      <c r="N897" s="167">
        <f t="shared" si="79"/>
        <v>4</v>
      </c>
      <c r="O897" s="168">
        <f t="shared" si="78"/>
        <v>11134</v>
      </c>
      <c r="P897" s="169">
        <f t="shared" si="83"/>
        <v>44534</v>
      </c>
      <c r="Q897" s="169">
        <f t="shared" si="83"/>
        <v>44536</v>
      </c>
      <c r="R897" s="3"/>
    </row>
    <row r="898" spans="14:18" x14ac:dyDescent="0.2">
      <c r="N898" s="167">
        <f t="shared" si="79"/>
        <v>5</v>
      </c>
      <c r="O898" s="168">
        <f t="shared" si="78"/>
        <v>8907</v>
      </c>
      <c r="P898" s="169">
        <f t="shared" si="83"/>
        <v>44535</v>
      </c>
      <c r="Q898" s="169">
        <f t="shared" si="83"/>
        <v>44537</v>
      </c>
      <c r="R898" s="3"/>
    </row>
    <row r="899" spans="14:18" x14ac:dyDescent="0.2">
      <c r="N899" s="167">
        <f t="shared" si="79"/>
        <v>6</v>
      </c>
      <c r="O899" s="168">
        <f t="shared" si="78"/>
        <v>7423</v>
      </c>
      <c r="P899" s="169">
        <f t="shared" si="83"/>
        <v>44536</v>
      </c>
      <c r="Q899" s="169">
        <f t="shared" si="83"/>
        <v>44538</v>
      </c>
      <c r="R899" s="3"/>
    </row>
    <row r="900" spans="14:18" x14ac:dyDescent="0.2">
      <c r="N900" s="167">
        <f t="shared" si="79"/>
        <v>7</v>
      </c>
      <c r="O900" s="168">
        <f t="shared" si="78"/>
        <v>6362</v>
      </c>
      <c r="P900" s="169">
        <f t="shared" si="83"/>
        <v>44537</v>
      </c>
      <c r="Q900" s="169">
        <f t="shared" si="83"/>
        <v>44539</v>
      </c>
      <c r="R900" s="3"/>
    </row>
    <row r="901" spans="14:18" x14ac:dyDescent="0.2">
      <c r="N901" s="167">
        <f t="shared" si="79"/>
        <v>8</v>
      </c>
      <c r="O901" s="168">
        <f t="shared" si="78"/>
        <v>5567</v>
      </c>
      <c r="P901" s="169">
        <f t="shared" si="83"/>
        <v>44538</v>
      </c>
      <c r="Q901" s="169">
        <f t="shared" si="83"/>
        <v>44540</v>
      </c>
      <c r="R901" s="3"/>
    </row>
    <row r="902" spans="14:18" x14ac:dyDescent="0.2">
      <c r="N902" s="167">
        <f t="shared" si="79"/>
        <v>9</v>
      </c>
      <c r="O902" s="168">
        <f t="shared" si="78"/>
        <v>4949</v>
      </c>
      <c r="P902" s="169">
        <f t="shared" si="83"/>
        <v>44539</v>
      </c>
      <c r="Q902" s="169">
        <f t="shared" si="83"/>
        <v>44541</v>
      </c>
      <c r="R902" s="3"/>
    </row>
    <row r="903" spans="14:18" x14ac:dyDescent="0.2">
      <c r="N903" s="167">
        <f t="shared" si="79"/>
        <v>10</v>
      </c>
      <c r="O903" s="168">
        <f t="shared" si="78"/>
        <v>4454</v>
      </c>
      <c r="P903" s="169">
        <f t="shared" si="83"/>
        <v>44540</v>
      </c>
      <c r="Q903" s="169">
        <f t="shared" si="83"/>
        <v>44542</v>
      </c>
      <c r="R903" s="3"/>
    </row>
    <row r="904" spans="14:18" x14ac:dyDescent="0.2">
      <c r="N904" s="167">
        <f t="shared" si="79"/>
        <v>11</v>
      </c>
      <c r="O904" s="168">
        <f t="shared" si="78"/>
        <v>4049</v>
      </c>
      <c r="P904" s="169">
        <f t="shared" si="83"/>
        <v>44541</v>
      </c>
      <c r="Q904" s="169">
        <f t="shared" si="83"/>
        <v>44543</v>
      </c>
      <c r="R904" s="3"/>
    </row>
    <row r="905" spans="14:18" x14ac:dyDescent="0.2">
      <c r="N905" s="167">
        <f t="shared" si="79"/>
        <v>12</v>
      </c>
      <c r="O905" s="168">
        <f t="shared" si="78"/>
        <v>3712</v>
      </c>
      <c r="P905" s="169">
        <f t="shared" si="83"/>
        <v>44542</v>
      </c>
      <c r="Q905" s="169">
        <f t="shared" si="83"/>
        <v>44544</v>
      </c>
      <c r="R905" s="3"/>
    </row>
    <row r="906" spans="14:18" x14ac:dyDescent="0.2">
      <c r="N906" s="167">
        <f t="shared" si="79"/>
        <v>13</v>
      </c>
      <c r="O906" s="168">
        <f t="shared" ref="O906:O969" si="84">ROUND(P906/N906,0)</f>
        <v>3426</v>
      </c>
      <c r="P906" s="169">
        <f t="shared" si="83"/>
        <v>44543</v>
      </c>
      <c r="Q906" s="169">
        <f t="shared" si="83"/>
        <v>44545</v>
      </c>
      <c r="R906" s="3"/>
    </row>
    <row r="907" spans="14:18" x14ac:dyDescent="0.2">
      <c r="N907" s="167">
        <f t="shared" ref="N907:N970" si="85">DAY(P907)</f>
        <v>14</v>
      </c>
      <c r="O907" s="168">
        <f t="shared" si="84"/>
        <v>3182</v>
      </c>
      <c r="P907" s="169">
        <f t="shared" si="83"/>
        <v>44544</v>
      </c>
      <c r="Q907" s="169">
        <f t="shared" si="83"/>
        <v>44546</v>
      </c>
      <c r="R907" s="3"/>
    </row>
    <row r="908" spans="14:18" x14ac:dyDescent="0.2">
      <c r="N908" s="167">
        <f t="shared" si="85"/>
        <v>15</v>
      </c>
      <c r="O908" s="168">
        <f t="shared" si="84"/>
        <v>2970</v>
      </c>
      <c r="P908" s="169">
        <f t="shared" ref="P908:Q923" si="86">P907+1</f>
        <v>44545</v>
      </c>
      <c r="Q908" s="169">
        <f t="shared" si="86"/>
        <v>44547</v>
      </c>
      <c r="R908" s="3"/>
    </row>
    <row r="909" spans="14:18" x14ac:dyDescent="0.2">
      <c r="N909" s="167">
        <f t="shared" si="85"/>
        <v>16</v>
      </c>
      <c r="O909" s="168">
        <f t="shared" si="84"/>
        <v>2784</v>
      </c>
      <c r="P909" s="169">
        <f t="shared" si="86"/>
        <v>44546</v>
      </c>
      <c r="Q909" s="169">
        <f t="shared" si="86"/>
        <v>44548</v>
      </c>
      <c r="R909" s="3"/>
    </row>
    <row r="910" spans="14:18" x14ac:dyDescent="0.2">
      <c r="N910" s="167">
        <f t="shared" si="85"/>
        <v>17</v>
      </c>
      <c r="O910" s="168">
        <f t="shared" si="84"/>
        <v>2620</v>
      </c>
      <c r="P910" s="169">
        <f t="shared" si="86"/>
        <v>44547</v>
      </c>
      <c r="Q910" s="169">
        <f t="shared" si="86"/>
        <v>44549</v>
      </c>
      <c r="R910" s="3"/>
    </row>
    <row r="911" spans="14:18" x14ac:dyDescent="0.2">
      <c r="N911" s="167">
        <f t="shared" si="85"/>
        <v>18</v>
      </c>
      <c r="O911" s="168">
        <f t="shared" si="84"/>
        <v>2475</v>
      </c>
      <c r="P911" s="169">
        <f t="shared" si="86"/>
        <v>44548</v>
      </c>
      <c r="Q911" s="169">
        <f t="shared" si="86"/>
        <v>44550</v>
      </c>
      <c r="R911" s="3"/>
    </row>
    <row r="912" spans="14:18" x14ac:dyDescent="0.2">
      <c r="N912" s="167">
        <f t="shared" si="85"/>
        <v>19</v>
      </c>
      <c r="O912" s="168">
        <f t="shared" si="84"/>
        <v>2345</v>
      </c>
      <c r="P912" s="169">
        <f t="shared" si="86"/>
        <v>44549</v>
      </c>
      <c r="Q912" s="169">
        <f t="shared" si="86"/>
        <v>44551</v>
      </c>
      <c r="R912" s="3"/>
    </row>
    <row r="913" spans="14:18" x14ac:dyDescent="0.2">
      <c r="N913" s="167">
        <f t="shared" si="85"/>
        <v>20</v>
      </c>
      <c r="O913" s="168">
        <f t="shared" si="84"/>
        <v>2228</v>
      </c>
      <c r="P913" s="169">
        <f t="shared" si="86"/>
        <v>44550</v>
      </c>
      <c r="Q913" s="169">
        <f t="shared" si="86"/>
        <v>44552</v>
      </c>
      <c r="R913" s="3"/>
    </row>
    <row r="914" spans="14:18" x14ac:dyDescent="0.2">
      <c r="N914" s="167">
        <f t="shared" si="85"/>
        <v>21</v>
      </c>
      <c r="O914" s="168">
        <f t="shared" si="84"/>
        <v>2121</v>
      </c>
      <c r="P914" s="169">
        <f t="shared" si="86"/>
        <v>44551</v>
      </c>
      <c r="Q914" s="169">
        <f t="shared" si="86"/>
        <v>44553</v>
      </c>
      <c r="R914" s="3"/>
    </row>
    <row r="915" spans="14:18" x14ac:dyDescent="0.2">
      <c r="N915" s="167">
        <f t="shared" si="85"/>
        <v>22</v>
      </c>
      <c r="O915" s="168">
        <f t="shared" si="84"/>
        <v>2025</v>
      </c>
      <c r="P915" s="169">
        <f t="shared" si="86"/>
        <v>44552</v>
      </c>
      <c r="Q915" s="169">
        <f t="shared" si="86"/>
        <v>44554</v>
      </c>
      <c r="R915" s="3"/>
    </row>
    <row r="916" spans="14:18" x14ac:dyDescent="0.2">
      <c r="N916" s="167">
        <f t="shared" si="85"/>
        <v>23</v>
      </c>
      <c r="O916" s="168">
        <f t="shared" si="84"/>
        <v>1937</v>
      </c>
      <c r="P916" s="169">
        <f t="shared" si="86"/>
        <v>44553</v>
      </c>
      <c r="Q916" s="169">
        <f t="shared" si="86"/>
        <v>44555</v>
      </c>
      <c r="R916" s="3"/>
    </row>
    <row r="917" spans="14:18" x14ac:dyDescent="0.2">
      <c r="N917" s="167">
        <f t="shared" si="85"/>
        <v>24</v>
      </c>
      <c r="O917" s="168">
        <f t="shared" si="84"/>
        <v>1856</v>
      </c>
      <c r="P917" s="169">
        <f t="shared" si="86"/>
        <v>44554</v>
      </c>
      <c r="Q917" s="169">
        <f t="shared" si="86"/>
        <v>44556</v>
      </c>
      <c r="R917" s="3"/>
    </row>
    <row r="918" spans="14:18" x14ac:dyDescent="0.2">
      <c r="N918" s="167">
        <f t="shared" si="85"/>
        <v>25</v>
      </c>
      <c r="O918" s="168">
        <f t="shared" si="84"/>
        <v>1782</v>
      </c>
      <c r="P918" s="169">
        <f t="shared" si="86"/>
        <v>44555</v>
      </c>
      <c r="Q918" s="169">
        <f t="shared" si="86"/>
        <v>44557</v>
      </c>
      <c r="R918" s="3"/>
    </row>
    <row r="919" spans="14:18" x14ac:dyDescent="0.2">
      <c r="N919" s="167">
        <f t="shared" si="85"/>
        <v>26</v>
      </c>
      <c r="O919" s="168">
        <f t="shared" si="84"/>
        <v>1714</v>
      </c>
      <c r="P919" s="169">
        <f t="shared" si="86"/>
        <v>44556</v>
      </c>
      <c r="Q919" s="169">
        <f t="shared" si="86"/>
        <v>44558</v>
      </c>
      <c r="R919" s="3"/>
    </row>
    <row r="920" spans="14:18" x14ac:dyDescent="0.2">
      <c r="N920" s="167">
        <f t="shared" si="85"/>
        <v>27</v>
      </c>
      <c r="O920" s="168">
        <f t="shared" si="84"/>
        <v>1650</v>
      </c>
      <c r="P920" s="169">
        <f t="shared" si="86"/>
        <v>44557</v>
      </c>
      <c r="Q920" s="169">
        <f t="shared" si="86"/>
        <v>44559</v>
      </c>
      <c r="R920" s="3"/>
    </row>
    <row r="921" spans="14:18" x14ac:dyDescent="0.2">
      <c r="N921" s="167">
        <f t="shared" si="85"/>
        <v>28</v>
      </c>
      <c r="O921" s="168">
        <f t="shared" si="84"/>
        <v>1591</v>
      </c>
      <c r="P921" s="169">
        <f t="shared" si="86"/>
        <v>44558</v>
      </c>
      <c r="Q921" s="169">
        <f t="shared" si="86"/>
        <v>44560</v>
      </c>
      <c r="R921" s="3"/>
    </row>
    <row r="922" spans="14:18" x14ac:dyDescent="0.2">
      <c r="N922" s="167">
        <f t="shared" si="85"/>
        <v>29</v>
      </c>
      <c r="O922" s="168">
        <f t="shared" si="84"/>
        <v>1537</v>
      </c>
      <c r="P922" s="169">
        <f t="shared" si="86"/>
        <v>44559</v>
      </c>
      <c r="Q922" s="169">
        <f t="shared" si="86"/>
        <v>44561</v>
      </c>
      <c r="R922" s="3"/>
    </row>
    <row r="923" spans="14:18" x14ac:dyDescent="0.2">
      <c r="N923" s="167">
        <f t="shared" si="85"/>
        <v>30</v>
      </c>
      <c r="O923" s="168">
        <f t="shared" si="84"/>
        <v>1485</v>
      </c>
      <c r="P923" s="169">
        <f t="shared" si="86"/>
        <v>44560</v>
      </c>
      <c r="Q923" s="169">
        <f t="shared" si="86"/>
        <v>44562</v>
      </c>
      <c r="R923" s="3"/>
    </row>
    <row r="924" spans="14:18" x14ac:dyDescent="0.2">
      <c r="N924" s="167">
        <f t="shared" si="85"/>
        <v>31</v>
      </c>
      <c r="O924" s="168">
        <f t="shared" si="84"/>
        <v>1437</v>
      </c>
      <c r="P924" s="169">
        <f t="shared" ref="P924:Q939" si="87">P923+1</f>
        <v>44561</v>
      </c>
      <c r="Q924" s="169">
        <f t="shared" si="87"/>
        <v>44563</v>
      </c>
      <c r="R924" s="3"/>
    </row>
    <row r="925" spans="14:18" x14ac:dyDescent="0.2">
      <c r="N925" s="167">
        <f t="shared" si="85"/>
        <v>1</v>
      </c>
      <c r="O925" s="168">
        <f t="shared" si="84"/>
        <v>44562</v>
      </c>
      <c r="P925" s="169">
        <f t="shared" si="87"/>
        <v>44562</v>
      </c>
      <c r="Q925" s="169">
        <f t="shared" si="87"/>
        <v>44564</v>
      </c>
      <c r="R925" s="3"/>
    </row>
    <row r="926" spans="14:18" x14ac:dyDescent="0.2">
      <c r="N926" s="167">
        <f t="shared" si="85"/>
        <v>2</v>
      </c>
      <c r="O926" s="168">
        <f t="shared" si="84"/>
        <v>22282</v>
      </c>
      <c r="P926" s="169">
        <f t="shared" si="87"/>
        <v>44563</v>
      </c>
      <c r="Q926" s="169">
        <f t="shared" si="87"/>
        <v>44565</v>
      </c>
      <c r="R926" s="3"/>
    </row>
    <row r="927" spans="14:18" x14ac:dyDescent="0.2">
      <c r="N927" s="167">
        <f t="shared" si="85"/>
        <v>3</v>
      </c>
      <c r="O927" s="168">
        <f t="shared" si="84"/>
        <v>14855</v>
      </c>
      <c r="P927" s="169">
        <f t="shared" si="87"/>
        <v>44564</v>
      </c>
      <c r="Q927" s="169">
        <f t="shared" si="87"/>
        <v>44566</v>
      </c>
      <c r="R927" s="3"/>
    </row>
    <row r="928" spans="14:18" x14ac:dyDescent="0.2">
      <c r="N928" s="167">
        <f t="shared" si="85"/>
        <v>4</v>
      </c>
      <c r="O928" s="168">
        <f t="shared" si="84"/>
        <v>11141</v>
      </c>
      <c r="P928" s="169">
        <f t="shared" si="87"/>
        <v>44565</v>
      </c>
      <c r="Q928" s="169">
        <f t="shared" si="87"/>
        <v>44567</v>
      </c>
      <c r="R928" s="3"/>
    </row>
    <row r="929" spans="14:18" x14ac:dyDescent="0.2">
      <c r="N929" s="167">
        <f t="shared" si="85"/>
        <v>5</v>
      </c>
      <c r="O929" s="168">
        <f t="shared" si="84"/>
        <v>8913</v>
      </c>
      <c r="P929" s="169">
        <f t="shared" si="87"/>
        <v>44566</v>
      </c>
      <c r="Q929" s="169">
        <f t="shared" si="87"/>
        <v>44568</v>
      </c>
      <c r="R929" s="3"/>
    </row>
    <row r="930" spans="14:18" x14ac:dyDescent="0.2">
      <c r="N930" s="167">
        <f t="shared" si="85"/>
        <v>6</v>
      </c>
      <c r="O930" s="168">
        <f t="shared" si="84"/>
        <v>7428</v>
      </c>
      <c r="P930" s="169">
        <f t="shared" si="87"/>
        <v>44567</v>
      </c>
      <c r="Q930" s="169">
        <f t="shared" si="87"/>
        <v>44569</v>
      </c>
      <c r="R930" s="3"/>
    </row>
    <row r="931" spans="14:18" x14ac:dyDescent="0.2">
      <c r="N931" s="167">
        <f t="shared" si="85"/>
        <v>7</v>
      </c>
      <c r="O931" s="168">
        <f t="shared" si="84"/>
        <v>6367</v>
      </c>
      <c r="P931" s="169">
        <f t="shared" si="87"/>
        <v>44568</v>
      </c>
      <c r="Q931" s="169">
        <f t="shared" si="87"/>
        <v>44570</v>
      </c>
      <c r="R931" s="3"/>
    </row>
    <row r="932" spans="14:18" x14ac:dyDescent="0.2">
      <c r="N932" s="167">
        <f t="shared" si="85"/>
        <v>8</v>
      </c>
      <c r="O932" s="168">
        <f t="shared" si="84"/>
        <v>5571</v>
      </c>
      <c r="P932" s="169">
        <f t="shared" si="87"/>
        <v>44569</v>
      </c>
      <c r="Q932" s="169">
        <f t="shared" si="87"/>
        <v>44571</v>
      </c>
      <c r="R932" s="3"/>
    </row>
    <row r="933" spans="14:18" x14ac:dyDescent="0.2">
      <c r="N933" s="167">
        <f t="shared" si="85"/>
        <v>9</v>
      </c>
      <c r="O933" s="168">
        <f t="shared" si="84"/>
        <v>4952</v>
      </c>
      <c r="P933" s="169">
        <f t="shared" si="87"/>
        <v>44570</v>
      </c>
      <c r="Q933" s="169">
        <f t="shared" si="87"/>
        <v>44572</v>
      </c>
      <c r="R933" s="3"/>
    </row>
    <row r="934" spans="14:18" x14ac:dyDescent="0.2">
      <c r="N934" s="167">
        <f t="shared" si="85"/>
        <v>10</v>
      </c>
      <c r="O934" s="168">
        <f t="shared" si="84"/>
        <v>4457</v>
      </c>
      <c r="P934" s="169">
        <f t="shared" si="87"/>
        <v>44571</v>
      </c>
      <c r="Q934" s="169">
        <f t="shared" si="87"/>
        <v>44573</v>
      </c>
      <c r="R934" s="3"/>
    </row>
    <row r="935" spans="14:18" x14ac:dyDescent="0.2">
      <c r="N935" s="167">
        <f t="shared" si="85"/>
        <v>11</v>
      </c>
      <c r="O935" s="168">
        <f t="shared" si="84"/>
        <v>4052</v>
      </c>
      <c r="P935" s="169">
        <f t="shared" si="87"/>
        <v>44572</v>
      </c>
      <c r="Q935" s="169">
        <f t="shared" si="87"/>
        <v>44574</v>
      </c>
      <c r="R935" s="3"/>
    </row>
    <row r="936" spans="14:18" x14ac:dyDescent="0.2">
      <c r="N936" s="167">
        <f t="shared" si="85"/>
        <v>12</v>
      </c>
      <c r="O936" s="168">
        <f t="shared" si="84"/>
        <v>3714</v>
      </c>
      <c r="P936" s="169">
        <f t="shared" si="87"/>
        <v>44573</v>
      </c>
      <c r="Q936" s="169">
        <f t="shared" si="87"/>
        <v>44575</v>
      </c>
      <c r="R936" s="3"/>
    </row>
    <row r="937" spans="14:18" x14ac:dyDescent="0.2">
      <c r="N937" s="167">
        <f t="shared" si="85"/>
        <v>13</v>
      </c>
      <c r="O937" s="168">
        <f t="shared" si="84"/>
        <v>3429</v>
      </c>
      <c r="P937" s="169">
        <f t="shared" si="87"/>
        <v>44574</v>
      </c>
      <c r="Q937" s="169">
        <f t="shared" si="87"/>
        <v>44576</v>
      </c>
      <c r="R937" s="3"/>
    </row>
    <row r="938" spans="14:18" x14ac:dyDescent="0.2">
      <c r="N938" s="167">
        <f t="shared" si="85"/>
        <v>14</v>
      </c>
      <c r="O938" s="168">
        <f t="shared" si="84"/>
        <v>3184</v>
      </c>
      <c r="P938" s="169">
        <f t="shared" si="87"/>
        <v>44575</v>
      </c>
      <c r="Q938" s="169">
        <f t="shared" si="87"/>
        <v>44577</v>
      </c>
      <c r="R938" s="3"/>
    </row>
    <row r="939" spans="14:18" x14ac:dyDescent="0.2">
      <c r="N939" s="167">
        <f t="shared" si="85"/>
        <v>15</v>
      </c>
      <c r="O939" s="168">
        <f t="shared" si="84"/>
        <v>2972</v>
      </c>
      <c r="P939" s="169">
        <f t="shared" si="87"/>
        <v>44576</v>
      </c>
      <c r="Q939" s="169">
        <f t="shared" si="87"/>
        <v>44578</v>
      </c>
      <c r="R939" s="3"/>
    </row>
    <row r="940" spans="14:18" x14ac:dyDescent="0.2">
      <c r="N940" s="167">
        <f t="shared" si="85"/>
        <v>16</v>
      </c>
      <c r="O940" s="168">
        <f t="shared" si="84"/>
        <v>2786</v>
      </c>
      <c r="P940" s="169">
        <f t="shared" ref="P940:Q955" si="88">P939+1</f>
        <v>44577</v>
      </c>
      <c r="Q940" s="169">
        <f t="shared" si="88"/>
        <v>44579</v>
      </c>
      <c r="R940" s="3"/>
    </row>
    <row r="941" spans="14:18" x14ac:dyDescent="0.2">
      <c r="N941" s="167">
        <f t="shared" si="85"/>
        <v>17</v>
      </c>
      <c r="O941" s="168">
        <f t="shared" si="84"/>
        <v>2622</v>
      </c>
      <c r="P941" s="169">
        <f t="shared" si="88"/>
        <v>44578</v>
      </c>
      <c r="Q941" s="169">
        <f t="shared" si="88"/>
        <v>44580</v>
      </c>
      <c r="R941" s="3"/>
    </row>
    <row r="942" spans="14:18" x14ac:dyDescent="0.2">
      <c r="N942" s="167">
        <f t="shared" si="85"/>
        <v>18</v>
      </c>
      <c r="O942" s="168">
        <f t="shared" si="84"/>
        <v>2477</v>
      </c>
      <c r="P942" s="169">
        <f t="shared" si="88"/>
        <v>44579</v>
      </c>
      <c r="Q942" s="169">
        <f t="shared" si="88"/>
        <v>44581</v>
      </c>
      <c r="R942" s="3"/>
    </row>
    <row r="943" spans="14:18" x14ac:dyDescent="0.2">
      <c r="N943" s="167">
        <f t="shared" si="85"/>
        <v>19</v>
      </c>
      <c r="O943" s="168">
        <f t="shared" si="84"/>
        <v>2346</v>
      </c>
      <c r="P943" s="169">
        <f t="shared" si="88"/>
        <v>44580</v>
      </c>
      <c r="Q943" s="169">
        <f t="shared" si="88"/>
        <v>44582</v>
      </c>
      <c r="R943" s="3"/>
    </row>
    <row r="944" spans="14:18" x14ac:dyDescent="0.2">
      <c r="N944" s="167">
        <f t="shared" si="85"/>
        <v>20</v>
      </c>
      <c r="O944" s="168">
        <f t="shared" si="84"/>
        <v>2229</v>
      </c>
      <c r="P944" s="169">
        <f t="shared" si="88"/>
        <v>44581</v>
      </c>
      <c r="Q944" s="169">
        <f t="shared" si="88"/>
        <v>44583</v>
      </c>
      <c r="R944" s="3"/>
    </row>
    <row r="945" spans="14:18" x14ac:dyDescent="0.2">
      <c r="N945" s="167">
        <f t="shared" si="85"/>
        <v>21</v>
      </c>
      <c r="O945" s="168">
        <f t="shared" si="84"/>
        <v>2123</v>
      </c>
      <c r="P945" s="169">
        <f t="shared" si="88"/>
        <v>44582</v>
      </c>
      <c r="Q945" s="169">
        <f t="shared" si="88"/>
        <v>44584</v>
      </c>
      <c r="R945" s="3"/>
    </row>
    <row r="946" spans="14:18" x14ac:dyDescent="0.2">
      <c r="N946" s="167">
        <f t="shared" si="85"/>
        <v>22</v>
      </c>
      <c r="O946" s="168">
        <f t="shared" si="84"/>
        <v>2027</v>
      </c>
      <c r="P946" s="169">
        <f t="shared" si="88"/>
        <v>44583</v>
      </c>
      <c r="Q946" s="169">
        <f t="shared" si="88"/>
        <v>44585</v>
      </c>
      <c r="R946" s="3"/>
    </row>
    <row r="947" spans="14:18" x14ac:dyDescent="0.2">
      <c r="N947" s="167">
        <f t="shared" si="85"/>
        <v>23</v>
      </c>
      <c r="O947" s="168">
        <f t="shared" si="84"/>
        <v>1938</v>
      </c>
      <c r="P947" s="169">
        <f t="shared" si="88"/>
        <v>44584</v>
      </c>
      <c r="Q947" s="169">
        <f t="shared" si="88"/>
        <v>44586</v>
      </c>
      <c r="R947" s="3"/>
    </row>
    <row r="948" spans="14:18" x14ac:dyDescent="0.2">
      <c r="N948" s="167">
        <f t="shared" si="85"/>
        <v>24</v>
      </c>
      <c r="O948" s="168">
        <f t="shared" si="84"/>
        <v>1858</v>
      </c>
      <c r="P948" s="169">
        <f t="shared" si="88"/>
        <v>44585</v>
      </c>
      <c r="Q948" s="169">
        <f t="shared" si="88"/>
        <v>44587</v>
      </c>
      <c r="R948" s="3"/>
    </row>
    <row r="949" spans="14:18" x14ac:dyDescent="0.2">
      <c r="N949" s="167">
        <f t="shared" si="85"/>
        <v>25</v>
      </c>
      <c r="O949" s="168">
        <f t="shared" si="84"/>
        <v>1783</v>
      </c>
      <c r="P949" s="169">
        <f t="shared" si="88"/>
        <v>44586</v>
      </c>
      <c r="Q949" s="169">
        <f t="shared" si="88"/>
        <v>44588</v>
      </c>
      <c r="R949" s="3"/>
    </row>
    <row r="950" spans="14:18" x14ac:dyDescent="0.2">
      <c r="N950" s="167">
        <f t="shared" si="85"/>
        <v>26</v>
      </c>
      <c r="O950" s="168">
        <f t="shared" si="84"/>
        <v>1715</v>
      </c>
      <c r="P950" s="169">
        <f t="shared" si="88"/>
        <v>44587</v>
      </c>
      <c r="Q950" s="169">
        <f t="shared" si="88"/>
        <v>44589</v>
      </c>
      <c r="R950" s="3"/>
    </row>
    <row r="951" spans="14:18" x14ac:dyDescent="0.2">
      <c r="N951" s="167">
        <f t="shared" si="85"/>
        <v>27</v>
      </c>
      <c r="O951" s="168">
        <f t="shared" si="84"/>
        <v>1651</v>
      </c>
      <c r="P951" s="169">
        <f t="shared" si="88"/>
        <v>44588</v>
      </c>
      <c r="Q951" s="169">
        <f t="shared" si="88"/>
        <v>44590</v>
      </c>
      <c r="R951" s="3"/>
    </row>
    <row r="952" spans="14:18" x14ac:dyDescent="0.2">
      <c r="N952" s="167">
        <f t="shared" si="85"/>
        <v>28</v>
      </c>
      <c r="O952" s="168">
        <f t="shared" si="84"/>
        <v>1592</v>
      </c>
      <c r="P952" s="169">
        <f t="shared" si="88"/>
        <v>44589</v>
      </c>
      <c r="Q952" s="169">
        <f t="shared" si="88"/>
        <v>44591</v>
      </c>
      <c r="R952" s="3"/>
    </row>
    <row r="953" spans="14:18" x14ac:dyDescent="0.2">
      <c r="N953" s="167">
        <f t="shared" si="85"/>
        <v>29</v>
      </c>
      <c r="O953" s="168">
        <f t="shared" si="84"/>
        <v>1538</v>
      </c>
      <c r="P953" s="169">
        <f t="shared" si="88"/>
        <v>44590</v>
      </c>
      <c r="Q953" s="169">
        <f t="shared" si="88"/>
        <v>44592</v>
      </c>
      <c r="R953" s="3"/>
    </row>
    <row r="954" spans="14:18" x14ac:dyDescent="0.2">
      <c r="N954" s="167">
        <f t="shared" si="85"/>
        <v>30</v>
      </c>
      <c r="O954" s="168">
        <f t="shared" si="84"/>
        <v>1486</v>
      </c>
      <c r="P954" s="169">
        <f t="shared" si="88"/>
        <v>44591</v>
      </c>
      <c r="Q954" s="169">
        <f t="shared" si="88"/>
        <v>44593</v>
      </c>
      <c r="R954" s="3"/>
    </row>
    <row r="955" spans="14:18" x14ac:dyDescent="0.2">
      <c r="N955" s="167">
        <f t="shared" si="85"/>
        <v>31</v>
      </c>
      <c r="O955" s="168">
        <f t="shared" si="84"/>
        <v>1438</v>
      </c>
      <c r="P955" s="169">
        <f t="shared" si="88"/>
        <v>44592</v>
      </c>
      <c r="Q955" s="169">
        <f t="shared" si="88"/>
        <v>44594</v>
      </c>
      <c r="R955" s="3"/>
    </row>
    <row r="956" spans="14:18" x14ac:dyDescent="0.2">
      <c r="N956" s="167">
        <f t="shared" si="85"/>
        <v>1</v>
      </c>
      <c r="O956" s="168">
        <f t="shared" si="84"/>
        <v>44593</v>
      </c>
      <c r="P956" s="169">
        <f t="shared" ref="P956:Q971" si="89">P955+1</f>
        <v>44593</v>
      </c>
      <c r="Q956" s="169">
        <f t="shared" si="89"/>
        <v>44595</v>
      </c>
      <c r="R956" s="3"/>
    </row>
    <row r="957" spans="14:18" x14ac:dyDescent="0.2">
      <c r="N957" s="167">
        <f t="shared" si="85"/>
        <v>2</v>
      </c>
      <c r="O957" s="168">
        <f t="shared" si="84"/>
        <v>22297</v>
      </c>
      <c r="P957" s="169">
        <f t="shared" si="89"/>
        <v>44594</v>
      </c>
      <c r="Q957" s="169">
        <f t="shared" si="89"/>
        <v>44596</v>
      </c>
      <c r="R957" s="3"/>
    </row>
    <row r="958" spans="14:18" x14ac:dyDescent="0.2">
      <c r="N958" s="167">
        <f t="shared" si="85"/>
        <v>3</v>
      </c>
      <c r="O958" s="168">
        <f t="shared" si="84"/>
        <v>14865</v>
      </c>
      <c r="P958" s="169">
        <f t="shared" si="89"/>
        <v>44595</v>
      </c>
      <c r="Q958" s="169">
        <f t="shared" si="89"/>
        <v>44597</v>
      </c>
      <c r="R958" s="3"/>
    </row>
    <row r="959" spans="14:18" x14ac:dyDescent="0.2">
      <c r="N959" s="167">
        <f t="shared" si="85"/>
        <v>4</v>
      </c>
      <c r="O959" s="168">
        <f t="shared" si="84"/>
        <v>11149</v>
      </c>
      <c r="P959" s="169">
        <f t="shared" si="89"/>
        <v>44596</v>
      </c>
      <c r="Q959" s="169">
        <f t="shared" si="89"/>
        <v>44598</v>
      </c>
      <c r="R959" s="3"/>
    </row>
    <row r="960" spans="14:18" x14ac:dyDescent="0.2">
      <c r="N960" s="167">
        <f t="shared" si="85"/>
        <v>5</v>
      </c>
      <c r="O960" s="168">
        <f t="shared" si="84"/>
        <v>8919</v>
      </c>
      <c r="P960" s="169">
        <f t="shared" si="89"/>
        <v>44597</v>
      </c>
      <c r="Q960" s="169">
        <f t="shared" si="89"/>
        <v>44599</v>
      </c>
      <c r="R960" s="3"/>
    </row>
    <row r="961" spans="14:18" x14ac:dyDescent="0.2">
      <c r="N961" s="167">
        <f t="shared" si="85"/>
        <v>6</v>
      </c>
      <c r="O961" s="168">
        <f t="shared" si="84"/>
        <v>7433</v>
      </c>
      <c r="P961" s="169">
        <f t="shared" si="89"/>
        <v>44598</v>
      </c>
      <c r="Q961" s="169">
        <f t="shared" si="89"/>
        <v>44600</v>
      </c>
      <c r="R961" s="3"/>
    </row>
    <row r="962" spans="14:18" x14ac:dyDescent="0.2">
      <c r="N962" s="167">
        <f t="shared" si="85"/>
        <v>7</v>
      </c>
      <c r="O962" s="168">
        <f t="shared" si="84"/>
        <v>6371</v>
      </c>
      <c r="P962" s="169">
        <f t="shared" si="89"/>
        <v>44599</v>
      </c>
      <c r="Q962" s="169">
        <f t="shared" si="89"/>
        <v>44601</v>
      </c>
      <c r="R962" s="3"/>
    </row>
    <row r="963" spans="14:18" x14ac:dyDescent="0.2">
      <c r="N963" s="167">
        <f t="shared" si="85"/>
        <v>8</v>
      </c>
      <c r="O963" s="168">
        <f t="shared" si="84"/>
        <v>5575</v>
      </c>
      <c r="P963" s="169">
        <f t="shared" si="89"/>
        <v>44600</v>
      </c>
      <c r="Q963" s="169">
        <f t="shared" si="89"/>
        <v>44602</v>
      </c>
      <c r="R963" s="3"/>
    </row>
    <row r="964" spans="14:18" x14ac:dyDescent="0.2">
      <c r="N964" s="167">
        <f t="shared" si="85"/>
        <v>9</v>
      </c>
      <c r="O964" s="168">
        <f t="shared" si="84"/>
        <v>4956</v>
      </c>
      <c r="P964" s="169">
        <f t="shared" si="89"/>
        <v>44601</v>
      </c>
      <c r="Q964" s="169">
        <f t="shared" si="89"/>
        <v>44603</v>
      </c>
      <c r="R964" s="3"/>
    </row>
    <row r="965" spans="14:18" x14ac:dyDescent="0.2">
      <c r="N965" s="167">
        <f t="shared" si="85"/>
        <v>10</v>
      </c>
      <c r="O965" s="168">
        <f t="shared" si="84"/>
        <v>4460</v>
      </c>
      <c r="P965" s="169">
        <f t="shared" si="89"/>
        <v>44602</v>
      </c>
      <c r="Q965" s="169">
        <f t="shared" si="89"/>
        <v>44604</v>
      </c>
      <c r="R965" s="3"/>
    </row>
    <row r="966" spans="14:18" x14ac:dyDescent="0.2">
      <c r="N966" s="167">
        <f t="shared" si="85"/>
        <v>11</v>
      </c>
      <c r="O966" s="168">
        <f t="shared" si="84"/>
        <v>4055</v>
      </c>
      <c r="P966" s="169">
        <f t="shared" si="89"/>
        <v>44603</v>
      </c>
      <c r="Q966" s="169">
        <f t="shared" si="89"/>
        <v>44605</v>
      </c>
      <c r="R966" s="3"/>
    </row>
    <row r="967" spans="14:18" x14ac:dyDescent="0.2">
      <c r="N967" s="167">
        <f t="shared" si="85"/>
        <v>12</v>
      </c>
      <c r="O967" s="168">
        <f t="shared" si="84"/>
        <v>3717</v>
      </c>
      <c r="P967" s="169">
        <f t="shared" si="89"/>
        <v>44604</v>
      </c>
      <c r="Q967" s="169">
        <f t="shared" si="89"/>
        <v>44606</v>
      </c>
      <c r="R967" s="3"/>
    </row>
    <row r="968" spans="14:18" x14ac:dyDescent="0.2">
      <c r="N968" s="167">
        <f t="shared" si="85"/>
        <v>13</v>
      </c>
      <c r="O968" s="168">
        <f t="shared" si="84"/>
        <v>3431</v>
      </c>
      <c r="P968" s="169">
        <f t="shared" si="89"/>
        <v>44605</v>
      </c>
      <c r="Q968" s="169">
        <f t="shared" si="89"/>
        <v>44607</v>
      </c>
      <c r="R968" s="3"/>
    </row>
    <row r="969" spans="14:18" x14ac:dyDescent="0.2">
      <c r="N969" s="167">
        <f t="shared" si="85"/>
        <v>14</v>
      </c>
      <c r="O969" s="168">
        <f t="shared" si="84"/>
        <v>3186</v>
      </c>
      <c r="P969" s="169">
        <f t="shared" si="89"/>
        <v>44606</v>
      </c>
      <c r="Q969" s="169">
        <f t="shared" si="89"/>
        <v>44608</v>
      </c>
      <c r="R969" s="3"/>
    </row>
    <row r="970" spans="14:18" x14ac:dyDescent="0.2">
      <c r="N970" s="167">
        <f t="shared" si="85"/>
        <v>15</v>
      </c>
      <c r="O970" s="168">
        <f t="shared" ref="O970:O1033" si="90">ROUND(P970/N970,0)</f>
        <v>2974</v>
      </c>
      <c r="P970" s="169">
        <f t="shared" si="89"/>
        <v>44607</v>
      </c>
      <c r="Q970" s="169">
        <f t="shared" si="89"/>
        <v>44609</v>
      </c>
      <c r="R970" s="3"/>
    </row>
    <row r="971" spans="14:18" x14ac:dyDescent="0.2">
      <c r="N971" s="167">
        <f t="shared" ref="N971:N1034" si="91">DAY(P971)</f>
        <v>16</v>
      </c>
      <c r="O971" s="168">
        <f t="shared" si="90"/>
        <v>2788</v>
      </c>
      <c r="P971" s="169">
        <f t="shared" si="89"/>
        <v>44608</v>
      </c>
      <c r="Q971" s="169">
        <f t="shared" si="89"/>
        <v>44610</v>
      </c>
      <c r="R971" s="3"/>
    </row>
    <row r="972" spans="14:18" x14ac:dyDescent="0.2">
      <c r="N972" s="167">
        <f t="shared" si="91"/>
        <v>17</v>
      </c>
      <c r="O972" s="168">
        <f t="shared" si="90"/>
        <v>2624</v>
      </c>
      <c r="P972" s="169">
        <f t="shared" ref="P972:Q987" si="92">P971+1</f>
        <v>44609</v>
      </c>
      <c r="Q972" s="169">
        <f t="shared" si="92"/>
        <v>44611</v>
      </c>
      <c r="R972" s="3"/>
    </row>
    <row r="973" spans="14:18" x14ac:dyDescent="0.2">
      <c r="N973" s="167">
        <f t="shared" si="91"/>
        <v>18</v>
      </c>
      <c r="O973" s="168">
        <f t="shared" si="90"/>
        <v>2478</v>
      </c>
      <c r="P973" s="169">
        <f t="shared" si="92"/>
        <v>44610</v>
      </c>
      <c r="Q973" s="169">
        <f t="shared" si="92"/>
        <v>44612</v>
      </c>
      <c r="R973" s="3"/>
    </row>
    <row r="974" spans="14:18" x14ac:dyDescent="0.2">
      <c r="N974" s="167">
        <f t="shared" si="91"/>
        <v>19</v>
      </c>
      <c r="O974" s="168">
        <f t="shared" si="90"/>
        <v>2348</v>
      </c>
      <c r="P974" s="169">
        <f t="shared" si="92"/>
        <v>44611</v>
      </c>
      <c r="Q974" s="169">
        <f t="shared" si="92"/>
        <v>44613</v>
      </c>
      <c r="R974" s="3"/>
    </row>
    <row r="975" spans="14:18" x14ac:dyDescent="0.2">
      <c r="N975" s="167">
        <f t="shared" si="91"/>
        <v>20</v>
      </c>
      <c r="O975" s="168">
        <f t="shared" si="90"/>
        <v>2231</v>
      </c>
      <c r="P975" s="169">
        <f t="shared" si="92"/>
        <v>44612</v>
      </c>
      <c r="Q975" s="169">
        <f t="shared" si="92"/>
        <v>44614</v>
      </c>
      <c r="R975" s="3"/>
    </row>
    <row r="976" spans="14:18" x14ac:dyDescent="0.2">
      <c r="N976" s="167">
        <f t="shared" si="91"/>
        <v>21</v>
      </c>
      <c r="O976" s="168">
        <f t="shared" si="90"/>
        <v>2124</v>
      </c>
      <c r="P976" s="169">
        <f t="shared" si="92"/>
        <v>44613</v>
      </c>
      <c r="Q976" s="169">
        <f t="shared" si="92"/>
        <v>44615</v>
      </c>
      <c r="R976" s="3"/>
    </row>
    <row r="977" spans="14:18" x14ac:dyDescent="0.2">
      <c r="N977" s="167">
        <f t="shared" si="91"/>
        <v>22</v>
      </c>
      <c r="O977" s="168">
        <f t="shared" si="90"/>
        <v>2028</v>
      </c>
      <c r="P977" s="169">
        <f t="shared" si="92"/>
        <v>44614</v>
      </c>
      <c r="Q977" s="169">
        <f t="shared" si="92"/>
        <v>44616</v>
      </c>
      <c r="R977" s="3"/>
    </row>
    <row r="978" spans="14:18" x14ac:dyDescent="0.2">
      <c r="N978" s="167">
        <f t="shared" si="91"/>
        <v>23</v>
      </c>
      <c r="O978" s="168">
        <f t="shared" si="90"/>
        <v>1940</v>
      </c>
      <c r="P978" s="169">
        <f t="shared" si="92"/>
        <v>44615</v>
      </c>
      <c r="Q978" s="169">
        <f t="shared" si="92"/>
        <v>44617</v>
      </c>
      <c r="R978" s="3"/>
    </row>
    <row r="979" spans="14:18" x14ac:dyDescent="0.2">
      <c r="N979" s="167">
        <f t="shared" si="91"/>
        <v>24</v>
      </c>
      <c r="O979" s="168">
        <f t="shared" si="90"/>
        <v>1859</v>
      </c>
      <c r="P979" s="169">
        <f t="shared" si="92"/>
        <v>44616</v>
      </c>
      <c r="Q979" s="169">
        <f t="shared" si="92"/>
        <v>44618</v>
      </c>
      <c r="R979" s="3"/>
    </row>
    <row r="980" spans="14:18" x14ac:dyDescent="0.2">
      <c r="N980" s="167">
        <f t="shared" si="91"/>
        <v>25</v>
      </c>
      <c r="O980" s="168">
        <f t="shared" si="90"/>
        <v>1785</v>
      </c>
      <c r="P980" s="169">
        <f t="shared" si="92"/>
        <v>44617</v>
      </c>
      <c r="Q980" s="169">
        <f t="shared" si="92"/>
        <v>44619</v>
      </c>
      <c r="R980" s="3"/>
    </row>
    <row r="981" spans="14:18" x14ac:dyDescent="0.2">
      <c r="N981" s="167">
        <f t="shared" si="91"/>
        <v>26</v>
      </c>
      <c r="O981" s="168">
        <f t="shared" si="90"/>
        <v>1716</v>
      </c>
      <c r="P981" s="169">
        <f t="shared" si="92"/>
        <v>44618</v>
      </c>
      <c r="Q981" s="169">
        <f t="shared" si="92"/>
        <v>44620</v>
      </c>
      <c r="R981" s="3"/>
    </row>
    <row r="982" spans="14:18" x14ac:dyDescent="0.2">
      <c r="N982" s="167">
        <f t="shared" si="91"/>
        <v>27</v>
      </c>
      <c r="O982" s="168">
        <f t="shared" si="90"/>
        <v>1653</v>
      </c>
      <c r="P982" s="169">
        <f t="shared" si="92"/>
        <v>44619</v>
      </c>
      <c r="Q982" s="169">
        <f t="shared" si="92"/>
        <v>44621</v>
      </c>
      <c r="R982" s="3"/>
    </row>
    <row r="983" spans="14:18" x14ac:dyDescent="0.2">
      <c r="N983" s="167">
        <f t="shared" si="91"/>
        <v>28</v>
      </c>
      <c r="O983" s="168">
        <f t="shared" si="90"/>
        <v>1594</v>
      </c>
      <c r="P983" s="169">
        <f t="shared" si="92"/>
        <v>44620</v>
      </c>
      <c r="Q983" s="169">
        <f t="shared" si="92"/>
        <v>44622</v>
      </c>
      <c r="R983" s="3"/>
    </row>
    <row r="984" spans="14:18" x14ac:dyDescent="0.2">
      <c r="N984" s="167">
        <f t="shared" si="91"/>
        <v>1</v>
      </c>
      <c r="O984" s="168">
        <f t="shared" si="90"/>
        <v>44621</v>
      </c>
      <c r="P984" s="169">
        <f t="shared" si="92"/>
        <v>44621</v>
      </c>
      <c r="Q984" s="169">
        <f t="shared" si="92"/>
        <v>44623</v>
      </c>
      <c r="R984" s="3"/>
    </row>
    <row r="985" spans="14:18" x14ac:dyDescent="0.2">
      <c r="N985" s="167">
        <f t="shared" si="91"/>
        <v>2</v>
      </c>
      <c r="O985" s="168">
        <f t="shared" si="90"/>
        <v>22311</v>
      </c>
      <c r="P985" s="169">
        <f t="shared" si="92"/>
        <v>44622</v>
      </c>
      <c r="Q985" s="169">
        <f t="shared" si="92"/>
        <v>44624</v>
      </c>
      <c r="R985" s="3"/>
    </row>
    <row r="986" spans="14:18" x14ac:dyDescent="0.2">
      <c r="N986" s="167">
        <f t="shared" si="91"/>
        <v>3</v>
      </c>
      <c r="O986" s="168">
        <f t="shared" si="90"/>
        <v>14874</v>
      </c>
      <c r="P986" s="169">
        <f t="shared" si="92"/>
        <v>44623</v>
      </c>
      <c r="Q986" s="169">
        <f t="shared" si="92"/>
        <v>44625</v>
      </c>
      <c r="R986" s="3"/>
    </row>
    <row r="987" spans="14:18" x14ac:dyDescent="0.2">
      <c r="N987" s="167">
        <f t="shared" si="91"/>
        <v>4</v>
      </c>
      <c r="O987" s="168">
        <f t="shared" si="90"/>
        <v>11156</v>
      </c>
      <c r="P987" s="169">
        <f t="shared" si="92"/>
        <v>44624</v>
      </c>
      <c r="Q987" s="169">
        <f t="shared" si="92"/>
        <v>44626</v>
      </c>
      <c r="R987" s="3"/>
    </row>
    <row r="988" spans="14:18" x14ac:dyDescent="0.2">
      <c r="N988" s="167">
        <f t="shared" si="91"/>
        <v>5</v>
      </c>
      <c r="O988" s="168">
        <f t="shared" si="90"/>
        <v>8925</v>
      </c>
      <c r="P988" s="169">
        <f t="shared" ref="P988:Q1003" si="93">P987+1</f>
        <v>44625</v>
      </c>
      <c r="Q988" s="169">
        <f t="shared" si="93"/>
        <v>44627</v>
      </c>
      <c r="R988" s="3"/>
    </row>
    <row r="989" spans="14:18" x14ac:dyDescent="0.2">
      <c r="N989" s="167">
        <f t="shared" si="91"/>
        <v>6</v>
      </c>
      <c r="O989" s="168">
        <f t="shared" si="90"/>
        <v>7438</v>
      </c>
      <c r="P989" s="169">
        <f t="shared" si="93"/>
        <v>44626</v>
      </c>
      <c r="Q989" s="169">
        <f t="shared" si="93"/>
        <v>44628</v>
      </c>
      <c r="R989" s="3"/>
    </row>
    <row r="990" spans="14:18" x14ac:dyDescent="0.2">
      <c r="N990" s="167">
        <f t="shared" si="91"/>
        <v>7</v>
      </c>
      <c r="O990" s="168">
        <f t="shared" si="90"/>
        <v>6375</v>
      </c>
      <c r="P990" s="169">
        <f t="shared" si="93"/>
        <v>44627</v>
      </c>
      <c r="Q990" s="169">
        <f t="shared" si="93"/>
        <v>44629</v>
      </c>
      <c r="R990" s="3"/>
    </row>
    <row r="991" spans="14:18" x14ac:dyDescent="0.2">
      <c r="N991" s="167">
        <f t="shared" si="91"/>
        <v>8</v>
      </c>
      <c r="O991" s="168">
        <f t="shared" si="90"/>
        <v>5579</v>
      </c>
      <c r="P991" s="169">
        <f t="shared" si="93"/>
        <v>44628</v>
      </c>
      <c r="Q991" s="169">
        <f t="shared" si="93"/>
        <v>44630</v>
      </c>
      <c r="R991" s="3"/>
    </row>
    <row r="992" spans="14:18" x14ac:dyDescent="0.2">
      <c r="N992" s="167">
        <f t="shared" si="91"/>
        <v>9</v>
      </c>
      <c r="O992" s="168">
        <f t="shared" si="90"/>
        <v>4959</v>
      </c>
      <c r="P992" s="169">
        <f t="shared" si="93"/>
        <v>44629</v>
      </c>
      <c r="Q992" s="169">
        <f t="shared" si="93"/>
        <v>44631</v>
      </c>
      <c r="R992" s="3"/>
    </row>
    <row r="993" spans="14:18" x14ac:dyDescent="0.2">
      <c r="N993" s="167">
        <f t="shared" si="91"/>
        <v>10</v>
      </c>
      <c r="O993" s="168">
        <f t="shared" si="90"/>
        <v>4463</v>
      </c>
      <c r="P993" s="169">
        <f t="shared" si="93"/>
        <v>44630</v>
      </c>
      <c r="Q993" s="169">
        <f t="shared" si="93"/>
        <v>44632</v>
      </c>
      <c r="R993" s="3"/>
    </row>
    <row r="994" spans="14:18" x14ac:dyDescent="0.2">
      <c r="N994" s="167">
        <f t="shared" si="91"/>
        <v>11</v>
      </c>
      <c r="O994" s="168">
        <f t="shared" si="90"/>
        <v>4057</v>
      </c>
      <c r="P994" s="169">
        <f t="shared" si="93"/>
        <v>44631</v>
      </c>
      <c r="Q994" s="169">
        <f t="shared" si="93"/>
        <v>44633</v>
      </c>
      <c r="R994" s="3"/>
    </row>
    <row r="995" spans="14:18" x14ac:dyDescent="0.2">
      <c r="N995" s="167">
        <f t="shared" si="91"/>
        <v>12</v>
      </c>
      <c r="O995" s="168">
        <f t="shared" si="90"/>
        <v>3719</v>
      </c>
      <c r="P995" s="169">
        <f t="shared" si="93"/>
        <v>44632</v>
      </c>
      <c r="Q995" s="169">
        <f t="shared" si="93"/>
        <v>44634</v>
      </c>
      <c r="R995" s="3"/>
    </row>
    <row r="996" spans="14:18" x14ac:dyDescent="0.2">
      <c r="N996" s="167">
        <f t="shared" si="91"/>
        <v>13</v>
      </c>
      <c r="O996" s="168">
        <f t="shared" si="90"/>
        <v>3433</v>
      </c>
      <c r="P996" s="169">
        <f t="shared" si="93"/>
        <v>44633</v>
      </c>
      <c r="Q996" s="169">
        <f t="shared" si="93"/>
        <v>44635</v>
      </c>
      <c r="R996" s="3"/>
    </row>
    <row r="997" spans="14:18" x14ac:dyDescent="0.2">
      <c r="N997" s="167">
        <f t="shared" si="91"/>
        <v>14</v>
      </c>
      <c r="O997" s="168">
        <f t="shared" si="90"/>
        <v>3188</v>
      </c>
      <c r="P997" s="169">
        <f t="shared" si="93"/>
        <v>44634</v>
      </c>
      <c r="Q997" s="169">
        <f t="shared" si="93"/>
        <v>44636</v>
      </c>
      <c r="R997" s="3"/>
    </row>
    <row r="998" spans="14:18" x14ac:dyDescent="0.2">
      <c r="N998" s="167">
        <f t="shared" si="91"/>
        <v>15</v>
      </c>
      <c r="O998" s="168">
        <f t="shared" si="90"/>
        <v>2976</v>
      </c>
      <c r="P998" s="169">
        <f t="shared" si="93"/>
        <v>44635</v>
      </c>
      <c r="Q998" s="169">
        <f t="shared" si="93"/>
        <v>44637</v>
      </c>
      <c r="R998" s="3"/>
    </row>
    <row r="999" spans="14:18" x14ac:dyDescent="0.2">
      <c r="N999" s="167">
        <f t="shared" si="91"/>
        <v>16</v>
      </c>
      <c r="O999" s="168">
        <f t="shared" si="90"/>
        <v>2790</v>
      </c>
      <c r="P999" s="169">
        <f t="shared" si="93"/>
        <v>44636</v>
      </c>
      <c r="Q999" s="169">
        <f t="shared" si="93"/>
        <v>44638</v>
      </c>
      <c r="R999" s="3"/>
    </row>
    <row r="1000" spans="14:18" x14ac:dyDescent="0.2">
      <c r="N1000" s="167">
        <f t="shared" si="91"/>
        <v>17</v>
      </c>
      <c r="O1000" s="168">
        <f t="shared" si="90"/>
        <v>2626</v>
      </c>
      <c r="P1000" s="169">
        <f t="shared" si="93"/>
        <v>44637</v>
      </c>
      <c r="Q1000" s="169">
        <f t="shared" si="93"/>
        <v>44639</v>
      </c>
      <c r="R1000" s="3"/>
    </row>
    <row r="1001" spans="14:18" x14ac:dyDescent="0.2">
      <c r="N1001" s="167">
        <f t="shared" si="91"/>
        <v>18</v>
      </c>
      <c r="O1001" s="168">
        <f t="shared" si="90"/>
        <v>2480</v>
      </c>
      <c r="P1001" s="169">
        <f t="shared" si="93"/>
        <v>44638</v>
      </c>
      <c r="Q1001" s="169">
        <f t="shared" si="93"/>
        <v>44640</v>
      </c>
      <c r="R1001" s="3"/>
    </row>
    <row r="1002" spans="14:18" x14ac:dyDescent="0.2">
      <c r="N1002" s="167">
        <f t="shared" si="91"/>
        <v>19</v>
      </c>
      <c r="O1002" s="168">
        <f t="shared" si="90"/>
        <v>2349</v>
      </c>
      <c r="P1002" s="169">
        <f t="shared" si="93"/>
        <v>44639</v>
      </c>
      <c r="Q1002" s="169">
        <f t="shared" si="93"/>
        <v>44641</v>
      </c>
      <c r="R1002" s="3"/>
    </row>
    <row r="1003" spans="14:18" x14ac:dyDescent="0.2">
      <c r="N1003" s="167">
        <f t="shared" si="91"/>
        <v>20</v>
      </c>
      <c r="O1003" s="168">
        <f t="shared" si="90"/>
        <v>2232</v>
      </c>
      <c r="P1003" s="169">
        <f t="shared" si="93"/>
        <v>44640</v>
      </c>
      <c r="Q1003" s="169">
        <f t="shared" si="93"/>
        <v>44642</v>
      </c>
      <c r="R1003" s="3"/>
    </row>
    <row r="1004" spans="14:18" x14ac:dyDescent="0.2">
      <c r="N1004" s="167">
        <f t="shared" si="91"/>
        <v>21</v>
      </c>
      <c r="O1004" s="168">
        <f t="shared" si="90"/>
        <v>2126</v>
      </c>
      <c r="P1004" s="169">
        <f t="shared" ref="P1004:Q1019" si="94">P1003+1</f>
        <v>44641</v>
      </c>
      <c r="Q1004" s="169">
        <f t="shared" si="94"/>
        <v>44643</v>
      </c>
      <c r="R1004" s="3"/>
    </row>
    <row r="1005" spans="14:18" x14ac:dyDescent="0.2">
      <c r="N1005" s="167">
        <f t="shared" si="91"/>
        <v>22</v>
      </c>
      <c r="O1005" s="168">
        <f t="shared" si="90"/>
        <v>2029</v>
      </c>
      <c r="P1005" s="169">
        <f t="shared" si="94"/>
        <v>44642</v>
      </c>
      <c r="Q1005" s="169">
        <f t="shared" si="94"/>
        <v>44644</v>
      </c>
      <c r="R1005" s="3"/>
    </row>
    <row r="1006" spans="14:18" x14ac:dyDescent="0.2">
      <c r="N1006" s="167">
        <f t="shared" si="91"/>
        <v>23</v>
      </c>
      <c r="O1006" s="168">
        <f t="shared" si="90"/>
        <v>1941</v>
      </c>
      <c r="P1006" s="169">
        <f t="shared" si="94"/>
        <v>44643</v>
      </c>
      <c r="Q1006" s="169">
        <f t="shared" si="94"/>
        <v>44645</v>
      </c>
      <c r="R1006" s="3"/>
    </row>
    <row r="1007" spans="14:18" x14ac:dyDescent="0.2">
      <c r="N1007" s="167">
        <f t="shared" si="91"/>
        <v>24</v>
      </c>
      <c r="O1007" s="168">
        <f t="shared" si="90"/>
        <v>1860</v>
      </c>
      <c r="P1007" s="169">
        <f t="shared" si="94"/>
        <v>44644</v>
      </c>
      <c r="Q1007" s="169">
        <f t="shared" si="94"/>
        <v>44646</v>
      </c>
      <c r="R1007" s="3"/>
    </row>
    <row r="1008" spans="14:18" x14ac:dyDescent="0.2">
      <c r="N1008" s="167">
        <f t="shared" si="91"/>
        <v>25</v>
      </c>
      <c r="O1008" s="168">
        <f t="shared" si="90"/>
        <v>1786</v>
      </c>
      <c r="P1008" s="169">
        <f t="shared" si="94"/>
        <v>44645</v>
      </c>
      <c r="Q1008" s="169">
        <f t="shared" si="94"/>
        <v>44647</v>
      </c>
      <c r="R1008" s="3"/>
    </row>
    <row r="1009" spans="14:18" x14ac:dyDescent="0.2">
      <c r="N1009" s="167">
        <f t="shared" si="91"/>
        <v>26</v>
      </c>
      <c r="O1009" s="168">
        <f t="shared" si="90"/>
        <v>1717</v>
      </c>
      <c r="P1009" s="169">
        <f t="shared" si="94"/>
        <v>44646</v>
      </c>
      <c r="Q1009" s="169">
        <f t="shared" si="94"/>
        <v>44648</v>
      </c>
      <c r="R1009" s="3"/>
    </row>
    <row r="1010" spans="14:18" x14ac:dyDescent="0.2">
      <c r="N1010" s="167">
        <f t="shared" si="91"/>
        <v>27</v>
      </c>
      <c r="O1010" s="168">
        <f t="shared" si="90"/>
        <v>1654</v>
      </c>
      <c r="P1010" s="169">
        <f t="shared" si="94"/>
        <v>44647</v>
      </c>
      <c r="Q1010" s="169">
        <f t="shared" si="94"/>
        <v>44649</v>
      </c>
      <c r="R1010" s="3"/>
    </row>
    <row r="1011" spans="14:18" x14ac:dyDescent="0.2">
      <c r="N1011" s="167">
        <f t="shared" si="91"/>
        <v>28</v>
      </c>
      <c r="O1011" s="168">
        <f t="shared" si="90"/>
        <v>1595</v>
      </c>
      <c r="P1011" s="169">
        <f t="shared" si="94"/>
        <v>44648</v>
      </c>
      <c r="Q1011" s="169">
        <f t="shared" si="94"/>
        <v>44650</v>
      </c>
      <c r="R1011" s="3"/>
    </row>
    <row r="1012" spans="14:18" x14ac:dyDescent="0.2">
      <c r="N1012" s="167">
        <f t="shared" si="91"/>
        <v>29</v>
      </c>
      <c r="O1012" s="168">
        <f t="shared" si="90"/>
        <v>1540</v>
      </c>
      <c r="P1012" s="169">
        <f t="shared" si="94"/>
        <v>44649</v>
      </c>
      <c r="Q1012" s="169">
        <f t="shared" si="94"/>
        <v>44651</v>
      </c>
      <c r="R1012" s="3"/>
    </row>
    <row r="1013" spans="14:18" x14ac:dyDescent="0.2">
      <c r="N1013" s="167">
        <f t="shared" si="91"/>
        <v>30</v>
      </c>
      <c r="O1013" s="168">
        <f t="shared" si="90"/>
        <v>1488</v>
      </c>
      <c r="P1013" s="169">
        <f t="shared" si="94"/>
        <v>44650</v>
      </c>
      <c r="Q1013" s="169">
        <f t="shared" si="94"/>
        <v>44652</v>
      </c>
      <c r="R1013" s="3"/>
    </row>
    <row r="1014" spans="14:18" x14ac:dyDescent="0.2">
      <c r="N1014" s="167">
        <f t="shared" si="91"/>
        <v>31</v>
      </c>
      <c r="O1014" s="168">
        <f t="shared" si="90"/>
        <v>1440</v>
      </c>
      <c r="P1014" s="169">
        <f t="shared" si="94"/>
        <v>44651</v>
      </c>
      <c r="Q1014" s="169">
        <f t="shared" si="94"/>
        <v>44653</v>
      </c>
      <c r="R1014" s="3"/>
    </row>
    <row r="1015" spans="14:18" x14ac:dyDescent="0.2">
      <c r="N1015" s="167">
        <f t="shared" si="91"/>
        <v>1</v>
      </c>
      <c r="O1015" s="168">
        <f t="shared" si="90"/>
        <v>44652</v>
      </c>
      <c r="P1015" s="169">
        <f t="shared" si="94"/>
        <v>44652</v>
      </c>
      <c r="Q1015" s="169">
        <f t="shared" si="94"/>
        <v>44654</v>
      </c>
      <c r="R1015" s="3"/>
    </row>
    <row r="1016" spans="14:18" x14ac:dyDescent="0.2">
      <c r="N1016" s="167">
        <f t="shared" si="91"/>
        <v>2</v>
      </c>
      <c r="O1016" s="168">
        <f t="shared" si="90"/>
        <v>22327</v>
      </c>
      <c r="P1016" s="169">
        <f t="shared" si="94"/>
        <v>44653</v>
      </c>
      <c r="Q1016" s="169">
        <f t="shared" si="94"/>
        <v>44655</v>
      </c>
      <c r="R1016" s="3"/>
    </row>
    <row r="1017" spans="14:18" x14ac:dyDescent="0.2">
      <c r="N1017" s="167">
        <f t="shared" si="91"/>
        <v>3</v>
      </c>
      <c r="O1017" s="168">
        <f t="shared" si="90"/>
        <v>14885</v>
      </c>
      <c r="P1017" s="169">
        <f t="shared" si="94"/>
        <v>44654</v>
      </c>
      <c r="Q1017" s="169">
        <f t="shared" si="94"/>
        <v>44656</v>
      </c>
      <c r="R1017" s="3"/>
    </row>
    <row r="1018" spans="14:18" x14ac:dyDescent="0.2">
      <c r="N1018" s="167">
        <f t="shared" si="91"/>
        <v>4</v>
      </c>
      <c r="O1018" s="168">
        <f t="shared" si="90"/>
        <v>11164</v>
      </c>
      <c r="P1018" s="169">
        <f t="shared" si="94"/>
        <v>44655</v>
      </c>
      <c r="Q1018" s="169">
        <f t="shared" si="94"/>
        <v>44657</v>
      </c>
      <c r="R1018" s="3"/>
    </row>
    <row r="1019" spans="14:18" x14ac:dyDescent="0.2">
      <c r="N1019" s="167">
        <f t="shared" si="91"/>
        <v>5</v>
      </c>
      <c r="O1019" s="168">
        <f t="shared" si="90"/>
        <v>8931</v>
      </c>
      <c r="P1019" s="169">
        <f t="shared" si="94"/>
        <v>44656</v>
      </c>
      <c r="Q1019" s="169">
        <f t="shared" si="94"/>
        <v>44658</v>
      </c>
      <c r="R1019" s="3"/>
    </row>
    <row r="1020" spans="14:18" x14ac:dyDescent="0.2">
      <c r="N1020" s="167">
        <f t="shared" si="91"/>
        <v>6</v>
      </c>
      <c r="O1020" s="168">
        <f t="shared" si="90"/>
        <v>7443</v>
      </c>
      <c r="P1020" s="169">
        <f t="shared" ref="P1020:Q1035" si="95">P1019+1</f>
        <v>44657</v>
      </c>
      <c r="Q1020" s="169">
        <f t="shared" si="95"/>
        <v>44659</v>
      </c>
      <c r="R1020" s="3"/>
    </row>
    <row r="1021" spans="14:18" x14ac:dyDescent="0.2">
      <c r="N1021" s="167">
        <f t="shared" si="91"/>
        <v>7</v>
      </c>
      <c r="O1021" s="168">
        <f t="shared" si="90"/>
        <v>6380</v>
      </c>
      <c r="P1021" s="169">
        <f t="shared" si="95"/>
        <v>44658</v>
      </c>
      <c r="Q1021" s="169">
        <f t="shared" si="95"/>
        <v>44660</v>
      </c>
      <c r="R1021" s="3"/>
    </row>
    <row r="1022" spans="14:18" x14ac:dyDescent="0.2">
      <c r="N1022" s="167">
        <f t="shared" si="91"/>
        <v>8</v>
      </c>
      <c r="O1022" s="168">
        <f t="shared" si="90"/>
        <v>5582</v>
      </c>
      <c r="P1022" s="169">
        <f t="shared" si="95"/>
        <v>44659</v>
      </c>
      <c r="Q1022" s="169">
        <f t="shared" si="95"/>
        <v>44661</v>
      </c>
      <c r="R1022" s="3"/>
    </row>
    <row r="1023" spans="14:18" x14ac:dyDescent="0.2">
      <c r="N1023" s="167">
        <f t="shared" si="91"/>
        <v>9</v>
      </c>
      <c r="O1023" s="168">
        <f t="shared" si="90"/>
        <v>4962</v>
      </c>
      <c r="P1023" s="169">
        <f t="shared" si="95"/>
        <v>44660</v>
      </c>
      <c r="Q1023" s="169">
        <f t="shared" si="95"/>
        <v>44662</v>
      </c>
      <c r="R1023" s="3"/>
    </row>
    <row r="1024" spans="14:18" x14ac:dyDescent="0.2">
      <c r="N1024" s="167">
        <f t="shared" si="91"/>
        <v>10</v>
      </c>
      <c r="O1024" s="168">
        <f t="shared" si="90"/>
        <v>4466</v>
      </c>
      <c r="P1024" s="169">
        <f t="shared" si="95"/>
        <v>44661</v>
      </c>
      <c r="Q1024" s="169">
        <f t="shared" si="95"/>
        <v>44663</v>
      </c>
      <c r="R1024" s="3"/>
    </row>
    <row r="1025" spans="14:18" x14ac:dyDescent="0.2">
      <c r="N1025" s="167">
        <f t="shared" si="91"/>
        <v>11</v>
      </c>
      <c r="O1025" s="168">
        <f t="shared" si="90"/>
        <v>4060</v>
      </c>
      <c r="P1025" s="169">
        <f t="shared" si="95"/>
        <v>44662</v>
      </c>
      <c r="Q1025" s="169">
        <f t="shared" si="95"/>
        <v>44664</v>
      </c>
      <c r="R1025" s="3"/>
    </row>
    <row r="1026" spans="14:18" x14ac:dyDescent="0.2">
      <c r="N1026" s="167">
        <f t="shared" si="91"/>
        <v>12</v>
      </c>
      <c r="O1026" s="168">
        <f t="shared" si="90"/>
        <v>3722</v>
      </c>
      <c r="P1026" s="169">
        <f t="shared" si="95"/>
        <v>44663</v>
      </c>
      <c r="Q1026" s="169">
        <f t="shared" si="95"/>
        <v>44665</v>
      </c>
      <c r="R1026" s="3"/>
    </row>
    <row r="1027" spans="14:18" x14ac:dyDescent="0.2">
      <c r="N1027" s="167">
        <f t="shared" si="91"/>
        <v>13</v>
      </c>
      <c r="O1027" s="168">
        <f t="shared" si="90"/>
        <v>3436</v>
      </c>
      <c r="P1027" s="169">
        <f t="shared" si="95"/>
        <v>44664</v>
      </c>
      <c r="Q1027" s="169">
        <f t="shared" si="95"/>
        <v>44666</v>
      </c>
      <c r="R1027" s="3"/>
    </row>
    <row r="1028" spans="14:18" x14ac:dyDescent="0.2">
      <c r="N1028" s="167">
        <f t="shared" si="91"/>
        <v>14</v>
      </c>
      <c r="O1028" s="168">
        <f t="shared" si="90"/>
        <v>3190</v>
      </c>
      <c r="P1028" s="169">
        <f t="shared" si="95"/>
        <v>44665</v>
      </c>
      <c r="Q1028" s="169">
        <f t="shared" si="95"/>
        <v>44667</v>
      </c>
      <c r="R1028" s="3"/>
    </row>
    <row r="1029" spans="14:18" x14ac:dyDescent="0.2">
      <c r="N1029" s="167">
        <f t="shared" si="91"/>
        <v>15</v>
      </c>
      <c r="O1029" s="168">
        <f t="shared" si="90"/>
        <v>2978</v>
      </c>
      <c r="P1029" s="169">
        <f t="shared" si="95"/>
        <v>44666</v>
      </c>
      <c r="Q1029" s="169">
        <f t="shared" si="95"/>
        <v>44668</v>
      </c>
      <c r="R1029" s="3"/>
    </row>
    <row r="1030" spans="14:18" x14ac:dyDescent="0.2">
      <c r="N1030" s="167">
        <f t="shared" si="91"/>
        <v>16</v>
      </c>
      <c r="O1030" s="168">
        <f t="shared" si="90"/>
        <v>2792</v>
      </c>
      <c r="P1030" s="169">
        <f t="shared" si="95"/>
        <v>44667</v>
      </c>
      <c r="Q1030" s="169">
        <f t="shared" si="95"/>
        <v>44669</v>
      </c>
      <c r="R1030" s="3"/>
    </row>
    <row r="1031" spans="14:18" x14ac:dyDescent="0.2">
      <c r="N1031" s="167">
        <f t="shared" si="91"/>
        <v>17</v>
      </c>
      <c r="O1031" s="168">
        <f t="shared" si="90"/>
        <v>2628</v>
      </c>
      <c r="P1031" s="169">
        <f t="shared" si="95"/>
        <v>44668</v>
      </c>
      <c r="Q1031" s="169">
        <f t="shared" si="95"/>
        <v>44670</v>
      </c>
      <c r="R1031" s="3"/>
    </row>
    <row r="1032" spans="14:18" x14ac:dyDescent="0.2">
      <c r="N1032" s="167">
        <f t="shared" si="91"/>
        <v>18</v>
      </c>
      <c r="O1032" s="168">
        <f t="shared" si="90"/>
        <v>2482</v>
      </c>
      <c r="P1032" s="169">
        <f t="shared" si="95"/>
        <v>44669</v>
      </c>
      <c r="Q1032" s="169">
        <f t="shared" si="95"/>
        <v>44671</v>
      </c>
      <c r="R1032" s="3"/>
    </row>
    <row r="1033" spans="14:18" x14ac:dyDescent="0.2">
      <c r="N1033" s="167">
        <f t="shared" si="91"/>
        <v>19</v>
      </c>
      <c r="O1033" s="168">
        <f t="shared" si="90"/>
        <v>2351</v>
      </c>
      <c r="P1033" s="169">
        <f t="shared" si="95"/>
        <v>44670</v>
      </c>
      <c r="Q1033" s="169">
        <f t="shared" si="95"/>
        <v>44672</v>
      </c>
      <c r="R1033" s="3"/>
    </row>
    <row r="1034" spans="14:18" x14ac:dyDescent="0.2">
      <c r="N1034" s="167">
        <f t="shared" si="91"/>
        <v>20</v>
      </c>
      <c r="O1034" s="168">
        <f t="shared" ref="O1034:O1097" si="96">ROUND(P1034/N1034,0)</f>
        <v>2234</v>
      </c>
      <c r="P1034" s="169">
        <f t="shared" si="95"/>
        <v>44671</v>
      </c>
      <c r="Q1034" s="169">
        <f t="shared" si="95"/>
        <v>44673</v>
      </c>
      <c r="R1034" s="3"/>
    </row>
    <row r="1035" spans="14:18" x14ac:dyDescent="0.2">
      <c r="N1035" s="167">
        <f t="shared" ref="N1035:N1098" si="97">DAY(P1035)</f>
        <v>21</v>
      </c>
      <c r="O1035" s="168">
        <f t="shared" si="96"/>
        <v>2127</v>
      </c>
      <c r="P1035" s="169">
        <f t="shared" si="95"/>
        <v>44672</v>
      </c>
      <c r="Q1035" s="169">
        <f t="shared" si="95"/>
        <v>44674</v>
      </c>
      <c r="R1035" s="3"/>
    </row>
    <row r="1036" spans="14:18" x14ac:dyDescent="0.2">
      <c r="N1036" s="167">
        <f t="shared" si="97"/>
        <v>22</v>
      </c>
      <c r="O1036" s="168">
        <f t="shared" si="96"/>
        <v>2031</v>
      </c>
      <c r="P1036" s="169">
        <f t="shared" ref="P1036:Q1051" si="98">P1035+1</f>
        <v>44673</v>
      </c>
      <c r="Q1036" s="169">
        <f t="shared" si="98"/>
        <v>44675</v>
      </c>
      <c r="R1036" s="3"/>
    </row>
    <row r="1037" spans="14:18" x14ac:dyDescent="0.2">
      <c r="N1037" s="167">
        <f t="shared" si="97"/>
        <v>23</v>
      </c>
      <c r="O1037" s="168">
        <f t="shared" si="96"/>
        <v>1942</v>
      </c>
      <c r="P1037" s="169">
        <f t="shared" si="98"/>
        <v>44674</v>
      </c>
      <c r="Q1037" s="169">
        <f t="shared" si="98"/>
        <v>44676</v>
      </c>
      <c r="R1037" s="3"/>
    </row>
    <row r="1038" spans="14:18" x14ac:dyDescent="0.2">
      <c r="N1038" s="167">
        <f t="shared" si="97"/>
        <v>24</v>
      </c>
      <c r="O1038" s="168">
        <f t="shared" si="96"/>
        <v>1861</v>
      </c>
      <c r="P1038" s="169">
        <f t="shared" si="98"/>
        <v>44675</v>
      </c>
      <c r="Q1038" s="169">
        <f t="shared" si="98"/>
        <v>44677</v>
      </c>
      <c r="R1038" s="3"/>
    </row>
    <row r="1039" spans="14:18" x14ac:dyDescent="0.2">
      <c r="N1039" s="167">
        <f t="shared" si="97"/>
        <v>25</v>
      </c>
      <c r="O1039" s="168">
        <f t="shared" si="96"/>
        <v>1787</v>
      </c>
      <c r="P1039" s="169">
        <f t="shared" si="98"/>
        <v>44676</v>
      </c>
      <c r="Q1039" s="169">
        <f t="shared" si="98"/>
        <v>44678</v>
      </c>
      <c r="R1039" s="3"/>
    </row>
    <row r="1040" spans="14:18" x14ac:dyDescent="0.2">
      <c r="N1040" s="167">
        <f t="shared" si="97"/>
        <v>26</v>
      </c>
      <c r="O1040" s="168">
        <f t="shared" si="96"/>
        <v>1718</v>
      </c>
      <c r="P1040" s="169">
        <f t="shared" si="98"/>
        <v>44677</v>
      </c>
      <c r="Q1040" s="169">
        <f t="shared" si="98"/>
        <v>44679</v>
      </c>
      <c r="R1040" s="3"/>
    </row>
    <row r="1041" spans="14:18" x14ac:dyDescent="0.2">
      <c r="N1041" s="167">
        <f t="shared" si="97"/>
        <v>27</v>
      </c>
      <c r="O1041" s="168">
        <f t="shared" si="96"/>
        <v>1655</v>
      </c>
      <c r="P1041" s="169">
        <f t="shared" si="98"/>
        <v>44678</v>
      </c>
      <c r="Q1041" s="169">
        <f t="shared" si="98"/>
        <v>44680</v>
      </c>
      <c r="R1041" s="3"/>
    </row>
    <row r="1042" spans="14:18" x14ac:dyDescent="0.2">
      <c r="N1042" s="167">
        <f t="shared" si="97"/>
        <v>28</v>
      </c>
      <c r="O1042" s="168">
        <f t="shared" si="96"/>
        <v>1596</v>
      </c>
      <c r="P1042" s="169">
        <f t="shared" si="98"/>
        <v>44679</v>
      </c>
      <c r="Q1042" s="169">
        <f t="shared" si="98"/>
        <v>44681</v>
      </c>
      <c r="R1042" s="3"/>
    </row>
    <row r="1043" spans="14:18" x14ac:dyDescent="0.2">
      <c r="N1043" s="167">
        <f t="shared" si="97"/>
        <v>29</v>
      </c>
      <c r="O1043" s="168">
        <f t="shared" si="96"/>
        <v>1541</v>
      </c>
      <c r="P1043" s="169">
        <f t="shared" si="98"/>
        <v>44680</v>
      </c>
      <c r="Q1043" s="169">
        <f t="shared" si="98"/>
        <v>44682</v>
      </c>
      <c r="R1043" s="3"/>
    </row>
    <row r="1044" spans="14:18" x14ac:dyDescent="0.2">
      <c r="N1044" s="167">
        <f t="shared" si="97"/>
        <v>30</v>
      </c>
      <c r="O1044" s="168">
        <f t="shared" si="96"/>
        <v>1489</v>
      </c>
      <c r="P1044" s="169">
        <f t="shared" si="98"/>
        <v>44681</v>
      </c>
      <c r="Q1044" s="169">
        <f t="shared" si="98"/>
        <v>44683</v>
      </c>
      <c r="R1044" s="3"/>
    </row>
    <row r="1045" spans="14:18" x14ac:dyDescent="0.2">
      <c r="N1045" s="167">
        <f t="shared" si="97"/>
        <v>1</v>
      </c>
      <c r="O1045" s="168">
        <f t="shared" si="96"/>
        <v>44682</v>
      </c>
      <c r="P1045" s="169">
        <f t="shared" si="98"/>
        <v>44682</v>
      </c>
      <c r="Q1045" s="169">
        <f t="shared" si="98"/>
        <v>44684</v>
      </c>
      <c r="R1045" s="3"/>
    </row>
    <row r="1046" spans="14:18" x14ac:dyDescent="0.2">
      <c r="N1046" s="167">
        <f t="shared" si="97"/>
        <v>2</v>
      </c>
      <c r="O1046" s="168">
        <f t="shared" si="96"/>
        <v>22342</v>
      </c>
      <c r="P1046" s="169">
        <f t="shared" si="98"/>
        <v>44683</v>
      </c>
      <c r="Q1046" s="169">
        <f t="shared" si="98"/>
        <v>44685</v>
      </c>
      <c r="R1046" s="3"/>
    </row>
    <row r="1047" spans="14:18" x14ac:dyDescent="0.2">
      <c r="N1047" s="167">
        <f t="shared" si="97"/>
        <v>3</v>
      </c>
      <c r="O1047" s="168">
        <f t="shared" si="96"/>
        <v>14895</v>
      </c>
      <c r="P1047" s="169">
        <f t="shared" si="98"/>
        <v>44684</v>
      </c>
      <c r="Q1047" s="169">
        <f t="shared" si="98"/>
        <v>44686</v>
      </c>
      <c r="R1047" s="3"/>
    </row>
    <row r="1048" spans="14:18" x14ac:dyDescent="0.2">
      <c r="N1048" s="167">
        <f t="shared" si="97"/>
        <v>4</v>
      </c>
      <c r="O1048" s="168">
        <f t="shared" si="96"/>
        <v>11171</v>
      </c>
      <c r="P1048" s="169">
        <f t="shared" si="98"/>
        <v>44685</v>
      </c>
      <c r="Q1048" s="169">
        <f t="shared" si="98"/>
        <v>44687</v>
      </c>
      <c r="R1048" s="3"/>
    </row>
    <row r="1049" spans="14:18" x14ac:dyDescent="0.2">
      <c r="N1049" s="167">
        <f t="shared" si="97"/>
        <v>5</v>
      </c>
      <c r="O1049" s="168">
        <f t="shared" si="96"/>
        <v>8937</v>
      </c>
      <c r="P1049" s="169">
        <f t="shared" si="98"/>
        <v>44686</v>
      </c>
      <c r="Q1049" s="169">
        <f t="shared" si="98"/>
        <v>44688</v>
      </c>
      <c r="R1049" s="3"/>
    </row>
    <row r="1050" spans="14:18" x14ac:dyDescent="0.2">
      <c r="N1050" s="167">
        <f t="shared" si="97"/>
        <v>6</v>
      </c>
      <c r="O1050" s="168">
        <f t="shared" si="96"/>
        <v>7448</v>
      </c>
      <c r="P1050" s="169">
        <f t="shared" si="98"/>
        <v>44687</v>
      </c>
      <c r="Q1050" s="169">
        <f t="shared" si="98"/>
        <v>44689</v>
      </c>
      <c r="R1050" s="3"/>
    </row>
    <row r="1051" spans="14:18" x14ac:dyDescent="0.2">
      <c r="N1051" s="167">
        <f t="shared" si="97"/>
        <v>7</v>
      </c>
      <c r="O1051" s="168">
        <f t="shared" si="96"/>
        <v>6384</v>
      </c>
      <c r="P1051" s="169">
        <f t="shared" si="98"/>
        <v>44688</v>
      </c>
      <c r="Q1051" s="169">
        <f t="shared" si="98"/>
        <v>44690</v>
      </c>
      <c r="R1051" s="3"/>
    </row>
    <row r="1052" spans="14:18" x14ac:dyDescent="0.2">
      <c r="N1052" s="167">
        <f t="shared" si="97"/>
        <v>8</v>
      </c>
      <c r="O1052" s="168">
        <f t="shared" si="96"/>
        <v>5586</v>
      </c>
      <c r="P1052" s="169">
        <f t="shared" ref="P1052:Q1067" si="99">P1051+1</f>
        <v>44689</v>
      </c>
      <c r="Q1052" s="169">
        <f t="shared" si="99"/>
        <v>44691</v>
      </c>
      <c r="R1052" s="3"/>
    </row>
    <row r="1053" spans="14:18" x14ac:dyDescent="0.2">
      <c r="N1053" s="167">
        <f t="shared" si="97"/>
        <v>9</v>
      </c>
      <c r="O1053" s="168">
        <f t="shared" si="96"/>
        <v>4966</v>
      </c>
      <c r="P1053" s="169">
        <f t="shared" si="99"/>
        <v>44690</v>
      </c>
      <c r="Q1053" s="169">
        <f t="shared" si="99"/>
        <v>44692</v>
      </c>
      <c r="R1053" s="3"/>
    </row>
    <row r="1054" spans="14:18" x14ac:dyDescent="0.2">
      <c r="N1054" s="167">
        <f t="shared" si="97"/>
        <v>10</v>
      </c>
      <c r="O1054" s="168">
        <f t="shared" si="96"/>
        <v>4469</v>
      </c>
      <c r="P1054" s="169">
        <f t="shared" si="99"/>
        <v>44691</v>
      </c>
      <c r="Q1054" s="169">
        <f t="shared" si="99"/>
        <v>44693</v>
      </c>
      <c r="R1054" s="3"/>
    </row>
    <row r="1055" spans="14:18" x14ac:dyDescent="0.2">
      <c r="N1055" s="167">
        <f t="shared" si="97"/>
        <v>11</v>
      </c>
      <c r="O1055" s="168">
        <f t="shared" si="96"/>
        <v>4063</v>
      </c>
      <c r="P1055" s="169">
        <f t="shared" si="99"/>
        <v>44692</v>
      </c>
      <c r="Q1055" s="169">
        <f t="shared" si="99"/>
        <v>44694</v>
      </c>
      <c r="R1055" s="3"/>
    </row>
    <row r="1056" spans="14:18" x14ac:dyDescent="0.2">
      <c r="N1056" s="167">
        <f t="shared" si="97"/>
        <v>12</v>
      </c>
      <c r="O1056" s="168">
        <f t="shared" si="96"/>
        <v>3724</v>
      </c>
      <c r="P1056" s="169">
        <f t="shared" si="99"/>
        <v>44693</v>
      </c>
      <c r="Q1056" s="169">
        <f t="shared" si="99"/>
        <v>44695</v>
      </c>
      <c r="R1056" s="3"/>
    </row>
    <row r="1057" spans="14:18" x14ac:dyDescent="0.2">
      <c r="N1057" s="167">
        <f t="shared" si="97"/>
        <v>13</v>
      </c>
      <c r="O1057" s="168">
        <f t="shared" si="96"/>
        <v>3438</v>
      </c>
      <c r="P1057" s="169">
        <f t="shared" si="99"/>
        <v>44694</v>
      </c>
      <c r="Q1057" s="169">
        <f t="shared" si="99"/>
        <v>44696</v>
      </c>
      <c r="R1057" s="3"/>
    </row>
    <row r="1058" spans="14:18" x14ac:dyDescent="0.2">
      <c r="N1058" s="167">
        <f t="shared" si="97"/>
        <v>14</v>
      </c>
      <c r="O1058" s="168">
        <f t="shared" si="96"/>
        <v>3193</v>
      </c>
      <c r="P1058" s="169">
        <f t="shared" si="99"/>
        <v>44695</v>
      </c>
      <c r="Q1058" s="169">
        <f t="shared" si="99"/>
        <v>44697</v>
      </c>
      <c r="R1058" s="3"/>
    </row>
    <row r="1059" spans="14:18" x14ac:dyDescent="0.2">
      <c r="N1059" s="167">
        <f t="shared" si="97"/>
        <v>15</v>
      </c>
      <c r="O1059" s="168">
        <f t="shared" si="96"/>
        <v>2980</v>
      </c>
      <c r="P1059" s="169">
        <f t="shared" si="99"/>
        <v>44696</v>
      </c>
      <c r="Q1059" s="169">
        <f t="shared" si="99"/>
        <v>44698</v>
      </c>
      <c r="R1059" s="3"/>
    </row>
    <row r="1060" spans="14:18" x14ac:dyDescent="0.2">
      <c r="N1060" s="167">
        <f t="shared" si="97"/>
        <v>16</v>
      </c>
      <c r="O1060" s="168">
        <f t="shared" si="96"/>
        <v>2794</v>
      </c>
      <c r="P1060" s="169">
        <f t="shared" si="99"/>
        <v>44697</v>
      </c>
      <c r="Q1060" s="169">
        <f t="shared" si="99"/>
        <v>44699</v>
      </c>
      <c r="R1060" s="3"/>
    </row>
    <row r="1061" spans="14:18" x14ac:dyDescent="0.2">
      <c r="N1061" s="167">
        <f t="shared" si="97"/>
        <v>17</v>
      </c>
      <c r="O1061" s="168">
        <f t="shared" si="96"/>
        <v>2629</v>
      </c>
      <c r="P1061" s="169">
        <f t="shared" si="99"/>
        <v>44698</v>
      </c>
      <c r="Q1061" s="169">
        <f t="shared" si="99"/>
        <v>44700</v>
      </c>
      <c r="R1061" s="3"/>
    </row>
    <row r="1062" spans="14:18" x14ac:dyDescent="0.2">
      <c r="N1062" s="167">
        <f t="shared" si="97"/>
        <v>18</v>
      </c>
      <c r="O1062" s="168">
        <f t="shared" si="96"/>
        <v>2483</v>
      </c>
      <c r="P1062" s="169">
        <f t="shared" si="99"/>
        <v>44699</v>
      </c>
      <c r="Q1062" s="169">
        <f t="shared" si="99"/>
        <v>44701</v>
      </c>
      <c r="R1062" s="3"/>
    </row>
    <row r="1063" spans="14:18" x14ac:dyDescent="0.2">
      <c r="N1063" s="167">
        <f t="shared" si="97"/>
        <v>19</v>
      </c>
      <c r="O1063" s="168">
        <f t="shared" si="96"/>
        <v>2353</v>
      </c>
      <c r="P1063" s="169">
        <f t="shared" si="99"/>
        <v>44700</v>
      </c>
      <c r="Q1063" s="169">
        <f t="shared" si="99"/>
        <v>44702</v>
      </c>
      <c r="R1063" s="3"/>
    </row>
    <row r="1064" spans="14:18" x14ac:dyDescent="0.2">
      <c r="N1064" s="167">
        <f t="shared" si="97"/>
        <v>20</v>
      </c>
      <c r="O1064" s="168">
        <f t="shared" si="96"/>
        <v>2235</v>
      </c>
      <c r="P1064" s="169">
        <f t="shared" si="99"/>
        <v>44701</v>
      </c>
      <c r="Q1064" s="169">
        <f t="shared" si="99"/>
        <v>44703</v>
      </c>
      <c r="R1064" s="3"/>
    </row>
    <row r="1065" spans="14:18" x14ac:dyDescent="0.2">
      <c r="N1065" s="167">
        <f t="shared" si="97"/>
        <v>21</v>
      </c>
      <c r="O1065" s="168">
        <f t="shared" si="96"/>
        <v>2129</v>
      </c>
      <c r="P1065" s="169">
        <f t="shared" si="99"/>
        <v>44702</v>
      </c>
      <c r="Q1065" s="169">
        <f t="shared" si="99"/>
        <v>44704</v>
      </c>
      <c r="R1065" s="3"/>
    </row>
    <row r="1066" spans="14:18" x14ac:dyDescent="0.2">
      <c r="N1066" s="167">
        <f t="shared" si="97"/>
        <v>22</v>
      </c>
      <c r="O1066" s="168">
        <f t="shared" si="96"/>
        <v>2032</v>
      </c>
      <c r="P1066" s="169">
        <f t="shared" si="99"/>
        <v>44703</v>
      </c>
      <c r="Q1066" s="169">
        <f t="shared" si="99"/>
        <v>44705</v>
      </c>
      <c r="R1066" s="3"/>
    </row>
    <row r="1067" spans="14:18" x14ac:dyDescent="0.2">
      <c r="N1067" s="167">
        <f t="shared" si="97"/>
        <v>23</v>
      </c>
      <c r="O1067" s="168">
        <f t="shared" si="96"/>
        <v>1944</v>
      </c>
      <c r="P1067" s="169">
        <f t="shared" si="99"/>
        <v>44704</v>
      </c>
      <c r="Q1067" s="169">
        <f t="shared" si="99"/>
        <v>44706</v>
      </c>
      <c r="R1067" s="3"/>
    </row>
    <row r="1068" spans="14:18" x14ac:dyDescent="0.2">
      <c r="N1068" s="167">
        <f t="shared" si="97"/>
        <v>24</v>
      </c>
      <c r="O1068" s="168">
        <f t="shared" si="96"/>
        <v>1863</v>
      </c>
      <c r="P1068" s="169">
        <f t="shared" ref="P1068:Q1083" si="100">P1067+1</f>
        <v>44705</v>
      </c>
      <c r="Q1068" s="169">
        <f t="shared" si="100"/>
        <v>44707</v>
      </c>
      <c r="R1068" s="3"/>
    </row>
    <row r="1069" spans="14:18" x14ac:dyDescent="0.2">
      <c r="N1069" s="167">
        <f t="shared" si="97"/>
        <v>25</v>
      </c>
      <c r="O1069" s="168">
        <f t="shared" si="96"/>
        <v>1788</v>
      </c>
      <c r="P1069" s="169">
        <f t="shared" si="100"/>
        <v>44706</v>
      </c>
      <c r="Q1069" s="169">
        <f t="shared" si="100"/>
        <v>44708</v>
      </c>
      <c r="R1069" s="3"/>
    </row>
    <row r="1070" spans="14:18" x14ac:dyDescent="0.2">
      <c r="N1070" s="167">
        <f t="shared" si="97"/>
        <v>26</v>
      </c>
      <c r="O1070" s="168">
        <f t="shared" si="96"/>
        <v>1720</v>
      </c>
      <c r="P1070" s="169">
        <f t="shared" si="100"/>
        <v>44707</v>
      </c>
      <c r="Q1070" s="169">
        <f t="shared" si="100"/>
        <v>44709</v>
      </c>
      <c r="R1070" s="3"/>
    </row>
    <row r="1071" spans="14:18" x14ac:dyDescent="0.2">
      <c r="N1071" s="167">
        <f t="shared" si="97"/>
        <v>27</v>
      </c>
      <c r="O1071" s="168">
        <f t="shared" si="96"/>
        <v>1656</v>
      </c>
      <c r="P1071" s="169">
        <f t="shared" si="100"/>
        <v>44708</v>
      </c>
      <c r="Q1071" s="169">
        <f t="shared" si="100"/>
        <v>44710</v>
      </c>
      <c r="R1071" s="3"/>
    </row>
    <row r="1072" spans="14:18" x14ac:dyDescent="0.2">
      <c r="N1072" s="167">
        <f t="shared" si="97"/>
        <v>28</v>
      </c>
      <c r="O1072" s="168">
        <f t="shared" si="96"/>
        <v>1597</v>
      </c>
      <c r="P1072" s="169">
        <f t="shared" si="100"/>
        <v>44709</v>
      </c>
      <c r="Q1072" s="169">
        <f t="shared" si="100"/>
        <v>44711</v>
      </c>
      <c r="R1072" s="3"/>
    </row>
    <row r="1073" spans="14:18" x14ac:dyDescent="0.2">
      <c r="N1073" s="167">
        <f t="shared" si="97"/>
        <v>29</v>
      </c>
      <c r="O1073" s="168">
        <f t="shared" si="96"/>
        <v>1542</v>
      </c>
      <c r="P1073" s="169">
        <f t="shared" si="100"/>
        <v>44710</v>
      </c>
      <c r="Q1073" s="169">
        <f t="shared" si="100"/>
        <v>44712</v>
      </c>
      <c r="R1073" s="3"/>
    </row>
    <row r="1074" spans="14:18" x14ac:dyDescent="0.2">
      <c r="N1074" s="167">
        <f t="shared" si="97"/>
        <v>30</v>
      </c>
      <c r="O1074" s="168">
        <f t="shared" si="96"/>
        <v>1490</v>
      </c>
      <c r="P1074" s="169">
        <f t="shared" si="100"/>
        <v>44711</v>
      </c>
      <c r="Q1074" s="169">
        <f t="shared" si="100"/>
        <v>44713</v>
      </c>
      <c r="R1074" s="3"/>
    </row>
    <row r="1075" spans="14:18" x14ac:dyDescent="0.2">
      <c r="N1075" s="167">
        <f t="shared" si="97"/>
        <v>31</v>
      </c>
      <c r="O1075" s="168">
        <f t="shared" si="96"/>
        <v>1442</v>
      </c>
      <c r="P1075" s="169">
        <f t="shared" si="100"/>
        <v>44712</v>
      </c>
      <c r="Q1075" s="169">
        <f t="shared" si="100"/>
        <v>44714</v>
      </c>
      <c r="R1075" s="3"/>
    </row>
    <row r="1076" spans="14:18" x14ac:dyDescent="0.2">
      <c r="N1076" s="167">
        <f t="shared" si="97"/>
        <v>1</v>
      </c>
      <c r="O1076" s="168">
        <f t="shared" si="96"/>
        <v>44713</v>
      </c>
      <c r="P1076" s="169">
        <f t="shared" si="100"/>
        <v>44713</v>
      </c>
      <c r="Q1076" s="169">
        <f t="shared" si="100"/>
        <v>44715</v>
      </c>
      <c r="R1076" s="3"/>
    </row>
    <row r="1077" spans="14:18" x14ac:dyDescent="0.2">
      <c r="N1077" s="167">
        <f t="shared" si="97"/>
        <v>2</v>
      </c>
      <c r="O1077" s="168">
        <f t="shared" si="96"/>
        <v>22357</v>
      </c>
      <c r="P1077" s="169">
        <f t="shared" si="100"/>
        <v>44714</v>
      </c>
      <c r="Q1077" s="169">
        <f t="shared" si="100"/>
        <v>44716</v>
      </c>
      <c r="R1077" s="3"/>
    </row>
    <row r="1078" spans="14:18" x14ac:dyDescent="0.2">
      <c r="N1078" s="167">
        <f t="shared" si="97"/>
        <v>3</v>
      </c>
      <c r="O1078" s="168">
        <f t="shared" si="96"/>
        <v>14905</v>
      </c>
      <c r="P1078" s="169">
        <f t="shared" si="100"/>
        <v>44715</v>
      </c>
      <c r="Q1078" s="169">
        <f t="shared" si="100"/>
        <v>44717</v>
      </c>
      <c r="R1078" s="3"/>
    </row>
    <row r="1079" spans="14:18" x14ac:dyDescent="0.2">
      <c r="N1079" s="167">
        <f t="shared" si="97"/>
        <v>4</v>
      </c>
      <c r="O1079" s="168">
        <f t="shared" si="96"/>
        <v>11179</v>
      </c>
      <c r="P1079" s="169">
        <f t="shared" si="100"/>
        <v>44716</v>
      </c>
      <c r="Q1079" s="169">
        <f t="shared" si="100"/>
        <v>44718</v>
      </c>
      <c r="R1079" s="3"/>
    </row>
    <row r="1080" spans="14:18" x14ac:dyDescent="0.2">
      <c r="N1080" s="167">
        <f t="shared" si="97"/>
        <v>5</v>
      </c>
      <c r="O1080" s="168">
        <f t="shared" si="96"/>
        <v>8943</v>
      </c>
      <c r="P1080" s="169">
        <f t="shared" si="100"/>
        <v>44717</v>
      </c>
      <c r="Q1080" s="169">
        <f t="shared" si="100"/>
        <v>44719</v>
      </c>
      <c r="R1080" s="3"/>
    </row>
    <row r="1081" spans="14:18" x14ac:dyDescent="0.2">
      <c r="N1081" s="167">
        <f t="shared" si="97"/>
        <v>6</v>
      </c>
      <c r="O1081" s="168">
        <f t="shared" si="96"/>
        <v>7453</v>
      </c>
      <c r="P1081" s="169">
        <f t="shared" si="100"/>
        <v>44718</v>
      </c>
      <c r="Q1081" s="169">
        <f t="shared" si="100"/>
        <v>44720</v>
      </c>
      <c r="R1081" s="3"/>
    </row>
    <row r="1082" spans="14:18" x14ac:dyDescent="0.2">
      <c r="N1082" s="167">
        <f t="shared" si="97"/>
        <v>7</v>
      </c>
      <c r="O1082" s="168">
        <f t="shared" si="96"/>
        <v>6388</v>
      </c>
      <c r="P1082" s="169">
        <f t="shared" si="100"/>
        <v>44719</v>
      </c>
      <c r="Q1082" s="169">
        <f t="shared" si="100"/>
        <v>44721</v>
      </c>
      <c r="R1082" s="3"/>
    </row>
    <row r="1083" spans="14:18" x14ac:dyDescent="0.2">
      <c r="N1083" s="167">
        <f t="shared" si="97"/>
        <v>8</v>
      </c>
      <c r="O1083" s="168">
        <f t="shared" si="96"/>
        <v>5590</v>
      </c>
      <c r="P1083" s="169">
        <f t="shared" si="100"/>
        <v>44720</v>
      </c>
      <c r="Q1083" s="169">
        <f t="shared" si="100"/>
        <v>44722</v>
      </c>
      <c r="R1083" s="3"/>
    </row>
    <row r="1084" spans="14:18" x14ac:dyDescent="0.2">
      <c r="N1084" s="167">
        <f t="shared" si="97"/>
        <v>9</v>
      </c>
      <c r="O1084" s="168">
        <f t="shared" si="96"/>
        <v>4969</v>
      </c>
      <c r="P1084" s="169">
        <f t="shared" ref="P1084:Q1099" si="101">P1083+1</f>
        <v>44721</v>
      </c>
      <c r="Q1084" s="169">
        <f t="shared" si="101"/>
        <v>44723</v>
      </c>
      <c r="R1084" s="3"/>
    </row>
    <row r="1085" spans="14:18" x14ac:dyDescent="0.2">
      <c r="N1085" s="167">
        <f t="shared" si="97"/>
        <v>10</v>
      </c>
      <c r="O1085" s="168">
        <f t="shared" si="96"/>
        <v>4472</v>
      </c>
      <c r="P1085" s="169">
        <f t="shared" si="101"/>
        <v>44722</v>
      </c>
      <c r="Q1085" s="169">
        <f t="shared" si="101"/>
        <v>44724</v>
      </c>
      <c r="R1085" s="3"/>
    </row>
    <row r="1086" spans="14:18" x14ac:dyDescent="0.2">
      <c r="N1086" s="167">
        <f t="shared" si="97"/>
        <v>11</v>
      </c>
      <c r="O1086" s="168">
        <f t="shared" si="96"/>
        <v>4066</v>
      </c>
      <c r="P1086" s="169">
        <f t="shared" si="101"/>
        <v>44723</v>
      </c>
      <c r="Q1086" s="169">
        <f t="shared" si="101"/>
        <v>44725</v>
      </c>
      <c r="R1086" s="3"/>
    </row>
    <row r="1087" spans="14:18" x14ac:dyDescent="0.2">
      <c r="N1087" s="167">
        <f t="shared" si="97"/>
        <v>12</v>
      </c>
      <c r="O1087" s="168">
        <f t="shared" si="96"/>
        <v>3727</v>
      </c>
      <c r="P1087" s="169">
        <f t="shared" si="101"/>
        <v>44724</v>
      </c>
      <c r="Q1087" s="169">
        <f t="shared" si="101"/>
        <v>44726</v>
      </c>
      <c r="R1087" s="3"/>
    </row>
    <row r="1088" spans="14:18" x14ac:dyDescent="0.2">
      <c r="N1088" s="167">
        <f t="shared" si="97"/>
        <v>13</v>
      </c>
      <c r="O1088" s="168">
        <f t="shared" si="96"/>
        <v>3440</v>
      </c>
      <c r="P1088" s="169">
        <f t="shared" si="101"/>
        <v>44725</v>
      </c>
      <c r="Q1088" s="169">
        <f t="shared" si="101"/>
        <v>44727</v>
      </c>
      <c r="R1088" s="3"/>
    </row>
    <row r="1089" spans="14:18" x14ac:dyDescent="0.2">
      <c r="N1089" s="167">
        <f t="shared" si="97"/>
        <v>14</v>
      </c>
      <c r="O1089" s="168">
        <f t="shared" si="96"/>
        <v>3195</v>
      </c>
      <c r="P1089" s="169">
        <f t="shared" si="101"/>
        <v>44726</v>
      </c>
      <c r="Q1089" s="169">
        <f t="shared" si="101"/>
        <v>44728</v>
      </c>
      <c r="R1089" s="3"/>
    </row>
    <row r="1090" spans="14:18" x14ac:dyDescent="0.2">
      <c r="N1090" s="167">
        <f t="shared" si="97"/>
        <v>15</v>
      </c>
      <c r="O1090" s="168">
        <f t="shared" si="96"/>
        <v>2982</v>
      </c>
      <c r="P1090" s="169">
        <f t="shared" si="101"/>
        <v>44727</v>
      </c>
      <c r="Q1090" s="169">
        <f t="shared" si="101"/>
        <v>44729</v>
      </c>
      <c r="R1090" s="3"/>
    </row>
    <row r="1091" spans="14:18" x14ac:dyDescent="0.2">
      <c r="N1091" s="167">
        <f t="shared" si="97"/>
        <v>16</v>
      </c>
      <c r="O1091" s="168">
        <f t="shared" si="96"/>
        <v>2796</v>
      </c>
      <c r="P1091" s="169">
        <f t="shared" si="101"/>
        <v>44728</v>
      </c>
      <c r="Q1091" s="169">
        <f t="shared" si="101"/>
        <v>44730</v>
      </c>
      <c r="R1091" s="3"/>
    </row>
    <row r="1092" spans="14:18" x14ac:dyDescent="0.2">
      <c r="N1092" s="167">
        <f t="shared" si="97"/>
        <v>17</v>
      </c>
      <c r="O1092" s="168">
        <f t="shared" si="96"/>
        <v>2631</v>
      </c>
      <c r="P1092" s="169">
        <f t="shared" si="101"/>
        <v>44729</v>
      </c>
      <c r="Q1092" s="169">
        <f t="shared" si="101"/>
        <v>44731</v>
      </c>
      <c r="R1092" s="3"/>
    </row>
    <row r="1093" spans="14:18" x14ac:dyDescent="0.2">
      <c r="N1093" s="167">
        <f t="shared" si="97"/>
        <v>18</v>
      </c>
      <c r="O1093" s="168">
        <f t="shared" si="96"/>
        <v>2485</v>
      </c>
      <c r="P1093" s="169">
        <f t="shared" si="101"/>
        <v>44730</v>
      </c>
      <c r="Q1093" s="169">
        <f t="shared" si="101"/>
        <v>44732</v>
      </c>
      <c r="R1093" s="3"/>
    </row>
    <row r="1094" spans="14:18" x14ac:dyDescent="0.2">
      <c r="N1094" s="167">
        <f t="shared" si="97"/>
        <v>19</v>
      </c>
      <c r="O1094" s="168">
        <f t="shared" si="96"/>
        <v>2354</v>
      </c>
      <c r="P1094" s="169">
        <f t="shared" si="101"/>
        <v>44731</v>
      </c>
      <c r="Q1094" s="169">
        <f t="shared" si="101"/>
        <v>44733</v>
      </c>
      <c r="R1094" s="3"/>
    </row>
    <row r="1095" spans="14:18" x14ac:dyDescent="0.2">
      <c r="N1095" s="167">
        <f t="shared" si="97"/>
        <v>20</v>
      </c>
      <c r="O1095" s="168">
        <f t="shared" si="96"/>
        <v>2237</v>
      </c>
      <c r="P1095" s="169">
        <f t="shared" si="101"/>
        <v>44732</v>
      </c>
      <c r="Q1095" s="169">
        <f t="shared" si="101"/>
        <v>44734</v>
      </c>
      <c r="R1095" s="3"/>
    </row>
    <row r="1096" spans="14:18" x14ac:dyDescent="0.2">
      <c r="N1096" s="167">
        <f t="shared" si="97"/>
        <v>21</v>
      </c>
      <c r="O1096" s="168">
        <f t="shared" si="96"/>
        <v>2130</v>
      </c>
      <c r="P1096" s="169">
        <f t="shared" si="101"/>
        <v>44733</v>
      </c>
      <c r="Q1096" s="169">
        <f t="shared" si="101"/>
        <v>44735</v>
      </c>
      <c r="R1096" s="3"/>
    </row>
    <row r="1097" spans="14:18" x14ac:dyDescent="0.2">
      <c r="N1097" s="167">
        <f t="shared" si="97"/>
        <v>22</v>
      </c>
      <c r="O1097" s="168">
        <f t="shared" si="96"/>
        <v>2033</v>
      </c>
      <c r="P1097" s="169">
        <f t="shared" si="101"/>
        <v>44734</v>
      </c>
      <c r="Q1097" s="169">
        <f t="shared" si="101"/>
        <v>44736</v>
      </c>
      <c r="R1097" s="3"/>
    </row>
    <row r="1098" spans="14:18" x14ac:dyDescent="0.2">
      <c r="N1098" s="167">
        <f t="shared" si="97"/>
        <v>23</v>
      </c>
      <c r="O1098" s="168">
        <f t="shared" ref="O1098:O1352" si="102">ROUND(P1098/N1098,0)</f>
        <v>1945</v>
      </c>
      <c r="P1098" s="169">
        <f t="shared" si="101"/>
        <v>44735</v>
      </c>
      <c r="Q1098" s="169">
        <f t="shared" si="101"/>
        <v>44737</v>
      </c>
      <c r="R1098" s="3"/>
    </row>
    <row r="1099" spans="14:18" x14ac:dyDescent="0.2">
      <c r="N1099" s="167">
        <f t="shared" ref="N1099:N1353" si="103">DAY(P1099)</f>
        <v>24</v>
      </c>
      <c r="O1099" s="168">
        <f t="shared" si="102"/>
        <v>1864</v>
      </c>
      <c r="P1099" s="169">
        <f t="shared" si="101"/>
        <v>44736</v>
      </c>
      <c r="Q1099" s="169">
        <f t="shared" si="101"/>
        <v>44738</v>
      </c>
      <c r="R1099" s="3"/>
    </row>
    <row r="1100" spans="14:18" x14ac:dyDescent="0.2">
      <c r="N1100" s="167">
        <f t="shared" si="103"/>
        <v>25</v>
      </c>
      <c r="O1100" s="168">
        <f t="shared" si="102"/>
        <v>1789</v>
      </c>
      <c r="P1100" s="169">
        <f t="shared" ref="P1100:Q1115" si="104">P1099+1</f>
        <v>44737</v>
      </c>
      <c r="Q1100" s="169">
        <f t="shared" si="104"/>
        <v>44739</v>
      </c>
      <c r="R1100" s="3"/>
    </row>
    <row r="1101" spans="14:18" x14ac:dyDescent="0.2">
      <c r="N1101" s="167">
        <f t="shared" si="103"/>
        <v>26</v>
      </c>
      <c r="O1101" s="168">
        <f t="shared" si="102"/>
        <v>1721</v>
      </c>
      <c r="P1101" s="169">
        <f t="shared" si="104"/>
        <v>44738</v>
      </c>
      <c r="Q1101" s="169">
        <f t="shared" si="104"/>
        <v>44740</v>
      </c>
      <c r="R1101" s="3"/>
    </row>
    <row r="1102" spans="14:18" x14ac:dyDescent="0.2">
      <c r="N1102" s="167">
        <f t="shared" si="103"/>
        <v>27</v>
      </c>
      <c r="O1102" s="168">
        <f t="shared" si="102"/>
        <v>1657</v>
      </c>
      <c r="P1102" s="169">
        <f t="shared" si="104"/>
        <v>44739</v>
      </c>
      <c r="Q1102" s="169">
        <f t="shared" si="104"/>
        <v>44741</v>
      </c>
      <c r="R1102" s="3"/>
    </row>
    <row r="1103" spans="14:18" x14ac:dyDescent="0.2">
      <c r="N1103" s="167">
        <f t="shared" si="103"/>
        <v>28</v>
      </c>
      <c r="O1103" s="168">
        <f t="shared" si="102"/>
        <v>1598</v>
      </c>
      <c r="P1103" s="169">
        <f t="shared" si="104"/>
        <v>44740</v>
      </c>
      <c r="Q1103" s="169">
        <f t="shared" si="104"/>
        <v>44742</v>
      </c>
      <c r="R1103" s="3"/>
    </row>
    <row r="1104" spans="14:18" x14ac:dyDescent="0.2">
      <c r="N1104" s="167">
        <f t="shared" si="103"/>
        <v>29</v>
      </c>
      <c r="O1104" s="168">
        <f t="shared" si="102"/>
        <v>1543</v>
      </c>
      <c r="P1104" s="169">
        <f t="shared" si="104"/>
        <v>44741</v>
      </c>
      <c r="Q1104" s="169">
        <f t="shared" si="104"/>
        <v>44743</v>
      </c>
      <c r="R1104" s="3"/>
    </row>
    <row r="1105" spans="14:18" x14ac:dyDescent="0.2">
      <c r="N1105" s="167">
        <f t="shared" si="103"/>
        <v>30</v>
      </c>
      <c r="O1105" s="168">
        <f t="shared" si="102"/>
        <v>1491</v>
      </c>
      <c r="P1105" s="169">
        <f t="shared" si="104"/>
        <v>44742</v>
      </c>
      <c r="Q1105" s="169">
        <f t="shared" si="104"/>
        <v>44744</v>
      </c>
      <c r="R1105" s="3"/>
    </row>
    <row r="1106" spans="14:18" x14ac:dyDescent="0.2">
      <c r="N1106" s="167">
        <f t="shared" si="103"/>
        <v>1</v>
      </c>
      <c r="O1106" s="168">
        <f t="shared" si="102"/>
        <v>44743</v>
      </c>
      <c r="P1106" s="169">
        <f t="shared" si="104"/>
        <v>44743</v>
      </c>
      <c r="Q1106" s="169">
        <f t="shared" si="104"/>
        <v>44745</v>
      </c>
      <c r="R1106" s="3"/>
    </row>
    <row r="1107" spans="14:18" x14ac:dyDescent="0.2">
      <c r="N1107" s="167">
        <f t="shared" si="103"/>
        <v>2</v>
      </c>
      <c r="O1107" s="168">
        <f t="shared" si="102"/>
        <v>22372</v>
      </c>
      <c r="P1107" s="169">
        <f t="shared" si="104"/>
        <v>44744</v>
      </c>
      <c r="Q1107" s="169">
        <f t="shared" si="104"/>
        <v>44746</v>
      </c>
      <c r="R1107" s="3"/>
    </row>
    <row r="1108" spans="14:18" x14ac:dyDescent="0.2">
      <c r="N1108" s="167">
        <f t="shared" si="103"/>
        <v>3</v>
      </c>
      <c r="O1108" s="168">
        <f t="shared" si="102"/>
        <v>14915</v>
      </c>
      <c r="P1108" s="169">
        <f t="shared" si="104"/>
        <v>44745</v>
      </c>
      <c r="Q1108" s="169">
        <f t="shared" si="104"/>
        <v>44747</v>
      </c>
      <c r="R1108" s="3"/>
    </row>
    <row r="1109" spans="14:18" x14ac:dyDescent="0.2">
      <c r="N1109" s="167">
        <f t="shared" si="103"/>
        <v>4</v>
      </c>
      <c r="O1109" s="168">
        <f t="shared" si="102"/>
        <v>11187</v>
      </c>
      <c r="P1109" s="169">
        <f t="shared" si="104"/>
        <v>44746</v>
      </c>
      <c r="Q1109" s="169">
        <f t="shared" si="104"/>
        <v>44748</v>
      </c>
      <c r="R1109" s="3"/>
    </row>
    <row r="1110" spans="14:18" x14ac:dyDescent="0.2">
      <c r="N1110" s="167">
        <f t="shared" si="103"/>
        <v>5</v>
      </c>
      <c r="O1110" s="168">
        <f t="shared" si="102"/>
        <v>8949</v>
      </c>
      <c r="P1110" s="169">
        <f t="shared" si="104"/>
        <v>44747</v>
      </c>
      <c r="Q1110" s="169">
        <f t="shared" si="104"/>
        <v>44749</v>
      </c>
      <c r="R1110" s="3"/>
    </row>
    <row r="1111" spans="14:18" x14ac:dyDescent="0.2">
      <c r="N1111" s="167">
        <f t="shared" si="103"/>
        <v>6</v>
      </c>
      <c r="O1111" s="168">
        <f t="shared" si="102"/>
        <v>7458</v>
      </c>
      <c r="P1111" s="169">
        <f t="shared" si="104"/>
        <v>44748</v>
      </c>
      <c r="Q1111" s="169">
        <f t="shared" si="104"/>
        <v>44750</v>
      </c>
      <c r="R1111" s="3"/>
    </row>
    <row r="1112" spans="14:18" x14ac:dyDescent="0.2">
      <c r="N1112" s="167">
        <f t="shared" si="103"/>
        <v>7</v>
      </c>
      <c r="O1112" s="168">
        <f t="shared" si="102"/>
        <v>6393</v>
      </c>
      <c r="P1112" s="169">
        <f t="shared" si="104"/>
        <v>44749</v>
      </c>
      <c r="Q1112" s="169">
        <f t="shared" si="104"/>
        <v>44751</v>
      </c>
      <c r="R1112" s="3"/>
    </row>
    <row r="1113" spans="14:18" x14ac:dyDescent="0.2">
      <c r="N1113" s="167">
        <f t="shared" si="103"/>
        <v>8</v>
      </c>
      <c r="O1113" s="168">
        <f t="shared" si="102"/>
        <v>5594</v>
      </c>
      <c r="P1113" s="169">
        <f t="shared" si="104"/>
        <v>44750</v>
      </c>
      <c r="Q1113" s="169">
        <f t="shared" si="104"/>
        <v>44752</v>
      </c>
      <c r="R1113" s="3"/>
    </row>
    <row r="1114" spans="14:18" x14ac:dyDescent="0.2">
      <c r="N1114" s="167">
        <f t="shared" si="103"/>
        <v>9</v>
      </c>
      <c r="O1114" s="168">
        <f t="shared" si="102"/>
        <v>4972</v>
      </c>
      <c r="P1114" s="169">
        <f t="shared" si="104"/>
        <v>44751</v>
      </c>
      <c r="Q1114" s="169">
        <f t="shared" si="104"/>
        <v>44753</v>
      </c>
      <c r="R1114" s="3"/>
    </row>
    <row r="1115" spans="14:18" x14ac:dyDescent="0.2">
      <c r="N1115" s="167">
        <f t="shared" si="103"/>
        <v>10</v>
      </c>
      <c r="O1115" s="168">
        <f t="shared" si="102"/>
        <v>4475</v>
      </c>
      <c r="P1115" s="169">
        <f t="shared" si="104"/>
        <v>44752</v>
      </c>
      <c r="Q1115" s="169">
        <f t="shared" si="104"/>
        <v>44754</v>
      </c>
      <c r="R1115" s="3"/>
    </row>
    <row r="1116" spans="14:18" x14ac:dyDescent="0.2">
      <c r="N1116" s="167">
        <f t="shared" si="103"/>
        <v>11</v>
      </c>
      <c r="O1116" s="168">
        <f t="shared" si="102"/>
        <v>4068</v>
      </c>
      <c r="P1116" s="169">
        <f t="shared" ref="P1116:Q1131" si="105">P1115+1</f>
        <v>44753</v>
      </c>
      <c r="Q1116" s="169">
        <f t="shared" si="105"/>
        <v>44755</v>
      </c>
      <c r="R1116" s="3"/>
    </row>
    <row r="1117" spans="14:18" x14ac:dyDescent="0.2">
      <c r="N1117" s="167">
        <f t="shared" si="103"/>
        <v>12</v>
      </c>
      <c r="O1117" s="168">
        <f t="shared" si="102"/>
        <v>3730</v>
      </c>
      <c r="P1117" s="169">
        <f t="shared" si="105"/>
        <v>44754</v>
      </c>
      <c r="Q1117" s="169">
        <f t="shared" si="105"/>
        <v>44756</v>
      </c>
      <c r="R1117" s="3"/>
    </row>
    <row r="1118" spans="14:18" x14ac:dyDescent="0.2">
      <c r="N1118" s="167">
        <f t="shared" si="103"/>
        <v>13</v>
      </c>
      <c r="O1118" s="168">
        <f t="shared" si="102"/>
        <v>3443</v>
      </c>
      <c r="P1118" s="169">
        <f t="shared" si="105"/>
        <v>44755</v>
      </c>
      <c r="Q1118" s="169">
        <f t="shared" si="105"/>
        <v>44757</v>
      </c>
      <c r="R1118" s="3"/>
    </row>
    <row r="1119" spans="14:18" x14ac:dyDescent="0.2">
      <c r="N1119" s="167">
        <f t="shared" si="103"/>
        <v>14</v>
      </c>
      <c r="O1119" s="168">
        <f t="shared" si="102"/>
        <v>3197</v>
      </c>
      <c r="P1119" s="169">
        <f t="shared" si="105"/>
        <v>44756</v>
      </c>
      <c r="Q1119" s="169">
        <f t="shared" si="105"/>
        <v>44758</v>
      </c>
      <c r="R1119" s="3"/>
    </row>
    <row r="1120" spans="14:18" x14ac:dyDescent="0.2">
      <c r="N1120" s="167">
        <f t="shared" si="103"/>
        <v>15</v>
      </c>
      <c r="O1120" s="168">
        <f t="shared" si="102"/>
        <v>2984</v>
      </c>
      <c r="P1120" s="169">
        <f t="shared" si="105"/>
        <v>44757</v>
      </c>
      <c r="Q1120" s="169">
        <f t="shared" si="105"/>
        <v>44759</v>
      </c>
      <c r="R1120" s="3"/>
    </row>
    <row r="1121" spans="14:18" x14ac:dyDescent="0.2">
      <c r="N1121" s="167">
        <f t="shared" si="103"/>
        <v>16</v>
      </c>
      <c r="O1121" s="168">
        <f t="shared" si="102"/>
        <v>2797</v>
      </c>
      <c r="P1121" s="169">
        <f t="shared" si="105"/>
        <v>44758</v>
      </c>
      <c r="Q1121" s="169">
        <f t="shared" si="105"/>
        <v>44760</v>
      </c>
      <c r="R1121" s="3"/>
    </row>
    <row r="1122" spans="14:18" x14ac:dyDescent="0.2">
      <c r="N1122" s="167">
        <f t="shared" si="103"/>
        <v>17</v>
      </c>
      <c r="O1122" s="168">
        <f t="shared" si="102"/>
        <v>2633</v>
      </c>
      <c r="P1122" s="169">
        <f t="shared" si="105"/>
        <v>44759</v>
      </c>
      <c r="Q1122" s="169">
        <f t="shared" si="105"/>
        <v>44761</v>
      </c>
      <c r="R1122" s="3"/>
    </row>
    <row r="1123" spans="14:18" x14ac:dyDescent="0.2">
      <c r="N1123" s="167">
        <f t="shared" si="103"/>
        <v>18</v>
      </c>
      <c r="O1123" s="168">
        <f t="shared" si="102"/>
        <v>2487</v>
      </c>
      <c r="P1123" s="169">
        <f t="shared" si="105"/>
        <v>44760</v>
      </c>
      <c r="Q1123" s="169">
        <f t="shared" si="105"/>
        <v>44762</v>
      </c>
      <c r="R1123" s="3"/>
    </row>
    <row r="1124" spans="14:18" x14ac:dyDescent="0.2">
      <c r="N1124" s="167">
        <f t="shared" si="103"/>
        <v>19</v>
      </c>
      <c r="O1124" s="168">
        <f t="shared" si="102"/>
        <v>2356</v>
      </c>
      <c r="P1124" s="169">
        <f t="shared" si="105"/>
        <v>44761</v>
      </c>
      <c r="Q1124" s="169">
        <f t="shared" si="105"/>
        <v>44763</v>
      </c>
      <c r="R1124" s="3"/>
    </row>
    <row r="1125" spans="14:18" x14ac:dyDescent="0.2">
      <c r="N1125" s="167">
        <f t="shared" si="103"/>
        <v>20</v>
      </c>
      <c r="O1125" s="168">
        <f t="shared" si="102"/>
        <v>2238</v>
      </c>
      <c r="P1125" s="169">
        <f t="shared" si="105"/>
        <v>44762</v>
      </c>
      <c r="Q1125" s="169">
        <f t="shared" si="105"/>
        <v>44764</v>
      </c>
      <c r="R1125" s="3"/>
    </row>
    <row r="1126" spans="14:18" x14ac:dyDescent="0.2">
      <c r="N1126" s="167">
        <f t="shared" si="103"/>
        <v>21</v>
      </c>
      <c r="O1126" s="168">
        <f t="shared" si="102"/>
        <v>2132</v>
      </c>
      <c r="P1126" s="169">
        <f t="shared" si="105"/>
        <v>44763</v>
      </c>
      <c r="Q1126" s="169">
        <f t="shared" si="105"/>
        <v>44765</v>
      </c>
      <c r="R1126" s="3"/>
    </row>
    <row r="1127" spans="14:18" x14ac:dyDescent="0.2">
      <c r="N1127" s="167">
        <f t="shared" si="103"/>
        <v>22</v>
      </c>
      <c r="O1127" s="168">
        <f t="shared" si="102"/>
        <v>2035</v>
      </c>
      <c r="P1127" s="169">
        <f t="shared" si="105"/>
        <v>44764</v>
      </c>
      <c r="Q1127" s="169">
        <f t="shared" si="105"/>
        <v>44766</v>
      </c>
      <c r="R1127" s="3"/>
    </row>
    <row r="1128" spans="14:18" x14ac:dyDescent="0.2">
      <c r="N1128" s="167">
        <f t="shared" si="103"/>
        <v>23</v>
      </c>
      <c r="O1128" s="168">
        <f t="shared" si="102"/>
        <v>1946</v>
      </c>
      <c r="P1128" s="169">
        <f t="shared" si="105"/>
        <v>44765</v>
      </c>
      <c r="Q1128" s="169">
        <f t="shared" si="105"/>
        <v>44767</v>
      </c>
      <c r="R1128" s="3"/>
    </row>
    <row r="1129" spans="14:18" x14ac:dyDescent="0.2">
      <c r="N1129" s="167">
        <f t="shared" si="103"/>
        <v>24</v>
      </c>
      <c r="O1129" s="168">
        <f t="shared" si="102"/>
        <v>1865</v>
      </c>
      <c r="P1129" s="169">
        <f t="shared" si="105"/>
        <v>44766</v>
      </c>
      <c r="Q1129" s="169">
        <f t="shared" si="105"/>
        <v>44768</v>
      </c>
      <c r="R1129" s="3"/>
    </row>
    <row r="1130" spans="14:18" x14ac:dyDescent="0.2">
      <c r="N1130" s="167">
        <f t="shared" si="103"/>
        <v>25</v>
      </c>
      <c r="O1130" s="168">
        <f t="shared" si="102"/>
        <v>1791</v>
      </c>
      <c r="P1130" s="169">
        <f t="shared" si="105"/>
        <v>44767</v>
      </c>
      <c r="Q1130" s="169">
        <f t="shared" si="105"/>
        <v>44769</v>
      </c>
      <c r="R1130" s="3"/>
    </row>
    <row r="1131" spans="14:18" x14ac:dyDescent="0.2">
      <c r="N1131" s="167">
        <f t="shared" si="103"/>
        <v>26</v>
      </c>
      <c r="O1131" s="168">
        <f t="shared" si="102"/>
        <v>1722</v>
      </c>
      <c r="P1131" s="169">
        <f t="shared" si="105"/>
        <v>44768</v>
      </c>
      <c r="Q1131" s="169">
        <f t="shared" si="105"/>
        <v>44770</v>
      </c>
      <c r="R1131" s="3"/>
    </row>
    <row r="1132" spans="14:18" x14ac:dyDescent="0.2">
      <c r="N1132" s="167">
        <f t="shared" si="103"/>
        <v>27</v>
      </c>
      <c r="O1132" s="168">
        <f t="shared" si="102"/>
        <v>1658</v>
      </c>
      <c r="P1132" s="169">
        <f t="shared" ref="P1132:Q1147" si="106">P1131+1</f>
        <v>44769</v>
      </c>
      <c r="Q1132" s="169">
        <f t="shared" si="106"/>
        <v>44771</v>
      </c>
      <c r="R1132" s="3"/>
    </row>
    <row r="1133" spans="14:18" x14ac:dyDescent="0.2">
      <c r="N1133" s="167">
        <f t="shared" si="103"/>
        <v>28</v>
      </c>
      <c r="O1133" s="168">
        <f t="shared" si="102"/>
        <v>1599</v>
      </c>
      <c r="P1133" s="169">
        <f t="shared" si="106"/>
        <v>44770</v>
      </c>
      <c r="Q1133" s="169">
        <f t="shared" si="106"/>
        <v>44772</v>
      </c>
      <c r="R1133" s="3"/>
    </row>
    <row r="1134" spans="14:18" x14ac:dyDescent="0.2">
      <c r="N1134" s="167">
        <f t="shared" si="103"/>
        <v>29</v>
      </c>
      <c r="O1134" s="168">
        <f t="shared" si="102"/>
        <v>1544</v>
      </c>
      <c r="P1134" s="169">
        <f t="shared" si="106"/>
        <v>44771</v>
      </c>
      <c r="Q1134" s="169">
        <f t="shared" si="106"/>
        <v>44773</v>
      </c>
      <c r="R1134" s="3"/>
    </row>
    <row r="1135" spans="14:18" x14ac:dyDescent="0.2">
      <c r="N1135" s="167">
        <f t="shared" si="103"/>
        <v>30</v>
      </c>
      <c r="O1135" s="168">
        <f t="shared" si="102"/>
        <v>1492</v>
      </c>
      <c r="P1135" s="169">
        <f t="shared" si="106"/>
        <v>44772</v>
      </c>
      <c r="Q1135" s="169">
        <f t="shared" si="106"/>
        <v>44774</v>
      </c>
      <c r="R1135" s="3"/>
    </row>
    <row r="1136" spans="14:18" x14ac:dyDescent="0.2">
      <c r="N1136" s="167">
        <f t="shared" si="103"/>
        <v>31</v>
      </c>
      <c r="O1136" s="168">
        <f t="shared" si="102"/>
        <v>1444</v>
      </c>
      <c r="P1136" s="169">
        <f t="shared" si="106"/>
        <v>44773</v>
      </c>
      <c r="Q1136" s="169">
        <f t="shared" si="106"/>
        <v>44775</v>
      </c>
      <c r="R1136" s="3"/>
    </row>
    <row r="1137" spans="14:18" x14ac:dyDescent="0.2">
      <c r="N1137" s="167">
        <f t="shared" si="103"/>
        <v>1</v>
      </c>
      <c r="O1137" s="168">
        <f t="shared" si="102"/>
        <v>44774</v>
      </c>
      <c r="P1137" s="169">
        <f t="shared" si="106"/>
        <v>44774</v>
      </c>
      <c r="Q1137" s="169">
        <f t="shared" si="106"/>
        <v>44776</v>
      </c>
      <c r="R1137" s="3"/>
    </row>
    <row r="1138" spans="14:18" x14ac:dyDescent="0.2">
      <c r="N1138" s="167">
        <f t="shared" si="103"/>
        <v>2</v>
      </c>
      <c r="O1138" s="168">
        <f t="shared" si="102"/>
        <v>22388</v>
      </c>
      <c r="P1138" s="169">
        <f t="shared" si="106"/>
        <v>44775</v>
      </c>
      <c r="Q1138" s="169">
        <f t="shared" si="106"/>
        <v>44777</v>
      </c>
      <c r="R1138" s="3"/>
    </row>
    <row r="1139" spans="14:18" x14ac:dyDescent="0.2">
      <c r="N1139" s="167">
        <f t="shared" si="103"/>
        <v>3</v>
      </c>
      <c r="O1139" s="168">
        <f t="shared" si="102"/>
        <v>14925</v>
      </c>
      <c r="P1139" s="169">
        <f t="shared" si="106"/>
        <v>44776</v>
      </c>
      <c r="Q1139" s="169">
        <f t="shared" si="106"/>
        <v>44778</v>
      </c>
      <c r="R1139" s="3"/>
    </row>
    <row r="1140" spans="14:18" x14ac:dyDescent="0.2">
      <c r="N1140" s="167">
        <f t="shared" si="103"/>
        <v>4</v>
      </c>
      <c r="O1140" s="168">
        <f t="shared" si="102"/>
        <v>11194</v>
      </c>
      <c r="P1140" s="169">
        <f t="shared" si="106"/>
        <v>44777</v>
      </c>
      <c r="Q1140" s="169">
        <f t="shared" si="106"/>
        <v>44779</v>
      </c>
      <c r="R1140" s="3"/>
    </row>
    <row r="1141" spans="14:18" x14ac:dyDescent="0.2">
      <c r="N1141" s="167">
        <f t="shared" si="103"/>
        <v>5</v>
      </c>
      <c r="O1141" s="168">
        <f t="shared" si="102"/>
        <v>8956</v>
      </c>
      <c r="P1141" s="169">
        <f t="shared" si="106"/>
        <v>44778</v>
      </c>
      <c r="Q1141" s="169">
        <f t="shared" si="106"/>
        <v>44780</v>
      </c>
      <c r="R1141" s="3"/>
    </row>
    <row r="1142" spans="14:18" x14ac:dyDescent="0.2">
      <c r="N1142" s="167">
        <f t="shared" si="103"/>
        <v>6</v>
      </c>
      <c r="O1142" s="168">
        <f t="shared" si="102"/>
        <v>7463</v>
      </c>
      <c r="P1142" s="169">
        <f t="shared" si="106"/>
        <v>44779</v>
      </c>
      <c r="Q1142" s="169">
        <f t="shared" si="106"/>
        <v>44781</v>
      </c>
      <c r="R1142" s="3"/>
    </row>
    <row r="1143" spans="14:18" x14ac:dyDescent="0.2">
      <c r="N1143" s="167">
        <f t="shared" si="103"/>
        <v>7</v>
      </c>
      <c r="O1143" s="168">
        <f t="shared" si="102"/>
        <v>6397</v>
      </c>
      <c r="P1143" s="169">
        <f t="shared" si="106"/>
        <v>44780</v>
      </c>
      <c r="Q1143" s="169">
        <f t="shared" si="106"/>
        <v>44782</v>
      </c>
      <c r="R1143" s="3"/>
    </row>
    <row r="1144" spans="14:18" x14ac:dyDescent="0.2">
      <c r="N1144" s="167">
        <f t="shared" si="103"/>
        <v>8</v>
      </c>
      <c r="O1144" s="168">
        <f t="shared" si="102"/>
        <v>5598</v>
      </c>
      <c r="P1144" s="169">
        <f t="shared" si="106"/>
        <v>44781</v>
      </c>
      <c r="Q1144" s="169">
        <f t="shared" si="106"/>
        <v>44783</v>
      </c>
      <c r="R1144" s="3"/>
    </row>
    <row r="1145" spans="14:18" x14ac:dyDescent="0.2">
      <c r="N1145" s="167">
        <f t="shared" si="103"/>
        <v>9</v>
      </c>
      <c r="O1145" s="168">
        <f t="shared" si="102"/>
        <v>4976</v>
      </c>
      <c r="P1145" s="169">
        <f t="shared" si="106"/>
        <v>44782</v>
      </c>
      <c r="Q1145" s="169">
        <f t="shared" si="106"/>
        <v>44784</v>
      </c>
      <c r="R1145" s="3"/>
    </row>
    <row r="1146" spans="14:18" x14ac:dyDescent="0.2">
      <c r="N1146" s="167">
        <f t="shared" si="103"/>
        <v>10</v>
      </c>
      <c r="O1146" s="168">
        <f t="shared" si="102"/>
        <v>4478</v>
      </c>
      <c r="P1146" s="169">
        <f t="shared" si="106"/>
        <v>44783</v>
      </c>
      <c r="Q1146" s="169">
        <f t="shared" si="106"/>
        <v>44785</v>
      </c>
      <c r="R1146" s="3"/>
    </row>
    <row r="1147" spans="14:18" x14ac:dyDescent="0.2">
      <c r="N1147" s="167">
        <f t="shared" si="103"/>
        <v>11</v>
      </c>
      <c r="O1147" s="168">
        <f t="shared" si="102"/>
        <v>4071</v>
      </c>
      <c r="P1147" s="169">
        <f t="shared" si="106"/>
        <v>44784</v>
      </c>
      <c r="Q1147" s="169">
        <f t="shared" si="106"/>
        <v>44786</v>
      </c>
      <c r="R1147" s="3"/>
    </row>
    <row r="1148" spans="14:18" x14ac:dyDescent="0.2">
      <c r="N1148" s="167">
        <f t="shared" si="103"/>
        <v>12</v>
      </c>
      <c r="O1148" s="168">
        <f t="shared" si="102"/>
        <v>3732</v>
      </c>
      <c r="P1148" s="169">
        <f t="shared" ref="P1148:Q1163" si="107">P1147+1</f>
        <v>44785</v>
      </c>
      <c r="Q1148" s="169">
        <f t="shared" si="107"/>
        <v>44787</v>
      </c>
      <c r="R1148" s="3"/>
    </row>
    <row r="1149" spans="14:18" x14ac:dyDescent="0.2">
      <c r="N1149" s="167">
        <f t="shared" si="103"/>
        <v>13</v>
      </c>
      <c r="O1149" s="168">
        <f t="shared" si="102"/>
        <v>3445</v>
      </c>
      <c r="P1149" s="169">
        <f t="shared" si="107"/>
        <v>44786</v>
      </c>
      <c r="Q1149" s="169">
        <f t="shared" si="107"/>
        <v>44788</v>
      </c>
      <c r="R1149" s="3"/>
    </row>
    <row r="1150" spans="14:18" x14ac:dyDescent="0.2">
      <c r="N1150" s="167">
        <f t="shared" si="103"/>
        <v>14</v>
      </c>
      <c r="O1150" s="168">
        <f t="shared" si="102"/>
        <v>3199</v>
      </c>
      <c r="P1150" s="169">
        <f t="shared" si="107"/>
        <v>44787</v>
      </c>
      <c r="Q1150" s="169">
        <f t="shared" si="107"/>
        <v>44789</v>
      </c>
      <c r="R1150" s="3"/>
    </row>
    <row r="1151" spans="14:18" x14ac:dyDescent="0.2">
      <c r="N1151" s="167">
        <f t="shared" si="103"/>
        <v>15</v>
      </c>
      <c r="O1151" s="168">
        <f t="shared" si="102"/>
        <v>2986</v>
      </c>
      <c r="P1151" s="169">
        <f t="shared" si="107"/>
        <v>44788</v>
      </c>
      <c r="Q1151" s="169">
        <f t="shared" si="107"/>
        <v>44790</v>
      </c>
      <c r="R1151" s="3"/>
    </row>
    <row r="1152" spans="14:18" x14ac:dyDescent="0.2">
      <c r="N1152" s="167">
        <f t="shared" si="103"/>
        <v>16</v>
      </c>
      <c r="O1152" s="168">
        <f t="shared" si="102"/>
        <v>2799</v>
      </c>
      <c r="P1152" s="169">
        <f t="shared" si="107"/>
        <v>44789</v>
      </c>
      <c r="Q1152" s="169">
        <f t="shared" si="107"/>
        <v>44791</v>
      </c>
      <c r="R1152" s="3"/>
    </row>
    <row r="1153" spans="14:18" x14ac:dyDescent="0.2">
      <c r="N1153" s="167">
        <f t="shared" si="103"/>
        <v>17</v>
      </c>
      <c r="O1153" s="168">
        <f t="shared" si="102"/>
        <v>2635</v>
      </c>
      <c r="P1153" s="169">
        <f t="shared" si="107"/>
        <v>44790</v>
      </c>
      <c r="Q1153" s="169">
        <f t="shared" si="107"/>
        <v>44792</v>
      </c>
      <c r="R1153" s="3"/>
    </row>
    <row r="1154" spans="14:18" x14ac:dyDescent="0.2">
      <c r="N1154" s="167">
        <f t="shared" si="103"/>
        <v>18</v>
      </c>
      <c r="O1154" s="168">
        <f t="shared" si="102"/>
        <v>2488</v>
      </c>
      <c r="P1154" s="169">
        <f t="shared" si="107"/>
        <v>44791</v>
      </c>
      <c r="Q1154" s="169">
        <f t="shared" si="107"/>
        <v>44793</v>
      </c>
      <c r="R1154" s="3"/>
    </row>
    <row r="1155" spans="14:18" x14ac:dyDescent="0.2">
      <c r="N1155" s="167">
        <f t="shared" si="103"/>
        <v>19</v>
      </c>
      <c r="O1155" s="168">
        <f t="shared" si="102"/>
        <v>2357</v>
      </c>
      <c r="P1155" s="169">
        <f t="shared" si="107"/>
        <v>44792</v>
      </c>
      <c r="Q1155" s="169">
        <f t="shared" si="107"/>
        <v>44794</v>
      </c>
      <c r="R1155" s="3"/>
    </row>
    <row r="1156" spans="14:18" x14ac:dyDescent="0.2">
      <c r="N1156" s="167">
        <f t="shared" si="103"/>
        <v>20</v>
      </c>
      <c r="O1156" s="168">
        <f t="shared" si="102"/>
        <v>2240</v>
      </c>
      <c r="P1156" s="169">
        <f t="shared" si="107"/>
        <v>44793</v>
      </c>
      <c r="Q1156" s="169">
        <f t="shared" si="107"/>
        <v>44795</v>
      </c>
      <c r="R1156" s="3"/>
    </row>
    <row r="1157" spans="14:18" x14ac:dyDescent="0.2">
      <c r="N1157" s="167">
        <f t="shared" si="103"/>
        <v>21</v>
      </c>
      <c r="O1157" s="168">
        <f t="shared" si="102"/>
        <v>2133</v>
      </c>
      <c r="P1157" s="169">
        <f t="shared" si="107"/>
        <v>44794</v>
      </c>
      <c r="Q1157" s="169">
        <f t="shared" si="107"/>
        <v>44796</v>
      </c>
      <c r="R1157" s="3"/>
    </row>
    <row r="1158" spans="14:18" x14ac:dyDescent="0.2">
      <c r="N1158" s="167">
        <f t="shared" si="103"/>
        <v>22</v>
      </c>
      <c r="O1158" s="168">
        <f t="shared" si="102"/>
        <v>2036</v>
      </c>
      <c r="P1158" s="169">
        <f t="shared" si="107"/>
        <v>44795</v>
      </c>
      <c r="Q1158" s="169">
        <f t="shared" si="107"/>
        <v>44797</v>
      </c>
      <c r="R1158" s="3"/>
    </row>
    <row r="1159" spans="14:18" x14ac:dyDescent="0.2">
      <c r="N1159" s="167">
        <f t="shared" si="103"/>
        <v>23</v>
      </c>
      <c r="O1159" s="168">
        <f t="shared" si="102"/>
        <v>1948</v>
      </c>
      <c r="P1159" s="169">
        <f t="shared" si="107"/>
        <v>44796</v>
      </c>
      <c r="Q1159" s="169">
        <f t="shared" si="107"/>
        <v>44798</v>
      </c>
      <c r="R1159" s="3"/>
    </row>
    <row r="1160" spans="14:18" x14ac:dyDescent="0.2">
      <c r="N1160" s="167">
        <f t="shared" si="103"/>
        <v>24</v>
      </c>
      <c r="O1160" s="168">
        <f t="shared" si="102"/>
        <v>1867</v>
      </c>
      <c r="P1160" s="169">
        <f t="shared" si="107"/>
        <v>44797</v>
      </c>
      <c r="Q1160" s="169">
        <f t="shared" si="107"/>
        <v>44799</v>
      </c>
      <c r="R1160" s="3"/>
    </row>
    <row r="1161" spans="14:18" x14ac:dyDescent="0.2">
      <c r="N1161" s="167">
        <f t="shared" si="103"/>
        <v>25</v>
      </c>
      <c r="O1161" s="168">
        <f t="shared" si="102"/>
        <v>1792</v>
      </c>
      <c r="P1161" s="169">
        <f t="shared" si="107"/>
        <v>44798</v>
      </c>
      <c r="Q1161" s="169">
        <f t="shared" si="107"/>
        <v>44800</v>
      </c>
      <c r="R1161" s="3"/>
    </row>
    <row r="1162" spans="14:18" x14ac:dyDescent="0.2">
      <c r="N1162" s="167">
        <f t="shared" si="103"/>
        <v>26</v>
      </c>
      <c r="O1162" s="168">
        <f t="shared" si="102"/>
        <v>1723</v>
      </c>
      <c r="P1162" s="169">
        <f t="shared" si="107"/>
        <v>44799</v>
      </c>
      <c r="Q1162" s="169">
        <f t="shared" si="107"/>
        <v>44801</v>
      </c>
      <c r="R1162" s="3"/>
    </row>
    <row r="1163" spans="14:18" x14ac:dyDescent="0.2">
      <c r="N1163" s="167">
        <f t="shared" si="103"/>
        <v>27</v>
      </c>
      <c r="O1163" s="168">
        <f t="shared" si="102"/>
        <v>1659</v>
      </c>
      <c r="P1163" s="169">
        <f t="shared" si="107"/>
        <v>44800</v>
      </c>
      <c r="Q1163" s="169">
        <f t="shared" si="107"/>
        <v>44802</v>
      </c>
      <c r="R1163" s="3"/>
    </row>
    <row r="1164" spans="14:18" x14ac:dyDescent="0.2">
      <c r="N1164" s="167">
        <f t="shared" si="103"/>
        <v>28</v>
      </c>
      <c r="O1164" s="168">
        <f t="shared" si="102"/>
        <v>1600</v>
      </c>
      <c r="P1164" s="169">
        <f t="shared" ref="P1164:Q1179" si="108">P1163+1</f>
        <v>44801</v>
      </c>
      <c r="Q1164" s="169">
        <f t="shared" si="108"/>
        <v>44803</v>
      </c>
      <c r="R1164" s="3"/>
    </row>
    <row r="1165" spans="14:18" x14ac:dyDescent="0.2">
      <c r="N1165" s="167">
        <f t="shared" si="103"/>
        <v>29</v>
      </c>
      <c r="O1165" s="168">
        <f t="shared" si="102"/>
        <v>1545</v>
      </c>
      <c r="P1165" s="169">
        <f t="shared" si="108"/>
        <v>44802</v>
      </c>
      <c r="Q1165" s="169">
        <f t="shared" si="108"/>
        <v>44804</v>
      </c>
      <c r="R1165" s="3"/>
    </row>
    <row r="1166" spans="14:18" x14ac:dyDescent="0.2">
      <c r="N1166" s="167">
        <f t="shared" si="103"/>
        <v>30</v>
      </c>
      <c r="O1166" s="168">
        <f t="shared" si="102"/>
        <v>1493</v>
      </c>
      <c r="P1166" s="169">
        <f t="shared" si="108"/>
        <v>44803</v>
      </c>
      <c r="Q1166" s="169">
        <f t="shared" si="108"/>
        <v>44805</v>
      </c>
      <c r="R1166" s="3"/>
    </row>
    <row r="1167" spans="14:18" x14ac:dyDescent="0.2">
      <c r="N1167" s="167">
        <f t="shared" si="103"/>
        <v>31</v>
      </c>
      <c r="O1167" s="168">
        <f t="shared" si="102"/>
        <v>1445</v>
      </c>
      <c r="P1167" s="169">
        <f t="shared" si="108"/>
        <v>44804</v>
      </c>
      <c r="Q1167" s="169">
        <f t="shared" si="108"/>
        <v>44806</v>
      </c>
      <c r="R1167" s="3"/>
    </row>
    <row r="1168" spans="14:18" x14ac:dyDescent="0.2">
      <c r="N1168" s="167">
        <f t="shared" si="103"/>
        <v>1</v>
      </c>
      <c r="O1168" s="168">
        <f t="shared" si="102"/>
        <v>44805</v>
      </c>
      <c r="P1168" s="169">
        <f t="shared" si="108"/>
        <v>44805</v>
      </c>
      <c r="Q1168" s="169">
        <f t="shared" si="108"/>
        <v>44807</v>
      </c>
      <c r="R1168" s="3"/>
    </row>
    <row r="1169" spans="14:18" x14ac:dyDescent="0.2">
      <c r="N1169" s="167">
        <f t="shared" si="103"/>
        <v>2</v>
      </c>
      <c r="O1169" s="168">
        <f t="shared" si="102"/>
        <v>22403</v>
      </c>
      <c r="P1169" s="169">
        <f t="shared" si="108"/>
        <v>44806</v>
      </c>
      <c r="Q1169" s="169">
        <f t="shared" si="108"/>
        <v>44808</v>
      </c>
      <c r="R1169" s="3"/>
    </row>
    <row r="1170" spans="14:18" x14ac:dyDescent="0.2">
      <c r="N1170" s="167">
        <f t="shared" si="103"/>
        <v>3</v>
      </c>
      <c r="O1170" s="168">
        <f t="shared" si="102"/>
        <v>14936</v>
      </c>
      <c r="P1170" s="169">
        <f t="shared" si="108"/>
        <v>44807</v>
      </c>
      <c r="Q1170" s="169">
        <f t="shared" si="108"/>
        <v>44809</v>
      </c>
      <c r="R1170" s="3"/>
    </row>
    <row r="1171" spans="14:18" x14ac:dyDescent="0.2">
      <c r="N1171" s="167">
        <f t="shared" si="103"/>
        <v>4</v>
      </c>
      <c r="O1171" s="168">
        <f t="shared" si="102"/>
        <v>11202</v>
      </c>
      <c r="P1171" s="169">
        <f t="shared" si="108"/>
        <v>44808</v>
      </c>
      <c r="Q1171" s="169">
        <f t="shared" si="108"/>
        <v>44810</v>
      </c>
      <c r="R1171" s="3"/>
    </row>
    <row r="1172" spans="14:18" x14ac:dyDescent="0.2">
      <c r="N1172" s="167">
        <f t="shared" si="103"/>
        <v>5</v>
      </c>
      <c r="O1172" s="168">
        <f t="shared" si="102"/>
        <v>8962</v>
      </c>
      <c r="P1172" s="169">
        <f t="shared" si="108"/>
        <v>44809</v>
      </c>
      <c r="Q1172" s="169">
        <f t="shared" si="108"/>
        <v>44811</v>
      </c>
      <c r="R1172" s="3"/>
    </row>
    <row r="1173" spans="14:18" x14ac:dyDescent="0.2">
      <c r="N1173" s="167">
        <f t="shared" si="103"/>
        <v>6</v>
      </c>
      <c r="O1173" s="168">
        <f t="shared" si="102"/>
        <v>7468</v>
      </c>
      <c r="P1173" s="169">
        <f t="shared" si="108"/>
        <v>44810</v>
      </c>
      <c r="Q1173" s="169">
        <f t="shared" si="108"/>
        <v>44812</v>
      </c>
      <c r="R1173" s="3"/>
    </row>
    <row r="1174" spans="14:18" x14ac:dyDescent="0.2">
      <c r="N1174" s="167">
        <f t="shared" si="103"/>
        <v>7</v>
      </c>
      <c r="O1174" s="168">
        <f t="shared" si="102"/>
        <v>6402</v>
      </c>
      <c r="P1174" s="169">
        <f t="shared" si="108"/>
        <v>44811</v>
      </c>
      <c r="Q1174" s="169">
        <f t="shared" si="108"/>
        <v>44813</v>
      </c>
      <c r="R1174" s="3"/>
    </row>
    <row r="1175" spans="14:18" x14ac:dyDescent="0.2">
      <c r="N1175" s="167">
        <f t="shared" si="103"/>
        <v>8</v>
      </c>
      <c r="O1175" s="168">
        <f t="shared" si="102"/>
        <v>5602</v>
      </c>
      <c r="P1175" s="169">
        <f t="shared" si="108"/>
        <v>44812</v>
      </c>
      <c r="Q1175" s="169">
        <f t="shared" si="108"/>
        <v>44814</v>
      </c>
      <c r="R1175" s="3"/>
    </row>
    <row r="1176" spans="14:18" x14ac:dyDescent="0.2">
      <c r="N1176" s="167">
        <f t="shared" si="103"/>
        <v>9</v>
      </c>
      <c r="O1176" s="168">
        <f t="shared" si="102"/>
        <v>4979</v>
      </c>
      <c r="P1176" s="169">
        <f t="shared" si="108"/>
        <v>44813</v>
      </c>
      <c r="Q1176" s="169">
        <f t="shared" si="108"/>
        <v>44815</v>
      </c>
      <c r="R1176" s="3"/>
    </row>
    <row r="1177" spans="14:18" x14ac:dyDescent="0.2">
      <c r="N1177" s="167">
        <f t="shared" si="103"/>
        <v>10</v>
      </c>
      <c r="O1177" s="168">
        <f t="shared" si="102"/>
        <v>4481</v>
      </c>
      <c r="P1177" s="169">
        <f t="shared" si="108"/>
        <v>44814</v>
      </c>
      <c r="Q1177" s="169">
        <f t="shared" si="108"/>
        <v>44816</v>
      </c>
      <c r="R1177" s="3"/>
    </row>
    <row r="1178" spans="14:18" x14ac:dyDescent="0.2">
      <c r="N1178" s="167">
        <f t="shared" si="103"/>
        <v>11</v>
      </c>
      <c r="O1178" s="168">
        <f t="shared" si="102"/>
        <v>4074</v>
      </c>
      <c r="P1178" s="169">
        <f t="shared" si="108"/>
        <v>44815</v>
      </c>
      <c r="Q1178" s="169">
        <f t="shared" si="108"/>
        <v>44817</v>
      </c>
      <c r="R1178" s="3"/>
    </row>
    <row r="1179" spans="14:18" x14ac:dyDescent="0.2">
      <c r="N1179" s="167">
        <f t="shared" si="103"/>
        <v>12</v>
      </c>
      <c r="O1179" s="168">
        <f t="shared" si="102"/>
        <v>3735</v>
      </c>
      <c r="P1179" s="169">
        <f t="shared" si="108"/>
        <v>44816</v>
      </c>
      <c r="Q1179" s="169">
        <f t="shared" si="108"/>
        <v>44818</v>
      </c>
      <c r="R1179" s="3"/>
    </row>
    <row r="1180" spans="14:18" x14ac:dyDescent="0.2">
      <c r="N1180" s="167">
        <f t="shared" si="103"/>
        <v>13</v>
      </c>
      <c r="O1180" s="168">
        <f t="shared" si="102"/>
        <v>3447</v>
      </c>
      <c r="P1180" s="169">
        <f t="shared" ref="P1180:Q1195" si="109">P1179+1</f>
        <v>44817</v>
      </c>
      <c r="Q1180" s="169">
        <f t="shared" si="109"/>
        <v>44819</v>
      </c>
      <c r="R1180" s="3"/>
    </row>
    <row r="1181" spans="14:18" x14ac:dyDescent="0.2">
      <c r="N1181" s="167">
        <f t="shared" si="103"/>
        <v>14</v>
      </c>
      <c r="O1181" s="168">
        <f t="shared" si="102"/>
        <v>3201</v>
      </c>
      <c r="P1181" s="169">
        <f t="shared" si="109"/>
        <v>44818</v>
      </c>
      <c r="Q1181" s="169">
        <f t="shared" si="109"/>
        <v>44820</v>
      </c>
      <c r="R1181" s="3"/>
    </row>
    <row r="1182" spans="14:18" x14ac:dyDescent="0.2">
      <c r="N1182" s="167">
        <f t="shared" si="103"/>
        <v>15</v>
      </c>
      <c r="O1182" s="168">
        <f t="shared" si="102"/>
        <v>2988</v>
      </c>
      <c r="P1182" s="169">
        <f t="shared" si="109"/>
        <v>44819</v>
      </c>
      <c r="Q1182" s="169">
        <f t="shared" si="109"/>
        <v>44821</v>
      </c>
      <c r="R1182" s="3"/>
    </row>
    <row r="1183" spans="14:18" x14ac:dyDescent="0.2">
      <c r="N1183" s="167">
        <f t="shared" si="103"/>
        <v>16</v>
      </c>
      <c r="O1183" s="168">
        <f t="shared" si="102"/>
        <v>2801</v>
      </c>
      <c r="P1183" s="169">
        <f t="shared" si="109"/>
        <v>44820</v>
      </c>
      <c r="Q1183" s="169">
        <f t="shared" si="109"/>
        <v>44822</v>
      </c>
      <c r="R1183" s="3"/>
    </row>
    <row r="1184" spans="14:18" x14ac:dyDescent="0.2">
      <c r="N1184" s="167">
        <f t="shared" si="103"/>
        <v>17</v>
      </c>
      <c r="O1184" s="168">
        <f t="shared" si="102"/>
        <v>2637</v>
      </c>
      <c r="P1184" s="169">
        <f t="shared" si="109"/>
        <v>44821</v>
      </c>
      <c r="Q1184" s="169">
        <f t="shared" si="109"/>
        <v>44823</v>
      </c>
      <c r="R1184" s="3"/>
    </row>
    <row r="1185" spans="14:18" x14ac:dyDescent="0.2">
      <c r="N1185" s="167">
        <f t="shared" si="103"/>
        <v>18</v>
      </c>
      <c r="O1185" s="168">
        <f t="shared" si="102"/>
        <v>2490</v>
      </c>
      <c r="P1185" s="169">
        <f t="shared" si="109"/>
        <v>44822</v>
      </c>
      <c r="Q1185" s="169">
        <f t="shared" si="109"/>
        <v>44824</v>
      </c>
      <c r="R1185" s="3"/>
    </row>
    <row r="1186" spans="14:18" x14ac:dyDescent="0.2">
      <c r="N1186" s="167">
        <f t="shared" si="103"/>
        <v>19</v>
      </c>
      <c r="O1186" s="168">
        <f t="shared" si="102"/>
        <v>2359</v>
      </c>
      <c r="P1186" s="169">
        <f t="shared" si="109"/>
        <v>44823</v>
      </c>
      <c r="Q1186" s="169">
        <f t="shared" si="109"/>
        <v>44825</v>
      </c>
      <c r="R1186" s="3"/>
    </row>
    <row r="1187" spans="14:18" x14ac:dyDescent="0.2">
      <c r="N1187" s="167">
        <f t="shared" si="103"/>
        <v>20</v>
      </c>
      <c r="O1187" s="168">
        <f t="shared" si="102"/>
        <v>2241</v>
      </c>
      <c r="P1187" s="169">
        <f t="shared" si="109"/>
        <v>44824</v>
      </c>
      <c r="Q1187" s="169">
        <f t="shared" si="109"/>
        <v>44826</v>
      </c>
      <c r="R1187" s="3"/>
    </row>
    <row r="1188" spans="14:18" x14ac:dyDescent="0.2">
      <c r="N1188" s="167">
        <f t="shared" si="103"/>
        <v>21</v>
      </c>
      <c r="O1188" s="168">
        <f t="shared" si="102"/>
        <v>2135</v>
      </c>
      <c r="P1188" s="169">
        <f t="shared" si="109"/>
        <v>44825</v>
      </c>
      <c r="Q1188" s="169">
        <f t="shared" si="109"/>
        <v>44827</v>
      </c>
      <c r="R1188" s="3"/>
    </row>
    <row r="1189" spans="14:18" x14ac:dyDescent="0.2">
      <c r="N1189" s="167">
        <f t="shared" si="103"/>
        <v>22</v>
      </c>
      <c r="O1189" s="168">
        <f t="shared" si="102"/>
        <v>2038</v>
      </c>
      <c r="P1189" s="169">
        <f t="shared" si="109"/>
        <v>44826</v>
      </c>
      <c r="Q1189" s="169">
        <f t="shared" si="109"/>
        <v>44828</v>
      </c>
      <c r="R1189" s="3"/>
    </row>
    <row r="1190" spans="14:18" x14ac:dyDescent="0.2">
      <c r="N1190" s="167">
        <f t="shared" si="103"/>
        <v>23</v>
      </c>
      <c r="O1190" s="168">
        <f t="shared" si="102"/>
        <v>1949</v>
      </c>
      <c r="P1190" s="169">
        <f t="shared" si="109"/>
        <v>44827</v>
      </c>
      <c r="Q1190" s="169">
        <f t="shared" si="109"/>
        <v>44829</v>
      </c>
      <c r="R1190" s="3"/>
    </row>
    <row r="1191" spans="14:18" x14ac:dyDescent="0.2">
      <c r="N1191" s="167">
        <f t="shared" si="103"/>
        <v>24</v>
      </c>
      <c r="O1191" s="168">
        <f t="shared" si="102"/>
        <v>1868</v>
      </c>
      <c r="P1191" s="169">
        <f t="shared" si="109"/>
        <v>44828</v>
      </c>
      <c r="Q1191" s="169">
        <f t="shared" si="109"/>
        <v>44830</v>
      </c>
      <c r="R1191" s="3"/>
    </row>
    <row r="1192" spans="14:18" x14ac:dyDescent="0.2">
      <c r="N1192" s="167">
        <f t="shared" si="103"/>
        <v>25</v>
      </c>
      <c r="O1192" s="168">
        <f t="shared" si="102"/>
        <v>1793</v>
      </c>
      <c r="P1192" s="169">
        <f t="shared" si="109"/>
        <v>44829</v>
      </c>
      <c r="Q1192" s="169">
        <f t="shared" si="109"/>
        <v>44831</v>
      </c>
      <c r="R1192" s="3"/>
    </row>
    <row r="1193" spans="14:18" x14ac:dyDescent="0.2">
      <c r="N1193" s="167">
        <f t="shared" si="103"/>
        <v>26</v>
      </c>
      <c r="O1193" s="168">
        <f t="shared" si="102"/>
        <v>1724</v>
      </c>
      <c r="P1193" s="169">
        <f t="shared" si="109"/>
        <v>44830</v>
      </c>
      <c r="Q1193" s="169">
        <f t="shared" si="109"/>
        <v>44832</v>
      </c>
      <c r="R1193" s="3"/>
    </row>
    <row r="1194" spans="14:18" x14ac:dyDescent="0.2">
      <c r="N1194" s="167">
        <f t="shared" si="103"/>
        <v>27</v>
      </c>
      <c r="O1194" s="168">
        <f t="shared" si="102"/>
        <v>1660</v>
      </c>
      <c r="P1194" s="169">
        <f t="shared" si="109"/>
        <v>44831</v>
      </c>
      <c r="Q1194" s="169">
        <f t="shared" si="109"/>
        <v>44833</v>
      </c>
      <c r="R1194" s="3"/>
    </row>
    <row r="1195" spans="14:18" x14ac:dyDescent="0.2">
      <c r="N1195" s="167">
        <f t="shared" si="103"/>
        <v>28</v>
      </c>
      <c r="O1195" s="168">
        <f t="shared" si="102"/>
        <v>1601</v>
      </c>
      <c r="P1195" s="169">
        <f t="shared" si="109"/>
        <v>44832</v>
      </c>
      <c r="Q1195" s="169">
        <f t="shared" si="109"/>
        <v>44834</v>
      </c>
      <c r="R1195" s="3"/>
    </row>
    <row r="1196" spans="14:18" x14ac:dyDescent="0.2">
      <c r="N1196" s="167">
        <f t="shared" si="103"/>
        <v>29</v>
      </c>
      <c r="O1196" s="168">
        <f t="shared" si="102"/>
        <v>1546</v>
      </c>
      <c r="P1196" s="169">
        <f t="shared" ref="P1196:Q1211" si="110">P1195+1</f>
        <v>44833</v>
      </c>
      <c r="Q1196" s="169">
        <f t="shared" si="110"/>
        <v>44835</v>
      </c>
      <c r="R1196" s="3"/>
    </row>
    <row r="1197" spans="14:18" x14ac:dyDescent="0.2">
      <c r="N1197" s="167">
        <f t="shared" si="103"/>
        <v>30</v>
      </c>
      <c r="O1197" s="168">
        <f t="shared" si="102"/>
        <v>1494</v>
      </c>
      <c r="P1197" s="169">
        <f t="shared" si="110"/>
        <v>44834</v>
      </c>
      <c r="Q1197" s="169">
        <f t="shared" si="110"/>
        <v>44836</v>
      </c>
      <c r="R1197" s="3"/>
    </row>
    <row r="1198" spans="14:18" x14ac:dyDescent="0.2">
      <c r="N1198" s="167">
        <f t="shared" si="103"/>
        <v>1</v>
      </c>
      <c r="O1198" s="168">
        <f t="shared" si="102"/>
        <v>44835</v>
      </c>
      <c r="P1198" s="169">
        <f t="shared" si="110"/>
        <v>44835</v>
      </c>
      <c r="Q1198" s="169">
        <f t="shared" si="110"/>
        <v>44837</v>
      </c>
      <c r="R1198" s="3"/>
    </row>
    <row r="1199" spans="14:18" x14ac:dyDescent="0.2">
      <c r="N1199" s="167">
        <f t="shared" si="103"/>
        <v>2</v>
      </c>
      <c r="O1199" s="168">
        <f t="shared" si="102"/>
        <v>22418</v>
      </c>
      <c r="P1199" s="169">
        <f t="shared" si="110"/>
        <v>44836</v>
      </c>
      <c r="Q1199" s="169">
        <f t="shared" si="110"/>
        <v>44838</v>
      </c>
      <c r="R1199" s="3"/>
    </row>
    <row r="1200" spans="14:18" x14ac:dyDescent="0.2">
      <c r="N1200" s="167">
        <f t="shared" si="103"/>
        <v>3</v>
      </c>
      <c r="O1200" s="168">
        <f t="shared" si="102"/>
        <v>14946</v>
      </c>
      <c r="P1200" s="169">
        <f t="shared" si="110"/>
        <v>44837</v>
      </c>
      <c r="Q1200" s="169">
        <f t="shared" si="110"/>
        <v>44839</v>
      </c>
      <c r="R1200" s="3"/>
    </row>
    <row r="1201" spans="14:18" x14ac:dyDescent="0.2">
      <c r="N1201" s="167">
        <f t="shared" si="103"/>
        <v>4</v>
      </c>
      <c r="O1201" s="168">
        <f t="shared" si="102"/>
        <v>11210</v>
      </c>
      <c r="P1201" s="169">
        <f t="shared" si="110"/>
        <v>44838</v>
      </c>
      <c r="Q1201" s="169">
        <f t="shared" si="110"/>
        <v>44840</v>
      </c>
      <c r="R1201" s="3"/>
    </row>
    <row r="1202" spans="14:18" x14ac:dyDescent="0.2">
      <c r="N1202" s="167">
        <f t="shared" si="103"/>
        <v>5</v>
      </c>
      <c r="O1202" s="168">
        <f t="shared" si="102"/>
        <v>8968</v>
      </c>
      <c r="P1202" s="169">
        <f t="shared" si="110"/>
        <v>44839</v>
      </c>
      <c r="Q1202" s="169">
        <f t="shared" si="110"/>
        <v>44841</v>
      </c>
      <c r="R1202" s="3"/>
    </row>
    <row r="1203" spans="14:18" x14ac:dyDescent="0.2">
      <c r="N1203" s="167">
        <f t="shared" si="103"/>
        <v>6</v>
      </c>
      <c r="O1203" s="168">
        <f t="shared" si="102"/>
        <v>7473</v>
      </c>
      <c r="P1203" s="169">
        <f t="shared" si="110"/>
        <v>44840</v>
      </c>
      <c r="Q1203" s="169">
        <f t="shared" si="110"/>
        <v>44842</v>
      </c>
      <c r="R1203" s="3"/>
    </row>
    <row r="1204" spans="14:18" x14ac:dyDescent="0.2">
      <c r="N1204" s="167">
        <f t="shared" si="103"/>
        <v>7</v>
      </c>
      <c r="O1204" s="168">
        <f t="shared" si="102"/>
        <v>6406</v>
      </c>
      <c r="P1204" s="169">
        <f t="shared" si="110"/>
        <v>44841</v>
      </c>
      <c r="Q1204" s="169">
        <f t="shared" si="110"/>
        <v>44843</v>
      </c>
      <c r="R1204" s="3"/>
    </row>
    <row r="1205" spans="14:18" x14ac:dyDescent="0.2">
      <c r="N1205" s="167">
        <f t="shared" si="103"/>
        <v>8</v>
      </c>
      <c r="O1205" s="168">
        <f t="shared" si="102"/>
        <v>5605</v>
      </c>
      <c r="P1205" s="169">
        <f t="shared" si="110"/>
        <v>44842</v>
      </c>
      <c r="Q1205" s="169">
        <f t="shared" si="110"/>
        <v>44844</v>
      </c>
      <c r="R1205" s="3"/>
    </row>
    <row r="1206" spans="14:18" x14ac:dyDescent="0.2">
      <c r="N1206" s="167">
        <f t="shared" si="103"/>
        <v>9</v>
      </c>
      <c r="O1206" s="168">
        <f t="shared" si="102"/>
        <v>4983</v>
      </c>
      <c r="P1206" s="169">
        <f t="shared" si="110"/>
        <v>44843</v>
      </c>
      <c r="Q1206" s="169">
        <f t="shared" si="110"/>
        <v>44845</v>
      </c>
      <c r="R1206" s="3"/>
    </row>
    <row r="1207" spans="14:18" x14ac:dyDescent="0.2">
      <c r="N1207" s="167">
        <f t="shared" si="103"/>
        <v>10</v>
      </c>
      <c r="O1207" s="168">
        <f t="shared" si="102"/>
        <v>4484</v>
      </c>
      <c r="P1207" s="169">
        <f t="shared" si="110"/>
        <v>44844</v>
      </c>
      <c r="Q1207" s="169">
        <f t="shared" si="110"/>
        <v>44846</v>
      </c>
      <c r="R1207" s="3"/>
    </row>
    <row r="1208" spans="14:18" x14ac:dyDescent="0.2">
      <c r="N1208" s="167">
        <f t="shared" si="103"/>
        <v>11</v>
      </c>
      <c r="O1208" s="168">
        <f t="shared" si="102"/>
        <v>4077</v>
      </c>
      <c r="P1208" s="169">
        <f t="shared" si="110"/>
        <v>44845</v>
      </c>
      <c r="Q1208" s="169">
        <f t="shared" si="110"/>
        <v>44847</v>
      </c>
      <c r="R1208" s="3"/>
    </row>
    <row r="1209" spans="14:18" x14ac:dyDescent="0.2">
      <c r="N1209" s="167">
        <f t="shared" si="103"/>
        <v>12</v>
      </c>
      <c r="O1209" s="168">
        <f t="shared" si="102"/>
        <v>3737</v>
      </c>
      <c r="P1209" s="169">
        <f t="shared" si="110"/>
        <v>44846</v>
      </c>
      <c r="Q1209" s="169">
        <f t="shared" si="110"/>
        <v>44848</v>
      </c>
      <c r="R1209" s="3"/>
    </row>
    <row r="1210" spans="14:18" x14ac:dyDescent="0.2">
      <c r="N1210" s="167">
        <f t="shared" si="103"/>
        <v>13</v>
      </c>
      <c r="O1210" s="168">
        <f t="shared" si="102"/>
        <v>3450</v>
      </c>
      <c r="P1210" s="169">
        <f t="shared" si="110"/>
        <v>44847</v>
      </c>
      <c r="Q1210" s="169">
        <f t="shared" si="110"/>
        <v>44849</v>
      </c>
      <c r="R1210" s="3"/>
    </row>
    <row r="1211" spans="14:18" x14ac:dyDescent="0.2">
      <c r="N1211" s="167">
        <f t="shared" si="103"/>
        <v>14</v>
      </c>
      <c r="O1211" s="168">
        <f t="shared" si="102"/>
        <v>3203</v>
      </c>
      <c r="P1211" s="169">
        <f t="shared" si="110"/>
        <v>44848</v>
      </c>
      <c r="Q1211" s="169">
        <f t="shared" si="110"/>
        <v>44850</v>
      </c>
      <c r="R1211" s="3"/>
    </row>
    <row r="1212" spans="14:18" x14ac:dyDescent="0.2">
      <c r="N1212" s="167">
        <f t="shared" si="103"/>
        <v>15</v>
      </c>
      <c r="O1212" s="168">
        <f t="shared" si="102"/>
        <v>2990</v>
      </c>
      <c r="P1212" s="169">
        <f t="shared" ref="P1212:Q1227" si="111">P1211+1</f>
        <v>44849</v>
      </c>
      <c r="Q1212" s="169">
        <f t="shared" si="111"/>
        <v>44851</v>
      </c>
      <c r="R1212" s="3"/>
    </row>
    <row r="1213" spans="14:18" x14ac:dyDescent="0.2">
      <c r="N1213" s="167">
        <f t="shared" si="103"/>
        <v>16</v>
      </c>
      <c r="O1213" s="168">
        <f t="shared" si="102"/>
        <v>2803</v>
      </c>
      <c r="P1213" s="169">
        <f t="shared" si="111"/>
        <v>44850</v>
      </c>
      <c r="Q1213" s="169">
        <f t="shared" si="111"/>
        <v>44852</v>
      </c>
      <c r="R1213" s="3"/>
    </row>
    <row r="1214" spans="14:18" x14ac:dyDescent="0.2">
      <c r="N1214" s="167">
        <f t="shared" si="103"/>
        <v>17</v>
      </c>
      <c r="O1214" s="168">
        <f t="shared" si="102"/>
        <v>2638</v>
      </c>
      <c r="P1214" s="169">
        <f t="shared" si="111"/>
        <v>44851</v>
      </c>
      <c r="Q1214" s="169">
        <f t="shared" si="111"/>
        <v>44853</v>
      </c>
      <c r="R1214" s="3"/>
    </row>
    <row r="1215" spans="14:18" x14ac:dyDescent="0.2">
      <c r="N1215" s="167">
        <f t="shared" si="103"/>
        <v>18</v>
      </c>
      <c r="O1215" s="168">
        <f t="shared" si="102"/>
        <v>2492</v>
      </c>
      <c r="P1215" s="169">
        <f t="shared" si="111"/>
        <v>44852</v>
      </c>
      <c r="Q1215" s="169">
        <f t="shared" si="111"/>
        <v>44854</v>
      </c>
      <c r="R1215" s="3"/>
    </row>
    <row r="1216" spans="14:18" x14ac:dyDescent="0.2">
      <c r="N1216" s="167">
        <f t="shared" si="103"/>
        <v>19</v>
      </c>
      <c r="O1216" s="168">
        <f t="shared" si="102"/>
        <v>2361</v>
      </c>
      <c r="P1216" s="169">
        <f t="shared" si="111"/>
        <v>44853</v>
      </c>
      <c r="Q1216" s="169">
        <f t="shared" si="111"/>
        <v>44855</v>
      </c>
      <c r="R1216" s="3"/>
    </row>
    <row r="1217" spans="14:18" x14ac:dyDescent="0.2">
      <c r="N1217" s="167">
        <f t="shared" si="103"/>
        <v>20</v>
      </c>
      <c r="O1217" s="168">
        <f t="shared" si="102"/>
        <v>2243</v>
      </c>
      <c r="P1217" s="169">
        <f t="shared" si="111"/>
        <v>44854</v>
      </c>
      <c r="Q1217" s="169">
        <f t="shared" si="111"/>
        <v>44856</v>
      </c>
      <c r="R1217" s="3"/>
    </row>
    <row r="1218" spans="14:18" x14ac:dyDescent="0.2">
      <c r="N1218" s="167">
        <f t="shared" si="103"/>
        <v>21</v>
      </c>
      <c r="O1218" s="168">
        <f t="shared" si="102"/>
        <v>2136</v>
      </c>
      <c r="P1218" s="169">
        <f t="shared" si="111"/>
        <v>44855</v>
      </c>
      <c r="Q1218" s="169">
        <f t="shared" si="111"/>
        <v>44857</v>
      </c>
      <c r="R1218" s="3"/>
    </row>
    <row r="1219" spans="14:18" x14ac:dyDescent="0.2">
      <c r="N1219" s="167">
        <f t="shared" si="103"/>
        <v>22</v>
      </c>
      <c r="O1219" s="168">
        <f t="shared" si="102"/>
        <v>2039</v>
      </c>
      <c r="P1219" s="169">
        <f t="shared" si="111"/>
        <v>44856</v>
      </c>
      <c r="Q1219" s="169">
        <f t="shared" si="111"/>
        <v>44858</v>
      </c>
      <c r="R1219" s="3"/>
    </row>
    <row r="1220" spans="14:18" x14ac:dyDescent="0.2">
      <c r="N1220" s="167">
        <f t="shared" si="103"/>
        <v>23</v>
      </c>
      <c r="O1220" s="168">
        <f t="shared" si="102"/>
        <v>1950</v>
      </c>
      <c r="P1220" s="169">
        <f t="shared" si="111"/>
        <v>44857</v>
      </c>
      <c r="Q1220" s="169">
        <f t="shared" si="111"/>
        <v>44859</v>
      </c>
      <c r="R1220" s="3"/>
    </row>
    <row r="1221" spans="14:18" x14ac:dyDescent="0.2">
      <c r="N1221" s="167">
        <f t="shared" si="103"/>
        <v>24</v>
      </c>
      <c r="O1221" s="168">
        <f t="shared" si="102"/>
        <v>1869</v>
      </c>
      <c r="P1221" s="169">
        <f t="shared" si="111"/>
        <v>44858</v>
      </c>
      <c r="Q1221" s="169">
        <f t="shared" si="111"/>
        <v>44860</v>
      </c>
      <c r="R1221" s="3"/>
    </row>
    <row r="1222" spans="14:18" x14ac:dyDescent="0.2">
      <c r="N1222" s="167">
        <f t="shared" si="103"/>
        <v>25</v>
      </c>
      <c r="O1222" s="168">
        <f t="shared" si="102"/>
        <v>1794</v>
      </c>
      <c r="P1222" s="169">
        <f t="shared" si="111"/>
        <v>44859</v>
      </c>
      <c r="Q1222" s="169">
        <f t="shared" si="111"/>
        <v>44861</v>
      </c>
      <c r="R1222" s="3"/>
    </row>
    <row r="1223" spans="14:18" x14ac:dyDescent="0.2">
      <c r="N1223" s="167">
        <f t="shared" si="103"/>
        <v>26</v>
      </c>
      <c r="O1223" s="168">
        <f t="shared" si="102"/>
        <v>1725</v>
      </c>
      <c r="P1223" s="169">
        <f t="shared" si="111"/>
        <v>44860</v>
      </c>
      <c r="Q1223" s="169">
        <f t="shared" si="111"/>
        <v>44862</v>
      </c>
      <c r="R1223" s="3"/>
    </row>
    <row r="1224" spans="14:18" x14ac:dyDescent="0.2">
      <c r="N1224" s="167">
        <f t="shared" si="103"/>
        <v>27</v>
      </c>
      <c r="O1224" s="168">
        <f t="shared" si="102"/>
        <v>1662</v>
      </c>
      <c r="P1224" s="169">
        <f t="shared" si="111"/>
        <v>44861</v>
      </c>
      <c r="Q1224" s="169">
        <f t="shared" si="111"/>
        <v>44863</v>
      </c>
      <c r="R1224" s="3"/>
    </row>
    <row r="1225" spans="14:18" x14ac:dyDescent="0.2">
      <c r="N1225" s="167">
        <f t="shared" si="103"/>
        <v>28</v>
      </c>
      <c r="O1225" s="168">
        <f t="shared" si="102"/>
        <v>1602</v>
      </c>
      <c r="P1225" s="169">
        <f t="shared" si="111"/>
        <v>44862</v>
      </c>
      <c r="Q1225" s="169">
        <f t="shared" si="111"/>
        <v>44864</v>
      </c>
      <c r="R1225" s="3"/>
    </row>
    <row r="1226" spans="14:18" x14ac:dyDescent="0.2">
      <c r="N1226" s="167">
        <f t="shared" si="103"/>
        <v>29</v>
      </c>
      <c r="O1226" s="168">
        <f t="shared" si="102"/>
        <v>1547</v>
      </c>
      <c r="P1226" s="169">
        <f t="shared" si="111"/>
        <v>44863</v>
      </c>
      <c r="Q1226" s="169">
        <f t="shared" si="111"/>
        <v>44865</v>
      </c>
      <c r="R1226" s="3"/>
    </row>
    <row r="1227" spans="14:18" x14ac:dyDescent="0.2">
      <c r="N1227" s="167">
        <f t="shared" si="103"/>
        <v>30</v>
      </c>
      <c r="O1227" s="168">
        <f t="shared" si="102"/>
        <v>1495</v>
      </c>
      <c r="P1227" s="169">
        <f t="shared" si="111"/>
        <v>44864</v>
      </c>
      <c r="Q1227" s="169">
        <f t="shared" si="111"/>
        <v>44866</v>
      </c>
      <c r="R1227" s="3"/>
    </row>
    <row r="1228" spans="14:18" x14ac:dyDescent="0.2">
      <c r="N1228" s="167">
        <f t="shared" si="103"/>
        <v>31</v>
      </c>
      <c r="O1228" s="168">
        <f t="shared" si="102"/>
        <v>1447</v>
      </c>
      <c r="P1228" s="169">
        <f t="shared" ref="P1228:Q1243" si="112">P1227+1</f>
        <v>44865</v>
      </c>
      <c r="Q1228" s="169">
        <f t="shared" si="112"/>
        <v>44867</v>
      </c>
      <c r="R1228" s="3"/>
    </row>
    <row r="1229" spans="14:18" x14ac:dyDescent="0.2">
      <c r="N1229" s="167">
        <f t="shared" si="103"/>
        <v>1</v>
      </c>
      <c r="O1229" s="168">
        <f t="shared" si="102"/>
        <v>44866</v>
      </c>
      <c r="P1229" s="169">
        <f t="shared" si="112"/>
        <v>44866</v>
      </c>
      <c r="Q1229" s="169">
        <f t="shared" si="112"/>
        <v>44868</v>
      </c>
      <c r="R1229" s="3"/>
    </row>
    <row r="1230" spans="14:18" x14ac:dyDescent="0.2">
      <c r="N1230" s="167">
        <f t="shared" si="103"/>
        <v>2</v>
      </c>
      <c r="O1230" s="168">
        <f t="shared" si="102"/>
        <v>22434</v>
      </c>
      <c r="P1230" s="169">
        <f t="shared" si="112"/>
        <v>44867</v>
      </c>
      <c r="Q1230" s="169">
        <f t="shared" si="112"/>
        <v>44869</v>
      </c>
      <c r="R1230" s="3"/>
    </row>
    <row r="1231" spans="14:18" x14ac:dyDescent="0.2">
      <c r="N1231" s="167">
        <f t="shared" si="103"/>
        <v>3</v>
      </c>
      <c r="O1231" s="168">
        <f t="shared" si="102"/>
        <v>14956</v>
      </c>
      <c r="P1231" s="169">
        <f t="shared" si="112"/>
        <v>44868</v>
      </c>
      <c r="Q1231" s="169">
        <f t="shared" si="112"/>
        <v>44870</v>
      </c>
      <c r="R1231" s="3"/>
    </row>
    <row r="1232" spans="14:18" x14ac:dyDescent="0.2">
      <c r="N1232" s="167">
        <f t="shared" si="103"/>
        <v>4</v>
      </c>
      <c r="O1232" s="168">
        <f t="shared" si="102"/>
        <v>11217</v>
      </c>
      <c r="P1232" s="169">
        <f t="shared" si="112"/>
        <v>44869</v>
      </c>
      <c r="Q1232" s="169">
        <f t="shared" si="112"/>
        <v>44871</v>
      </c>
      <c r="R1232" s="3"/>
    </row>
    <row r="1233" spans="14:18" x14ac:dyDescent="0.2">
      <c r="N1233" s="167">
        <f t="shared" si="103"/>
        <v>5</v>
      </c>
      <c r="O1233" s="168">
        <f t="shared" si="102"/>
        <v>8974</v>
      </c>
      <c r="P1233" s="169">
        <f t="shared" si="112"/>
        <v>44870</v>
      </c>
      <c r="Q1233" s="169">
        <f t="shared" si="112"/>
        <v>44872</v>
      </c>
      <c r="R1233" s="3"/>
    </row>
    <row r="1234" spans="14:18" x14ac:dyDescent="0.2">
      <c r="N1234" s="167">
        <f t="shared" si="103"/>
        <v>6</v>
      </c>
      <c r="O1234" s="168">
        <f t="shared" si="102"/>
        <v>7479</v>
      </c>
      <c r="P1234" s="169">
        <f t="shared" si="112"/>
        <v>44871</v>
      </c>
      <c r="Q1234" s="169">
        <f t="shared" si="112"/>
        <v>44873</v>
      </c>
      <c r="R1234" s="3"/>
    </row>
    <row r="1235" spans="14:18" x14ac:dyDescent="0.2">
      <c r="N1235" s="167">
        <f t="shared" si="103"/>
        <v>7</v>
      </c>
      <c r="O1235" s="168">
        <f t="shared" si="102"/>
        <v>6410</v>
      </c>
      <c r="P1235" s="169">
        <f t="shared" si="112"/>
        <v>44872</v>
      </c>
      <c r="Q1235" s="169">
        <f t="shared" si="112"/>
        <v>44874</v>
      </c>
      <c r="R1235" s="3"/>
    </row>
    <row r="1236" spans="14:18" x14ac:dyDescent="0.2">
      <c r="N1236" s="167">
        <f t="shared" si="103"/>
        <v>8</v>
      </c>
      <c r="O1236" s="168">
        <f t="shared" si="102"/>
        <v>5609</v>
      </c>
      <c r="P1236" s="169">
        <f t="shared" si="112"/>
        <v>44873</v>
      </c>
      <c r="Q1236" s="169">
        <f t="shared" si="112"/>
        <v>44875</v>
      </c>
      <c r="R1236" s="3"/>
    </row>
    <row r="1237" spans="14:18" x14ac:dyDescent="0.2">
      <c r="N1237" s="167">
        <f t="shared" si="103"/>
        <v>9</v>
      </c>
      <c r="O1237" s="168">
        <f t="shared" si="102"/>
        <v>4986</v>
      </c>
      <c r="P1237" s="169">
        <f t="shared" si="112"/>
        <v>44874</v>
      </c>
      <c r="Q1237" s="169">
        <f t="shared" si="112"/>
        <v>44876</v>
      </c>
      <c r="R1237" s="3"/>
    </row>
    <row r="1238" spans="14:18" x14ac:dyDescent="0.2">
      <c r="N1238" s="167">
        <f t="shared" si="103"/>
        <v>10</v>
      </c>
      <c r="O1238" s="168">
        <f t="shared" si="102"/>
        <v>4488</v>
      </c>
      <c r="P1238" s="169">
        <f t="shared" si="112"/>
        <v>44875</v>
      </c>
      <c r="Q1238" s="169">
        <f t="shared" si="112"/>
        <v>44877</v>
      </c>
      <c r="R1238" s="3"/>
    </row>
    <row r="1239" spans="14:18" x14ac:dyDescent="0.2">
      <c r="N1239" s="167">
        <f t="shared" si="103"/>
        <v>11</v>
      </c>
      <c r="O1239" s="168">
        <f t="shared" si="102"/>
        <v>4080</v>
      </c>
      <c r="P1239" s="169">
        <f t="shared" si="112"/>
        <v>44876</v>
      </c>
      <c r="Q1239" s="169">
        <f t="shared" si="112"/>
        <v>44878</v>
      </c>
      <c r="R1239" s="3"/>
    </row>
    <row r="1240" spans="14:18" x14ac:dyDescent="0.2">
      <c r="N1240" s="167">
        <f t="shared" si="103"/>
        <v>12</v>
      </c>
      <c r="O1240" s="168">
        <f t="shared" si="102"/>
        <v>3740</v>
      </c>
      <c r="P1240" s="169">
        <f t="shared" si="112"/>
        <v>44877</v>
      </c>
      <c r="Q1240" s="169">
        <f t="shared" si="112"/>
        <v>44879</v>
      </c>
      <c r="R1240" s="3"/>
    </row>
    <row r="1241" spans="14:18" x14ac:dyDescent="0.2">
      <c r="N1241" s="167">
        <f t="shared" si="103"/>
        <v>13</v>
      </c>
      <c r="O1241" s="168">
        <f t="shared" si="102"/>
        <v>3452</v>
      </c>
      <c r="P1241" s="169">
        <f t="shared" si="112"/>
        <v>44878</v>
      </c>
      <c r="Q1241" s="169">
        <f t="shared" si="112"/>
        <v>44880</v>
      </c>
      <c r="R1241" s="3"/>
    </row>
    <row r="1242" spans="14:18" x14ac:dyDescent="0.2">
      <c r="N1242" s="167">
        <f t="shared" si="103"/>
        <v>14</v>
      </c>
      <c r="O1242" s="168">
        <f t="shared" si="102"/>
        <v>3206</v>
      </c>
      <c r="P1242" s="169">
        <f t="shared" si="112"/>
        <v>44879</v>
      </c>
      <c r="Q1242" s="169">
        <f t="shared" si="112"/>
        <v>44881</v>
      </c>
      <c r="R1242" s="3"/>
    </row>
    <row r="1243" spans="14:18" x14ac:dyDescent="0.2">
      <c r="N1243" s="167">
        <f t="shared" si="103"/>
        <v>15</v>
      </c>
      <c r="O1243" s="168">
        <f t="shared" si="102"/>
        <v>2992</v>
      </c>
      <c r="P1243" s="169">
        <f t="shared" si="112"/>
        <v>44880</v>
      </c>
      <c r="Q1243" s="169">
        <f t="shared" si="112"/>
        <v>44882</v>
      </c>
      <c r="R1243" s="3"/>
    </row>
    <row r="1244" spans="14:18" x14ac:dyDescent="0.2">
      <c r="N1244" s="167">
        <f t="shared" si="103"/>
        <v>16</v>
      </c>
      <c r="O1244" s="168">
        <f t="shared" si="102"/>
        <v>2805</v>
      </c>
      <c r="P1244" s="169">
        <f t="shared" ref="P1244:Q1259" si="113">P1243+1</f>
        <v>44881</v>
      </c>
      <c r="Q1244" s="169">
        <f t="shared" si="113"/>
        <v>44883</v>
      </c>
      <c r="R1244" s="3"/>
    </row>
    <row r="1245" spans="14:18" x14ac:dyDescent="0.2">
      <c r="N1245" s="167">
        <f t="shared" si="103"/>
        <v>17</v>
      </c>
      <c r="O1245" s="168">
        <f t="shared" si="102"/>
        <v>2640</v>
      </c>
      <c r="P1245" s="169">
        <f t="shared" si="113"/>
        <v>44882</v>
      </c>
      <c r="Q1245" s="169">
        <f t="shared" si="113"/>
        <v>44884</v>
      </c>
      <c r="R1245" s="3"/>
    </row>
    <row r="1246" spans="14:18" x14ac:dyDescent="0.2">
      <c r="N1246" s="167">
        <f t="shared" si="103"/>
        <v>18</v>
      </c>
      <c r="O1246" s="168">
        <f t="shared" si="102"/>
        <v>2494</v>
      </c>
      <c r="P1246" s="169">
        <f t="shared" si="113"/>
        <v>44883</v>
      </c>
      <c r="Q1246" s="169">
        <f t="shared" si="113"/>
        <v>44885</v>
      </c>
      <c r="R1246" s="3"/>
    </row>
    <row r="1247" spans="14:18" x14ac:dyDescent="0.2">
      <c r="N1247" s="167">
        <f t="shared" si="103"/>
        <v>19</v>
      </c>
      <c r="O1247" s="168">
        <f t="shared" si="102"/>
        <v>2362</v>
      </c>
      <c r="P1247" s="169">
        <f t="shared" si="113"/>
        <v>44884</v>
      </c>
      <c r="Q1247" s="169">
        <f t="shared" si="113"/>
        <v>44886</v>
      </c>
      <c r="R1247" s="3"/>
    </row>
    <row r="1248" spans="14:18" x14ac:dyDescent="0.2">
      <c r="N1248" s="167">
        <f t="shared" si="103"/>
        <v>20</v>
      </c>
      <c r="O1248" s="168">
        <f t="shared" si="102"/>
        <v>2244</v>
      </c>
      <c r="P1248" s="169">
        <f t="shared" si="113"/>
        <v>44885</v>
      </c>
      <c r="Q1248" s="169">
        <f t="shared" si="113"/>
        <v>44887</v>
      </c>
      <c r="R1248" s="3"/>
    </row>
    <row r="1249" spans="14:18" x14ac:dyDescent="0.2">
      <c r="N1249" s="167">
        <f t="shared" si="103"/>
        <v>21</v>
      </c>
      <c r="O1249" s="168">
        <f t="shared" si="102"/>
        <v>2137</v>
      </c>
      <c r="P1249" s="169">
        <f t="shared" si="113"/>
        <v>44886</v>
      </c>
      <c r="Q1249" s="169">
        <f t="shared" si="113"/>
        <v>44888</v>
      </c>
      <c r="R1249" s="3"/>
    </row>
    <row r="1250" spans="14:18" x14ac:dyDescent="0.2">
      <c r="N1250" s="167">
        <f t="shared" si="103"/>
        <v>22</v>
      </c>
      <c r="O1250" s="168">
        <f t="shared" si="102"/>
        <v>2040</v>
      </c>
      <c r="P1250" s="169">
        <f t="shared" si="113"/>
        <v>44887</v>
      </c>
      <c r="Q1250" s="169">
        <f t="shared" si="113"/>
        <v>44889</v>
      </c>
      <c r="R1250" s="3"/>
    </row>
    <row r="1251" spans="14:18" x14ac:dyDescent="0.2">
      <c r="N1251" s="167">
        <f t="shared" si="103"/>
        <v>23</v>
      </c>
      <c r="O1251" s="168">
        <f t="shared" si="102"/>
        <v>1952</v>
      </c>
      <c r="P1251" s="169">
        <f t="shared" si="113"/>
        <v>44888</v>
      </c>
      <c r="Q1251" s="169">
        <f t="shared" si="113"/>
        <v>44890</v>
      </c>
      <c r="R1251" s="3"/>
    </row>
    <row r="1252" spans="14:18" x14ac:dyDescent="0.2">
      <c r="N1252" s="167">
        <f t="shared" si="103"/>
        <v>24</v>
      </c>
      <c r="O1252" s="168">
        <f t="shared" si="102"/>
        <v>1870</v>
      </c>
      <c r="P1252" s="169">
        <f t="shared" si="113"/>
        <v>44889</v>
      </c>
      <c r="Q1252" s="169">
        <f t="shared" si="113"/>
        <v>44891</v>
      </c>
      <c r="R1252" s="3"/>
    </row>
    <row r="1253" spans="14:18" x14ac:dyDescent="0.2">
      <c r="N1253" s="167">
        <f t="shared" si="103"/>
        <v>25</v>
      </c>
      <c r="O1253" s="168">
        <f t="shared" si="102"/>
        <v>1796</v>
      </c>
      <c r="P1253" s="169">
        <f t="shared" si="113"/>
        <v>44890</v>
      </c>
      <c r="Q1253" s="169">
        <f t="shared" si="113"/>
        <v>44892</v>
      </c>
      <c r="R1253" s="3"/>
    </row>
    <row r="1254" spans="14:18" x14ac:dyDescent="0.2">
      <c r="N1254" s="167">
        <f t="shared" si="103"/>
        <v>26</v>
      </c>
      <c r="O1254" s="168">
        <f t="shared" si="102"/>
        <v>1727</v>
      </c>
      <c r="P1254" s="169">
        <f t="shared" si="113"/>
        <v>44891</v>
      </c>
      <c r="Q1254" s="169">
        <f t="shared" si="113"/>
        <v>44893</v>
      </c>
      <c r="R1254" s="3"/>
    </row>
    <row r="1255" spans="14:18" x14ac:dyDescent="0.2">
      <c r="N1255" s="167">
        <f t="shared" si="103"/>
        <v>27</v>
      </c>
      <c r="O1255" s="168">
        <f t="shared" si="102"/>
        <v>1663</v>
      </c>
      <c r="P1255" s="169">
        <f t="shared" si="113"/>
        <v>44892</v>
      </c>
      <c r="Q1255" s="169">
        <f t="shared" si="113"/>
        <v>44894</v>
      </c>
      <c r="R1255" s="3"/>
    </row>
    <row r="1256" spans="14:18" x14ac:dyDescent="0.2">
      <c r="N1256" s="167">
        <f t="shared" si="103"/>
        <v>28</v>
      </c>
      <c r="O1256" s="168">
        <f t="shared" si="102"/>
        <v>1603</v>
      </c>
      <c r="P1256" s="169">
        <f t="shared" si="113"/>
        <v>44893</v>
      </c>
      <c r="Q1256" s="169">
        <f t="shared" si="113"/>
        <v>44895</v>
      </c>
      <c r="R1256" s="3"/>
    </row>
    <row r="1257" spans="14:18" x14ac:dyDescent="0.2">
      <c r="N1257" s="167">
        <f t="shared" si="103"/>
        <v>29</v>
      </c>
      <c r="O1257" s="168">
        <f t="shared" si="102"/>
        <v>1548</v>
      </c>
      <c r="P1257" s="169">
        <f t="shared" si="113"/>
        <v>44894</v>
      </c>
      <c r="Q1257" s="169">
        <f t="shared" si="113"/>
        <v>44896</v>
      </c>
      <c r="R1257" s="3"/>
    </row>
    <row r="1258" spans="14:18" x14ac:dyDescent="0.2">
      <c r="N1258" s="167">
        <f t="shared" si="103"/>
        <v>30</v>
      </c>
      <c r="O1258" s="168">
        <f t="shared" si="102"/>
        <v>1497</v>
      </c>
      <c r="P1258" s="169">
        <f t="shared" si="113"/>
        <v>44895</v>
      </c>
      <c r="Q1258" s="169">
        <f t="shared" si="113"/>
        <v>44897</v>
      </c>
      <c r="R1258" s="3"/>
    </row>
    <row r="1259" spans="14:18" x14ac:dyDescent="0.2">
      <c r="N1259" s="167">
        <f t="shared" si="103"/>
        <v>1</v>
      </c>
      <c r="O1259" s="168">
        <f t="shared" si="102"/>
        <v>44896</v>
      </c>
      <c r="P1259" s="169">
        <f t="shared" si="113"/>
        <v>44896</v>
      </c>
      <c r="Q1259" s="169">
        <f t="shared" si="113"/>
        <v>44898</v>
      </c>
      <c r="R1259" s="3"/>
    </row>
    <row r="1260" spans="14:18" x14ac:dyDescent="0.2">
      <c r="N1260" s="167">
        <f t="shared" si="103"/>
        <v>2</v>
      </c>
      <c r="O1260" s="168">
        <f t="shared" si="102"/>
        <v>22449</v>
      </c>
      <c r="P1260" s="169">
        <f t="shared" ref="P1260:Q1275" si="114">P1259+1</f>
        <v>44897</v>
      </c>
      <c r="Q1260" s="169">
        <f t="shared" si="114"/>
        <v>44899</v>
      </c>
      <c r="R1260" s="3"/>
    </row>
    <row r="1261" spans="14:18" x14ac:dyDescent="0.2">
      <c r="N1261" s="167">
        <f t="shared" si="103"/>
        <v>3</v>
      </c>
      <c r="O1261" s="168">
        <f t="shared" si="102"/>
        <v>14966</v>
      </c>
      <c r="P1261" s="169">
        <f t="shared" si="114"/>
        <v>44898</v>
      </c>
      <c r="Q1261" s="169">
        <f t="shared" si="114"/>
        <v>44900</v>
      </c>
      <c r="R1261" s="3"/>
    </row>
    <row r="1262" spans="14:18" x14ac:dyDescent="0.2">
      <c r="N1262" s="167">
        <f t="shared" si="103"/>
        <v>4</v>
      </c>
      <c r="O1262" s="168">
        <f t="shared" si="102"/>
        <v>11225</v>
      </c>
      <c r="P1262" s="169">
        <f t="shared" si="114"/>
        <v>44899</v>
      </c>
      <c r="Q1262" s="169">
        <f t="shared" si="114"/>
        <v>44901</v>
      </c>
      <c r="R1262" s="3"/>
    </row>
    <row r="1263" spans="14:18" x14ac:dyDescent="0.2">
      <c r="N1263" s="167">
        <f t="shared" si="103"/>
        <v>5</v>
      </c>
      <c r="O1263" s="168">
        <f t="shared" si="102"/>
        <v>8980</v>
      </c>
      <c r="P1263" s="169">
        <f t="shared" si="114"/>
        <v>44900</v>
      </c>
      <c r="Q1263" s="169">
        <f t="shared" si="114"/>
        <v>44902</v>
      </c>
      <c r="R1263" s="3"/>
    </row>
    <row r="1264" spans="14:18" x14ac:dyDescent="0.2">
      <c r="N1264" s="167">
        <f t="shared" si="103"/>
        <v>6</v>
      </c>
      <c r="O1264" s="168">
        <f t="shared" si="102"/>
        <v>7484</v>
      </c>
      <c r="P1264" s="169">
        <f t="shared" si="114"/>
        <v>44901</v>
      </c>
      <c r="Q1264" s="169">
        <f t="shared" si="114"/>
        <v>44903</v>
      </c>
      <c r="R1264" s="3"/>
    </row>
    <row r="1265" spans="14:18" x14ac:dyDescent="0.2">
      <c r="N1265" s="167">
        <f t="shared" si="103"/>
        <v>7</v>
      </c>
      <c r="O1265" s="168">
        <f t="shared" si="102"/>
        <v>6415</v>
      </c>
      <c r="P1265" s="169">
        <f t="shared" si="114"/>
        <v>44902</v>
      </c>
      <c r="Q1265" s="169">
        <f t="shared" si="114"/>
        <v>44904</v>
      </c>
      <c r="R1265" s="3"/>
    </row>
    <row r="1266" spans="14:18" x14ac:dyDescent="0.2">
      <c r="N1266" s="167">
        <f t="shared" si="103"/>
        <v>8</v>
      </c>
      <c r="O1266" s="168">
        <f t="shared" si="102"/>
        <v>5613</v>
      </c>
      <c r="P1266" s="169">
        <f t="shared" si="114"/>
        <v>44903</v>
      </c>
      <c r="Q1266" s="169">
        <f t="shared" si="114"/>
        <v>44905</v>
      </c>
      <c r="R1266" s="3"/>
    </row>
    <row r="1267" spans="14:18" x14ac:dyDescent="0.2">
      <c r="N1267" s="167">
        <f t="shared" si="103"/>
        <v>9</v>
      </c>
      <c r="O1267" s="168">
        <f t="shared" si="102"/>
        <v>4989</v>
      </c>
      <c r="P1267" s="169">
        <f t="shared" si="114"/>
        <v>44904</v>
      </c>
      <c r="Q1267" s="169">
        <f t="shared" si="114"/>
        <v>44906</v>
      </c>
      <c r="R1267" s="3"/>
    </row>
    <row r="1268" spans="14:18" x14ac:dyDescent="0.2">
      <c r="N1268" s="167">
        <f t="shared" si="103"/>
        <v>10</v>
      </c>
      <c r="O1268" s="168">
        <f t="shared" si="102"/>
        <v>4491</v>
      </c>
      <c r="P1268" s="169">
        <f t="shared" si="114"/>
        <v>44905</v>
      </c>
      <c r="Q1268" s="169">
        <f t="shared" si="114"/>
        <v>44907</v>
      </c>
      <c r="R1268" s="3"/>
    </row>
    <row r="1269" spans="14:18" x14ac:dyDescent="0.2">
      <c r="N1269" s="167">
        <f t="shared" si="103"/>
        <v>11</v>
      </c>
      <c r="O1269" s="168">
        <f t="shared" si="102"/>
        <v>4082</v>
      </c>
      <c r="P1269" s="169">
        <f t="shared" si="114"/>
        <v>44906</v>
      </c>
      <c r="Q1269" s="169">
        <f t="shared" si="114"/>
        <v>44908</v>
      </c>
      <c r="R1269" s="3"/>
    </row>
    <row r="1270" spans="14:18" x14ac:dyDescent="0.2">
      <c r="N1270" s="167">
        <f t="shared" si="103"/>
        <v>12</v>
      </c>
      <c r="O1270" s="168">
        <f t="shared" si="102"/>
        <v>3742</v>
      </c>
      <c r="P1270" s="169">
        <f t="shared" si="114"/>
        <v>44907</v>
      </c>
      <c r="Q1270" s="169">
        <f t="shared" si="114"/>
        <v>44909</v>
      </c>
      <c r="R1270" s="3"/>
    </row>
    <row r="1271" spans="14:18" x14ac:dyDescent="0.2">
      <c r="N1271" s="167">
        <f t="shared" si="103"/>
        <v>13</v>
      </c>
      <c r="O1271" s="168">
        <f t="shared" si="102"/>
        <v>3454</v>
      </c>
      <c r="P1271" s="169">
        <f t="shared" si="114"/>
        <v>44908</v>
      </c>
      <c r="Q1271" s="169">
        <f t="shared" si="114"/>
        <v>44910</v>
      </c>
      <c r="R1271" s="3"/>
    </row>
    <row r="1272" spans="14:18" x14ac:dyDescent="0.2">
      <c r="N1272" s="167">
        <f t="shared" si="103"/>
        <v>14</v>
      </c>
      <c r="O1272" s="168">
        <f t="shared" si="102"/>
        <v>3208</v>
      </c>
      <c r="P1272" s="169">
        <f t="shared" si="114"/>
        <v>44909</v>
      </c>
      <c r="Q1272" s="169">
        <f t="shared" si="114"/>
        <v>44911</v>
      </c>
      <c r="R1272" s="3"/>
    </row>
    <row r="1273" spans="14:18" x14ac:dyDescent="0.2">
      <c r="N1273" s="167">
        <f t="shared" si="103"/>
        <v>15</v>
      </c>
      <c r="O1273" s="168">
        <f t="shared" si="102"/>
        <v>2994</v>
      </c>
      <c r="P1273" s="169">
        <f t="shared" si="114"/>
        <v>44910</v>
      </c>
      <c r="Q1273" s="169">
        <f t="shared" si="114"/>
        <v>44912</v>
      </c>
      <c r="R1273" s="3"/>
    </row>
    <row r="1274" spans="14:18" x14ac:dyDescent="0.2">
      <c r="N1274" s="167">
        <f t="shared" si="103"/>
        <v>16</v>
      </c>
      <c r="O1274" s="168">
        <f t="shared" si="102"/>
        <v>2807</v>
      </c>
      <c r="P1274" s="169">
        <f t="shared" si="114"/>
        <v>44911</v>
      </c>
      <c r="Q1274" s="169">
        <f t="shared" si="114"/>
        <v>44913</v>
      </c>
      <c r="R1274" s="3"/>
    </row>
    <row r="1275" spans="14:18" x14ac:dyDescent="0.2">
      <c r="N1275" s="167">
        <f t="shared" si="103"/>
        <v>17</v>
      </c>
      <c r="O1275" s="168">
        <f t="shared" si="102"/>
        <v>2642</v>
      </c>
      <c r="P1275" s="169">
        <f t="shared" si="114"/>
        <v>44912</v>
      </c>
      <c r="Q1275" s="169">
        <f t="shared" si="114"/>
        <v>44914</v>
      </c>
      <c r="R1275" s="3"/>
    </row>
    <row r="1276" spans="14:18" x14ac:dyDescent="0.2">
      <c r="N1276" s="167">
        <f t="shared" si="103"/>
        <v>18</v>
      </c>
      <c r="O1276" s="168">
        <f t="shared" si="102"/>
        <v>2495</v>
      </c>
      <c r="P1276" s="169">
        <f t="shared" ref="P1276:Q1291" si="115">P1275+1</f>
        <v>44913</v>
      </c>
      <c r="Q1276" s="169">
        <f t="shared" si="115"/>
        <v>44915</v>
      </c>
      <c r="R1276" s="3"/>
    </row>
    <row r="1277" spans="14:18" x14ac:dyDescent="0.2">
      <c r="N1277" s="167">
        <f t="shared" si="103"/>
        <v>19</v>
      </c>
      <c r="O1277" s="168">
        <f t="shared" si="102"/>
        <v>2364</v>
      </c>
      <c r="P1277" s="169">
        <f t="shared" si="115"/>
        <v>44914</v>
      </c>
      <c r="Q1277" s="169">
        <f t="shared" si="115"/>
        <v>44916</v>
      </c>
      <c r="R1277" s="3"/>
    </row>
    <row r="1278" spans="14:18" x14ac:dyDescent="0.2">
      <c r="N1278" s="167">
        <f t="shared" si="103"/>
        <v>20</v>
      </c>
      <c r="O1278" s="168">
        <f t="shared" si="102"/>
        <v>2246</v>
      </c>
      <c r="P1278" s="169">
        <f t="shared" si="115"/>
        <v>44915</v>
      </c>
      <c r="Q1278" s="169">
        <f t="shared" si="115"/>
        <v>44917</v>
      </c>
      <c r="R1278" s="3"/>
    </row>
    <row r="1279" spans="14:18" x14ac:dyDescent="0.2">
      <c r="N1279" s="167">
        <f t="shared" si="103"/>
        <v>21</v>
      </c>
      <c r="O1279" s="168">
        <f t="shared" si="102"/>
        <v>2139</v>
      </c>
      <c r="P1279" s="169">
        <f t="shared" si="115"/>
        <v>44916</v>
      </c>
      <c r="Q1279" s="169">
        <f t="shared" si="115"/>
        <v>44918</v>
      </c>
      <c r="R1279" s="3"/>
    </row>
    <row r="1280" spans="14:18" x14ac:dyDescent="0.2">
      <c r="N1280" s="167">
        <f t="shared" si="103"/>
        <v>22</v>
      </c>
      <c r="O1280" s="168">
        <f t="shared" si="102"/>
        <v>2042</v>
      </c>
      <c r="P1280" s="169">
        <f t="shared" si="115"/>
        <v>44917</v>
      </c>
      <c r="Q1280" s="169">
        <f t="shared" si="115"/>
        <v>44919</v>
      </c>
      <c r="R1280" s="3"/>
    </row>
    <row r="1281" spans="14:18" x14ac:dyDescent="0.2">
      <c r="N1281" s="167">
        <f t="shared" si="103"/>
        <v>23</v>
      </c>
      <c r="O1281" s="168">
        <f t="shared" si="102"/>
        <v>1953</v>
      </c>
      <c r="P1281" s="169">
        <f t="shared" si="115"/>
        <v>44918</v>
      </c>
      <c r="Q1281" s="169">
        <f t="shared" si="115"/>
        <v>44920</v>
      </c>
      <c r="R1281" s="3"/>
    </row>
    <row r="1282" spans="14:18" x14ac:dyDescent="0.2">
      <c r="N1282" s="167">
        <f t="shared" si="103"/>
        <v>24</v>
      </c>
      <c r="O1282" s="168">
        <f t="shared" si="102"/>
        <v>1872</v>
      </c>
      <c r="P1282" s="169">
        <f t="shared" si="115"/>
        <v>44919</v>
      </c>
      <c r="Q1282" s="169">
        <f t="shared" si="115"/>
        <v>44921</v>
      </c>
      <c r="R1282" s="3"/>
    </row>
    <row r="1283" spans="14:18" x14ac:dyDescent="0.2">
      <c r="N1283" s="167">
        <f t="shared" si="103"/>
        <v>25</v>
      </c>
      <c r="O1283" s="168">
        <f t="shared" si="102"/>
        <v>1797</v>
      </c>
      <c r="P1283" s="169">
        <f t="shared" si="115"/>
        <v>44920</v>
      </c>
      <c r="Q1283" s="169">
        <f t="shared" si="115"/>
        <v>44922</v>
      </c>
      <c r="R1283" s="3"/>
    </row>
    <row r="1284" spans="14:18" x14ac:dyDescent="0.2">
      <c r="N1284" s="167">
        <f t="shared" si="103"/>
        <v>26</v>
      </c>
      <c r="O1284" s="168">
        <f t="shared" si="102"/>
        <v>1728</v>
      </c>
      <c r="P1284" s="169">
        <f t="shared" si="115"/>
        <v>44921</v>
      </c>
      <c r="Q1284" s="169">
        <f t="shared" si="115"/>
        <v>44923</v>
      </c>
      <c r="R1284" s="3"/>
    </row>
    <row r="1285" spans="14:18" x14ac:dyDescent="0.2">
      <c r="N1285" s="167">
        <f t="shared" si="103"/>
        <v>27</v>
      </c>
      <c r="O1285" s="168">
        <f t="shared" si="102"/>
        <v>1664</v>
      </c>
      <c r="P1285" s="169">
        <f t="shared" si="115"/>
        <v>44922</v>
      </c>
      <c r="Q1285" s="169">
        <f t="shared" si="115"/>
        <v>44924</v>
      </c>
      <c r="R1285" s="3"/>
    </row>
    <row r="1286" spans="14:18" x14ac:dyDescent="0.2">
      <c r="N1286" s="167">
        <f t="shared" si="103"/>
        <v>28</v>
      </c>
      <c r="O1286" s="168">
        <f t="shared" si="102"/>
        <v>1604</v>
      </c>
      <c r="P1286" s="169">
        <f t="shared" si="115"/>
        <v>44923</v>
      </c>
      <c r="Q1286" s="169">
        <f t="shared" si="115"/>
        <v>44925</v>
      </c>
      <c r="R1286" s="3"/>
    </row>
    <row r="1287" spans="14:18" x14ac:dyDescent="0.2">
      <c r="N1287" s="167">
        <f t="shared" si="103"/>
        <v>29</v>
      </c>
      <c r="O1287" s="168">
        <f t="shared" si="102"/>
        <v>1549</v>
      </c>
      <c r="P1287" s="169">
        <f t="shared" si="115"/>
        <v>44924</v>
      </c>
      <c r="Q1287" s="169">
        <f t="shared" si="115"/>
        <v>44926</v>
      </c>
      <c r="R1287" s="3"/>
    </row>
    <row r="1288" spans="14:18" x14ac:dyDescent="0.2">
      <c r="N1288" s="167">
        <f t="shared" si="103"/>
        <v>30</v>
      </c>
      <c r="O1288" s="168">
        <f t="shared" si="102"/>
        <v>1498</v>
      </c>
      <c r="P1288" s="169">
        <f t="shared" si="115"/>
        <v>44925</v>
      </c>
      <c r="Q1288" s="169">
        <f t="shared" si="115"/>
        <v>44927</v>
      </c>
      <c r="R1288" s="3"/>
    </row>
    <row r="1289" spans="14:18" x14ac:dyDescent="0.2">
      <c r="N1289" s="167">
        <f t="shared" si="103"/>
        <v>31</v>
      </c>
      <c r="O1289" s="168">
        <f t="shared" si="102"/>
        <v>1449</v>
      </c>
      <c r="P1289" s="169">
        <f t="shared" si="115"/>
        <v>44926</v>
      </c>
      <c r="Q1289" s="169">
        <f t="shared" si="115"/>
        <v>44928</v>
      </c>
      <c r="R1289" s="3"/>
    </row>
    <row r="1290" spans="14:18" x14ac:dyDescent="0.2">
      <c r="N1290" s="167">
        <f t="shared" si="103"/>
        <v>1</v>
      </c>
      <c r="O1290" s="168">
        <f t="shared" si="102"/>
        <v>44927</v>
      </c>
      <c r="P1290" s="169">
        <f t="shared" si="115"/>
        <v>44927</v>
      </c>
      <c r="Q1290" s="169">
        <f t="shared" si="115"/>
        <v>44929</v>
      </c>
      <c r="R1290" s="3"/>
    </row>
    <row r="1291" spans="14:18" x14ac:dyDescent="0.2">
      <c r="N1291" s="167">
        <f t="shared" si="103"/>
        <v>2</v>
      </c>
      <c r="O1291" s="168">
        <f t="shared" si="102"/>
        <v>22464</v>
      </c>
      <c r="P1291" s="169">
        <f t="shared" si="115"/>
        <v>44928</v>
      </c>
      <c r="Q1291" s="169">
        <f t="shared" si="115"/>
        <v>44930</v>
      </c>
      <c r="R1291" s="3"/>
    </row>
    <row r="1292" spans="14:18" x14ac:dyDescent="0.2">
      <c r="N1292" s="167">
        <f t="shared" si="103"/>
        <v>3</v>
      </c>
      <c r="O1292" s="168">
        <f t="shared" si="102"/>
        <v>14976</v>
      </c>
      <c r="P1292" s="169">
        <f t="shared" ref="P1292:Q1307" si="116">P1291+1</f>
        <v>44929</v>
      </c>
      <c r="Q1292" s="169">
        <f t="shared" si="116"/>
        <v>44931</v>
      </c>
      <c r="R1292" s="3"/>
    </row>
    <row r="1293" spans="14:18" x14ac:dyDescent="0.2">
      <c r="N1293" s="167">
        <f t="shared" si="103"/>
        <v>4</v>
      </c>
      <c r="O1293" s="168">
        <f t="shared" si="102"/>
        <v>11233</v>
      </c>
      <c r="P1293" s="169">
        <f t="shared" si="116"/>
        <v>44930</v>
      </c>
      <c r="Q1293" s="169">
        <f t="shared" si="116"/>
        <v>44932</v>
      </c>
      <c r="R1293" s="3"/>
    </row>
    <row r="1294" spans="14:18" x14ac:dyDescent="0.2">
      <c r="N1294" s="167">
        <f t="shared" si="103"/>
        <v>5</v>
      </c>
      <c r="O1294" s="168">
        <f t="shared" si="102"/>
        <v>8986</v>
      </c>
      <c r="P1294" s="169">
        <f t="shared" si="116"/>
        <v>44931</v>
      </c>
      <c r="Q1294" s="169">
        <f t="shared" si="116"/>
        <v>44933</v>
      </c>
      <c r="R1294" s="3"/>
    </row>
    <row r="1295" spans="14:18" x14ac:dyDescent="0.2">
      <c r="N1295" s="167">
        <f t="shared" si="103"/>
        <v>6</v>
      </c>
      <c r="O1295" s="168">
        <f t="shared" si="102"/>
        <v>7489</v>
      </c>
      <c r="P1295" s="169">
        <f t="shared" si="116"/>
        <v>44932</v>
      </c>
      <c r="Q1295" s="169">
        <f t="shared" si="116"/>
        <v>44934</v>
      </c>
      <c r="R1295" s="3"/>
    </row>
    <row r="1296" spans="14:18" x14ac:dyDescent="0.2">
      <c r="N1296" s="167">
        <f t="shared" si="103"/>
        <v>7</v>
      </c>
      <c r="O1296" s="168">
        <f t="shared" si="102"/>
        <v>6419</v>
      </c>
      <c r="P1296" s="169">
        <f t="shared" si="116"/>
        <v>44933</v>
      </c>
      <c r="Q1296" s="169">
        <f t="shared" si="116"/>
        <v>44935</v>
      </c>
      <c r="R1296" s="3"/>
    </row>
    <row r="1297" spans="14:18" x14ac:dyDescent="0.2">
      <c r="N1297" s="167">
        <f t="shared" si="103"/>
        <v>8</v>
      </c>
      <c r="O1297" s="168">
        <f t="shared" si="102"/>
        <v>5617</v>
      </c>
      <c r="P1297" s="169">
        <f t="shared" si="116"/>
        <v>44934</v>
      </c>
      <c r="Q1297" s="169">
        <f t="shared" si="116"/>
        <v>44936</v>
      </c>
      <c r="R1297" s="3"/>
    </row>
    <row r="1298" spans="14:18" x14ac:dyDescent="0.2">
      <c r="N1298" s="167">
        <f t="shared" si="103"/>
        <v>9</v>
      </c>
      <c r="O1298" s="168">
        <f t="shared" si="102"/>
        <v>4993</v>
      </c>
      <c r="P1298" s="169">
        <f t="shared" si="116"/>
        <v>44935</v>
      </c>
      <c r="Q1298" s="169">
        <f t="shared" si="116"/>
        <v>44937</v>
      </c>
      <c r="R1298" s="3"/>
    </row>
    <row r="1299" spans="14:18" x14ac:dyDescent="0.2">
      <c r="N1299" s="167">
        <f t="shared" si="103"/>
        <v>10</v>
      </c>
      <c r="O1299" s="168">
        <f t="shared" si="102"/>
        <v>4494</v>
      </c>
      <c r="P1299" s="169">
        <f t="shared" si="116"/>
        <v>44936</v>
      </c>
      <c r="Q1299" s="169">
        <f t="shared" si="116"/>
        <v>44938</v>
      </c>
      <c r="R1299" s="3"/>
    </row>
    <row r="1300" spans="14:18" x14ac:dyDescent="0.2">
      <c r="N1300" s="167">
        <f t="shared" si="103"/>
        <v>11</v>
      </c>
      <c r="O1300" s="168">
        <f t="shared" si="102"/>
        <v>4085</v>
      </c>
      <c r="P1300" s="169">
        <f t="shared" si="116"/>
        <v>44937</v>
      </c>
      <c r="Q1300" s="169">
        <f t="shared" si="116"/>
        <v>44939</v>
      </c>
      <c r="R1300" s="3"/>
    </row>
    <row r="1301" spans="14:18" x14ac:dyDescent="0.2">
      <c r="N1301" s="167">
        <f t="shared" si="103"/>
        <v>12</v>
      </c>
      <c r="O1301" s="168">
        <f t="shared" si="102"/>
        <v>3745</v>
      </c>
      <c r="P1301" s="169">
        <f t="shared" si="116"/>
        <v>44938</v>
      </c>
      <c r="Q1301" s="169">
        <f t="shared" si="116"/>
        <v>44940</v>
      </c>
      <c r="R1301" s="3"/>
    </row>
    <row r="1302" spans="14:18" x14ac:dyDescent="0.2">
      <c r="N1302" s="167">
        <f t="shared" si="103"/>
        <v>13</v>
      </c>
      <c r="O1302" s="168">
        <f t="shared" si="102"/>
        <v>3457</v>
      </c>
      <c r="P1302" s="169">
        <f t="shared" si="116"/>
        <v>44939</v>
      </c>
      <c r="Q1302" s="169">
        <f t="shared" si="116"/>
        <v>44941</v>
      </c>
      <c r="R1302" s="3"/>
    </row>
    <row r="1303" spans="14:18" x14ac:dyDescent="0.2">
      <c r="N1303" s="167">
        <f t="shared" si="103"/>
        <v>14</v>
      </c>
      <c r="O1303" s="168">
        <f t="shared" si="102"/>
        <v>3210</v>
      </c>
      <c r="P1303" s="169">
        <f t="shared" si="116"/>
        <v>44940</v>
      </c>
      <c r="Q1303" s="169">
        <f t="shared" si="116"/>
        <v>44942</v>
      </c>
      <c r="R1303" s="3"/>
    </row>
    <row r="1304" spans="14:18" x14ac:dyDescent="0.2">
      <c r="N1304" s="167">
        <f t="shared" si="103"/>
        <v>15</v>
      </c>
      <c r="O1304" s="168">
        <f t="shared" si="102"/>
        <v>2996</v>
      </c>
      <c r="P1304" s="169">
        <f t="shared" si="116"/>
        <v>44941</v>
      </c>
      <c r="Q1304" s="169">
        <f t="shared" si="116"/>
        <v>44943</v>
      </c>
      <c r="R1304" s="3"/>
    </row>
    <row r="1305" spans="14:18" x14ac:dyDescent="0.2">
      <c r="N1305" s="167">
        <f t="shared" si="103"/>
        <v>16</v>
      </c>
      <c r="O1305" s="168">
        <f t="shared" si="102"/>
        <v>2809</v>
      </c>
      <c r="P1305" s="169">
        <f t="shared" si="116"/>
        <v>44942</v>
      </c>
      <c r="Q1305" s="169">
        <f t="shared" si="116"/>
        <v>44944</v>
      </c>
      <c r="R1305" s="3"/>
    </row>
    <row r="1306" spans="14:18" x14ac:dyDescent="0.2">
      <c r="N1306" s="167">
        <f t="shared" si="103"/>
        <v>17</v>
      </c>
      <c r="O1306" s="168">
        <f t="shared" si="102"/>
        <v>2644</v>
      </c>
      <c r="P1306" s="169">
        <f t="shared" si="116"/>
        <v>44943</v>
      </c>
      <c r="Q1306" s="169">
        <f t="shared" si="116"/>
        <v>44945</v>
      </c>
      <c r="R1306" s="3"/>
    </row>
    <row r="1307" spans="14:18" x14ac:dyDescent="0.2">
      <c r="N1307" s="167">
        <f t="shared" si="103"/>
        <v>18</v>
      </c>
      <c r="O1307" s="168">
        <f t="shared" si="102"/>
        <v>2497</v>
      </c>
      <c r="P1307" s="169">
        <f t="shared" si="116"/>
        <v>44944</v>
      </c>
      <c r="Q1307" s="169">
        <f t="shared" si="116"/>
        <v>44946</v>
      </c>
      <c r="R1307" s="3"/>
    </row>
    <row r="1308" spans="14:18" x14ac:dyDescent="0.2">
      <c r="N1308" s="167">
        <f t="shared" si="103"/>
        <v>19</v>
      </c>
      <c r="O1308" s="168">
        <f t="shared" si="102"/>
        <v>2366</v>
      </c>
      <c r="P1308" s="169">
        <f t="shared" ref="P1308:Q1323" si="117">P1307+1</f>
        <v>44945</v>
      </c>
      <c r="Q1308" s="169">
        <f t="shared" si="117"/>
        <v>44947</v>
      </c>
      <c r="R1308" s="3"/>
    </row>
    <row r="1309" spans="14:18" x14ac:dyDescent="0.2">
      <c r="N1309" s="167">
        <f t="shared" si="103"/>
        <v>20</v>
      </c>
      <c r="O1309" s="168">
        <f t="shared" si="102"/>
        <v>2247</v>
      </c>
      <c r="P1309" s="169">
        <f t="shared" si="117"/>
        <v>44946</v>
      </c>
      <c r="Q1309" s="169">
        <f t="shared" si="117"/>
        <v>44948</v>
      </c>
      <c r="R1309" s="3"/>
    </row>
    <row r="1310" spans="14:18" x14ac:dyDescent="0.2">
      <c r="N1310" s="167">
        <f t="shared" si="103"/>
        <v>21</v>
      </c>
      <c r="O1310" s="168">
        <f t="shared" si="102"/>
        <v>2140</v>
      </c>
      <c r="P1310" s="169">
        <f t="shared" si="117"/>
        <v>44947</v>
      </c>
      <c r="Q1310" s="169">
        <f t="shared" si="117"/>
        <v>44949</v>
      </c>
      <c r="R1310" s="3"/>
    </row>
    <row r="1311" spans="14:18" x14ac:dyDescent="0.2">
      <c r="N1311" s="167">
        <f t="shared" si="103"/>
        <v>22</v>
      </c>
      <c r="O1311" s="168">
        <f t="shared" si="102"/>
        <v>2043</v>
      </c>
      <c r="P1311" s="169">
        <f t="shared" si="117"/>
        <v>44948</v>
      </c>
      <c r="Q1311" s="169">
        <f t="shared" si="117"/>
        <v>44950</v>
      </c>
      <c r="R1311" s="3"/>
    </row>
    <row r="1312" spans="14:18" x14ac:dyDescent="0.2">
      <c r="N1312" s="167">
        <f t="shared" si="103"/>
        <v>23</v>
      </c>
      <c r="O1312" s="168">
        <f t="shared" si="102"/>
        <v>1954</v>
      </c>
      <c r="P1312" s="169">
        <f t="shared" si="117"/>
        <v>44949</v>
      </c>
      <c r="Q1312" s="169">
        <f t="shared" si="117"/>
        <v>44951</v>
      </c>
      <c r="R1312" s="3"/>
    </row>
    <row r="1313" spans="14:18" x14ac:dyDescent="0.2">
      <c r="N1313" s="167">
        <f t="shared" si="103"/>
        <v>24</v>
      </c>
      <c r="O1313" s="168">
        <f t="shared" si="102"/>
        <v>1873</v>
      </c>
      <c r="P1313" s="169">
        <f t="shared" si="117"/>
        <v>44950</v>
      </c>
      <c r="Q1313" s="169">
        <f t="shared" si="117"/>
        <v>44952</v>
      </c>
      <c r="R1313" s="3"/>
    </row>
    <row r="1314" spans="14:18" x14ac:dyDescent="0.2">
      <c r="N1314" s="167">
        <f t="shared" si="103"/>
        <v>25</v>
      </c>
      <c r="O1314" s="168">
        <f t="shared" si="102"/>
        <v>1798</v>
      </c>
      <c r="P1314" s="169">
        <f t="shared" si="117"/>
        <v>44951</v>
      </c>
      <c r="Q1314" s="169">
        <f t="shared" si="117"/>
        <v>44953</v>
      </c>
      <c r="R1314" s="3"/>
    </row>
    <row r="1315" spans="14:18" x14ac:dyDescent="0.2">
      <c r="N1315" s="167">
        <f t="shared" si="103"/>
        <v>26</v>
      </c>
      <c r="O1315" s="168">
        <f t="shared" si="102"/>
        <v>1729</v>
      </c>
      <c r="P1315" s="169">
        <f t="shared" si="117"/>
        <v>44952</v>
      </c>
      <c r="Q1315" s="169">
        <f t="shared" si="117"/>
        <v>44954</v>
      </c>
      <c r="R1315" s="3"/>
    </row>
    <row r="1316" spans="14:18" x14ac:dyDescent="0.2">
      <c r="N1316" s="167">
        <f t="shared" si="103"/>
        <v>27</v>
      </c>
      <c r="O1316" s="168">
        <f t="shared" si="102"/>
        <v>1665</v>
      </c>
      <c r="P1316" s="169">
        <f t="shared" si="117"/>
        <v>44953</v>
      </c>
      <c r="Q1316" s="169">
        <f t="shared" si="117"/>
        <v>44955</v>
      </c>
      <c r="R1316" s="3"/>
    </row>
    <row r="1317" spans="14:18" x14ac:dyDescent="0.2">
      <c r="N1317" s="167">
        <f t="shared" si="103"/>
        <v>28</v>
      </c>
      <c r="O1317" s="168">
        <f t="shared" si="102"/>
        <v>1606</v>
      </c>
      <c r="P1317" s="169">
        <f t="shared" si="117"/>
        <v>44954</v>
      </c>
      <c r="Q1317" s="169">
        <f t="shared" si="117"/>
        <v>44956</v>
      </c>
      <c r="R1317" s="3"/>
    </row>
    <row r="1318" spans="14:18" x14ac:dyDescent="0.2">
      <c r="N1318" s="167">
        <f t="shared" si="103"/>
        <v>29</v>
      </c>
      <c r="O1318" s="168">
        <f t="shared" si="102"/>
        <v>1550</v>
      </c>
      <c r="P1318" s="169">
        <f t="shared" si="117"/>
        <v>44955</v>
      </c>
      <c r="Q1318" s="169">
        <f t="shared" si="117"/>
        <v>44957</v>
      </c>
      <c r="R1318" s="3"/>
    </row>
    <row r="1319" spans="14:18" x14ac:dyDescent="0.2">
      <c r="N1319" s="167">
        <f t="shared" si="103"/>
        <v>30</v>
      </c>
      <c r="O1319" s="168">
        <f t="shared" si="102"/>
        <v>1499</v>
      </c>
      <c r="P1319" s="169">
        <f t="shared" si="117"/>
        <v>44956</v>
      </c>
      <c r="Q1319" s="169">
        <f t="shared" si="117"/>
        <v>44958</v>
      </c>
      <c r="R1319" s="3"/>
    </row>
    <row r="1320" spans="14:18" x14ac:dyDescent="0.2">
      <c r="N1320" s="167">
        <f t="shared" si="103"/>
        <v>31</v>
      </c>
      <c r="O1320" s="168">
        <f t="shared" si="102"/>
        <v>1450</v>
      </c>
      <c r="P1320" s="169">
        <f t="shared" si="117"/>
        <v>44957</v>
      </c>
      <c r="Q1320" s="169">
        <f t="shared" si="117"/>
        <v>44959</v>
      </c>
      <c r="R1320" s="3"/>
    </row>
    <row r="1321" spans="14:18" x14ac:dyDescent="0.2">
      <c r="N1321" s="167">
        <f t="shared" si="103"/>
        <v>1</v>
      </c>
      <c r="O1321" s="168">
        <f t="shared" si="102"/>
        <v>44958</v>
      </c>
      <c r="P1321" s="169">
        <f t="shared" si="117"/>
        <v>44958</v>
      </c>
      <c r="Q1321" s="169">
        <f t="shared" si="117"/>
        <v>44960</v>
      </c>
      <c r="R1321" s="3"/>
    </row>
    <row r="1322" spans="14:18" x14ac:dyDescent="0.2">
      <c r="N1322" s="167">
        <f t="shared" si="103"/>
        <v>2</v>
      </c>
      <c r="O1322" s="168">
        <f t="shared" si="102"/>
        <v>22480</v>
      </c>
      <c r="P1322" s="169">
        <f t="shared" si="117"/>
        <v>44959</v>
      </c>
      <c r="Q1322" s="169">
        <f t="shared" si="117"/>
        <v>44961</v>
      </c>
      <c r="R1322" s="3"/>
    </row>
    <row r="1323" spans="14:18" x14ac:dyDescent="0.2">
      <c r="N1323" s="167">
        <f t="shared" si="103"/>
        <v>3</v>
      </c>
      <c r="O1323" s="168">
        <f t="shared" si="102"/>
        <v>14987</v>
      </c>
      <c r="P1323" s="169">
        <f t="shared" si="117"/>
        <v>44960</v>
      </c>
      <c r="Q1323" s="169">
        <f t="shared" si="117"/>
        <v>44962</v>
      </c>
      <c r="R1323" s="3"/>
    </row>
    <row r="1324" spans="14:18" x14ac:dyDescent="0.2">
      <c r="N1324" s="167">
        <f t="shared" si="103"/>
        <v>4</v>
      </c>
      <c r="O1324" s="168">
        <f t="shared" si="102"/>
        <v>11240</v>
      </c>
      <c r="P1324" s="169">
        <f t="shared" ref="P1324:Q1339" si="118">P1323+1</f>
        <v>44961</v>
      </c>
      <c r="Q1324" s="169">
        <f t="shared" si="118"/>
        <v>44963</v>
      </c>
      <c r="R1324" s="3"/>
    </row>
    <row r="1325" spans="14:18" x14ac:dyDescent="0.2">
      <c r="N1325" s="167">
        <f t="shared" si="103"/>
        <v>5</v>
      </c>
      <c r="O1325" s="168">
        <f t="shared" si="102"/>
        <v>8992</v>
      </c>
      <c r="P1325" s="169">
        <f t="shared" si="118"/>
        <v>44962</v>
      </c>
      <c r="Q1325" s="169">
        <f t="shared" si="118"/>
        <v>44964</v>
      </c>
      <c r="R1325" s="3"/>
    </row>
    <row r="1326" spans="14:18" x14ac:dyDescent="0.2">
      <c r="N1326" s="167">
        <f t="shared" si="103"/>
        <v>6</v>
      </c>
      <c r="O1326" s="168">
        <f t="shared" si="102"/>
        <v>7494</v>
      </c>
      <c r="P1326" s="169">
        <f t="shared" si="118"/>
        <v>44963</v>
      </c>
      <c r="Q1326" s="169">
        <f t="shared" si="118"/>
        <v>44965</v>
      </c>
      <c r="R1326" s="3"/>
    </row>
    <row r="1327" spans="14:18" x14ac:dyDescent="0.2">
      <c r="N1327" s="167">
        <f t="shared" si="103"/>
        <v>7</v>
      </c>
      <c r="O1327" s="168">
        <f t="shared" si="102"/>
        <v>6423</v>
      </c>
      <c r="P1327" s="169">
        <f t="shared" si="118"/>
        <v>44964</v>
      </c>
      <c r="Q1327" s="169">
        <f t="shared" si="118"/>
        <v>44966</v>
      </c>
      <c r="R1327" s="3"/>
    </row>
    <row r="1328" spans="14:18" x14ac:dyDescent="0.2">
      <c r="N1328" s="167">
        <f t="shared" si="103"/>
        <v>8</v>
      </c>
      <c r="O1328" s="168">
        <f t="shared" si="102"/>
        <v>5621</v>
      </c>
      <c r="P1328" s="169">
        <f t="shared" si="118"/>
        <v>44965</v>
      </c>
      <c r="Q1328" s="169">
        <f t="shared" si="118"/>
        <v>44967</v>
      </c>
      <c r="R1328" s="3"/>
    </row>
    <row r="1329" spans="14:18" x14ac:dyDescent="0.2">
      <c r="N1329" s="167">
        <f t="shared" si="103"/>
        <v>9</v>
      </c>
      <c r="O1329" s="168">
        <f t="shared" si="102"/>
        <v>4996</v>
      </c>
      <c r="P1329" s="169">
        <f t="shared" si="118"/>
        <v>44966</v>
      </c>
      <c r="Q1329" s="169">
        <f t="shared" si="118"/>
        <v>44968</v>
      </c>
      <c r="R1329" s="3"/>
    </row>
    <row r="1330" spans="14:18" x14ac:dyDescent="0.2">
      <c r="N1330" s="167">
        <f t="shared" si="103"/>
        <v>10</v>
      </c>
      <c r="O1330" s="168">
        <f t="shared" si="102"/>
        <v>4497</v>
      </c>
      <c r="P1330" s="169">
        <f t="shared" si="118"/>
        <v>44967</v>
      </c>
      <c r="Q1330" s="169">
        <f t="shared" si="118"/>
        <v>44969</v>
      </c>
      <c r="R1330" s="3"/>
    </row>
    <row r="1331" spans="14:18" x14ac:dyDescent="0.2">
      <c r="N1331" s="167">
        <f t="shared" si="103"/>
        <v>11</v>
      </c>
      <c r="O1331" s="168">
        <f t="shared" si="102"/>
        <v>4088</v>
      </c>
      <c r="P1331" s="169">
        <f t="shared" si="118"/>
        <v>44968</v>
      </c>
      <c r="Q1331" s="169">
        <f t="shared" si="118"/>
        <v>44970</v>
      </c>
      <c r="R1331" s="3"/>
    </row>
    <row r="1332" spans="14:18" x14ac:dyDescent="0.2">
      <c r="N1332" s="167">
        <f t="shared" si="103"/>
        <v>12</v>
      </c>
      <c r="O1332" s="168">
        <f t="shared" si="102"/>
        <v>3747</v>
      </c>
      <c r="P1332" s="169">
        <f t="shared" si="118"/>
        <v>44969</v>
      </c>
      <c r="Q1332" s="169">
        <f t="shared" si="118"/>
        <v>44971</v>
      </c>
      <c r="R1332" s="3"/>
    </row>
    <row r="1333" spans="14:18" x14ac:dyDescent="0.2">
      <c r="N1333" s="167">
        <f t="shared" si="103"/>
        <v>13</v>
      </c>
      <c r="O1333" s="168">
        <f t="shared" si="102"/>
        <v>3459</v>
      </c>
      <c r="P1333" s="169">
        <f t="shared" si="118"/>
        <v>44970</v>
      </c>
      <c r="Q1333" s="169">
        <f t="shared" si="118"/>
        <v>44972</v>
      </c>
      <c r="R1333" s="3"/>
    </row>
    <row r="1334" spans="14:18" x14ac:dyDescent="0.2">
      <c r="N1334" s="167">
        <f t="shared" si="103"/>
        <v>14</v>
      </c>
      <c r="O1334" s="168">
        <f t="shared" si="102"/>
        <v>3212</v>
      </c>
      <c r="P1334" s="169">
        <f t="shared" si="118"/>
        <v>44971</v>
      </c>
      <c r="Q1334" s="169">
        <f t="shared" si="118"/>
        <v>44973</v>
      </c>
      <c r="R1334" s="3"/>
    </row>
    <row r="1335" spans="14:18" x14ac:dyDescent="0.2">
      <c r="N1335" s="167">
        <f t="shared" si="103"/>
        <v>15</v>
      </c>
      <c r="O1335" s="168">
        <f t="shared" si="102"/>
        <v>2998</v>
      </c>
      <c r="P1335" s="169">
        <f t="shared" si="118"/>
        <v>44972</v>
      </c>
      <c r="Q1335" s="169">
        <f t="shared" si="118"/>
        <v>44974</v>
      </c>
      <c r="R1335" s="3"/>
    </row>
    <row r="1336" spans="14:18" x14ac:dyDescent="0.2">
      <c r="N1336" s="167">
        <f t="shared" si="103"/>
        <v>16</v>
      </c>
      <c r="O1336" s="168">
        <f t="shared" si="102"/>
        <v>2811</v>
      </c>
      <c r="P1336" s="169">
        <f t="shared" si="118"/>
        <v>44973</v>
      </c>
      <c r="Q1336" s="169">
        <f t="shared" si="118"/>
        <v>44975</v>
      </c>
      <c r="R1336" s="3"/>
    </row>
    <row r="1337" spans="14:18" x14ac:dyDescent="0.2">
      <c r="N1337" s="167">
        <f t="shared" si="103"/>
        <v>17</v>
      </c>
      <c r="O1337" s="168">
        <f t="shared" si="102"/>
        <v>2646</v>
      </c>
      <c r="P1337" s="169">
        <f t="shared" si="118"/>
        <v>44974</v>
      </c>
      <c r="Q1337" s="169">
        <f t="shared" si="118"/>
        <v>44976</v>
      </c>
      <c r="R1337" s="3"/>
    </row>
    <row r="1338" spans="14:18" x14ac:dyDescent="0.2">
      <c r="N1338" s="167">
        <f t="shared" si="103"/>
        <v>18</v>
      </c>
      <c r="O1338" s="168">
        <f t="shared" si="102"/>
        <v>2499</v>
      </c>
      <c r="P1338" s="169">
        <f t="shared" si="118"/>
        <v>44975</v>
      </c>
      <c r="Q1338" s="169">
        <f t="shared" si="118"/>
        <v>44977</v>
      </c>
      <c r="R1338" s="3"/>
    </row>
    <row r="1339" spans="14:18" x14ac:dyDescent="0.2">
      <c r="N1339" s="167">
        <f t="shared" si="103"/>
        <v>19</v>
      </c>
      <c r="O1339" s="168">
        <f t="shared" si="102"/>
        <v>2367</v>
      </c>
      <c r="P1339" s="169">
        <f t="shared" si="118"/>
        <v>44976</v>
      </c>
      <c r="Q1339" s="169">
        <f t="shared" si="118"/>
        <v>44978</v>
      </c>
      <c r="R1339" s="3"/>
    </row>
    <row r="1340" spans="14:18" x14ac:dyDescent="0.2">
      <c r="N1340" s="167">
        <f t="shared" si="103"/>
        <v>20</v>
      </c>
      <c r="O1340" s="168">
        <f t="shared" si="102"/>
        <v>2249</v>
      </c>
      <c r="P1340" s="169">
        <f t="shared" ref="P1340:Q1355" si="119">P1339+1</f>
        <v>44977</v>
      </c>
      <c r="Q1340" s="169">
        <f t="shared" si="119"/>
        <v>44979</v>
      </c>
      <c r="R1340" s="3"/>
    </row>
    <row r="1341" spans="14:18" x14ac:dyDescent="0.2">
      <c r="N1341" s="167">
        <f t="shared" si="103"/>
        <v>21</v>
      </c>
      <c r="O1341" s="168">
        <f t="shared" si="102"/>
        <v>2142</v>
      </c>
      <c r="P1341" s="169">
        <f t="shared" si="119"/>
        <v>44978</v>
      </c>
      <c r="Q1341" s="169">
        <f t="shared" si="119"/>
        <v>44980</v>
      </c>
      <c r="R1341" s="3"/>
    </row>
    <row r="1342" spans="14:18" x14ac:dyDescent="0.2">
      <c r="N1342" s="167">
        <f t="shared" si="103"/>
        <v>22</v>
      </c>
      <c r="O1342" s="168">
        <f t="shared" si="102"/>
        <v>2045</v>
      </c>
      <c r="P1342" s="169">
        <f t="shared" si="119"/>
        <v>44979</v>
      </c>
      <c r="Q1342" s="169">
        <f t="shared" si="119"/>
        <v>44981</v>
      </c>
      <c r="R1342" s="3"/>
    </row>
    <row r="1343" spans="14:18" x14ac:dyDescent="0.2">
      <c r="N1343" s="167">
        <f t="shared" si="103"/>
        <v>23</v>
      </c>
      <c r="O1343" s="168">
        <f t="shared" si="102"/>
        <v>1956</v>
      </c>
      <c r="P1343" s="169">
        <f t="shared" si="119"/>
        <v>44980</v>
      </c>
      <c r="Q1343" s="169">
        <f t="shared" si="119"/>
        <v>44982</v>
      </c>
      <c r="R1343" s="3"/>
    </row>
    <row r="1344" spans="14:18" x14ac:dyDescent="0.2">
      <c r="N1344" s="167">
        <f t="shared" si="103"/>
        <v>24</v>
      </c>
      <c r="O1344" s="168">
        <f t="shared" si="102"/>
        <v>1874</v>
      </c>
      <c r="P1344" s="169">
        <f t="shared" si="119"/>
        <v>44981</v>
      </c>
      <c r="Q1344" s="169">
        <f t="shared" si="119"/>
        <v>44983</v>
      </c>
      <c r="R1344" s="3"/>
    </row>
    <row r="1345" spans="14:18" x14ac:dyDescent="0.2">
      <c r="N1345" s="167">
        <f t="shared" si="103"/>
        <v>25</v>
      </c>
      <c r="O1345" s="168">
        <f t="shared" si="102"/>
        <v>1799</v>
      </c>
      <c r="P1345" s="169">
        <f t="shared" si="119"/>
        <v>44982</v>
      </c>
      <c r="Q1345" s="169">
        <f t="shared" si="119"/>
        <v>44984</v>
      </c>
      <c r="R1345" s="3"/>
    </row>
    <row r="1346" spans="14:18" x14ac:dyDescent="0.2">
      <c r="N1346" s="167">
        <f t="shared" si="103"/>
        <v>26</v>
      </c>
      <c r="O1346" s="168">
        <f t="shared" si="102"/>
        <v>1730</v>
      </c>
      <c r="P1346" s="169">
        <f t="shared" si="119"/>
        <v>44983</v>
      </c>
      <c r="Q1346" s="169">
        <f t="shared" si="119"/>
        <v>44985</v>
      </c>
      <c r="R1346" s="3"/>
    </row>
    <row r="1347" spans="14:18" x14ac:dyDescent="0.2">
      <c r="N1347" s="167">
        <f t="shared" si="103"/>
        <v>27</v>
      </c>
      <c r="O1347" s="168">
        <f t="shared" si="102"/>
        <v>1666</v>
      </c>
      <c r="P1347" s="169">
        <f t="shared" si="119"/>
        <v>44984</v>
      </c>
      <c r="Q1347" s="169">
        <f t="shared" si="119"/>
        <v>44986</v>
      </c>
      <c r="R1347" s="3"/>
    </row>
    <row r="1348" spans="14:18" x14ac:dyDescent="0.2">
      <c r="N1348" s="167">
        <f t="shared" si="103"/>
        <v>28</v>
      </c>
      <c r="O1348" s="168">
        <f t="shared" si="102"/>
        <v>1607</v>
      </c>
      <c r="P1348" s="169">
        <f t="shared" si="119"/>
        <v>44985</v>
      </c>
      <c r="Q1348" s="169">
        <f t="shared" si="119"/>
        <v>44987</v>
      </c>
      <c r="R1348" s="3"/>
    </row>
    <row r="1349" spans="14:18" x14ac:dyDescent="0.2">
      <c r="N1349" s="167">
        <f t="shared" si="103"/>
        <v>1</v>
      </c>
      <c r="O1349" s="168">
        <f t="shared" si="102"/>
        <v>44986</v>
      </c>
      <c r="P1349" s="169">
        <f t="shared" si="119"/>
        <v>44986</v>
      </c>
      <c r="Q1349" s="169">
        <f t="shared" si="119"/>
        <v>44988</v>
      </c>
      <c r="R1349" s="3"/>
    </row>
    <row r="1350" spans="14:18" x14ac:dyDescent="0.2">
      <c r="N1350" s="167">
        <f t="shared" si="103"/>
        <v>2</v>
      </c>
      <c r="O1350" s="168">
        <f t="shared" si="102"/>
        <v>22494</v>
      </c>
      <c r="P1350" s="169">
        <f t="shared" si="119"/>
        <v>44987</v>
      </c>
      <c r="Q1350" s="169">
        <f t="shared" si="119"/>
        <v>44989</v>
      </c>
      <c r="R1350" s="3"/>
    </row>
    <row r="1351" spans="14:18" x14ac:dyDescent="0.2">
      <c r="N1351" s="167">
        <f t="shared" si="103"/>
        <v>3</v>
      </c>
      <c r="O1351" s="168">
        <f t="shared" si="102"/>
        <v>14996</v>
      </c>
      <c r="P1351" s="169">
        <f t="shared" si="119"/>
        <v>44988</v>
      </c>
      <c r="Q1351" s="169">
        <f t="shared" si="119"/>
        <v>44990</v>
      </c>
      <c r="R1351" s="3"/>
    </row>
    <row r="1352" spans="14:18" x14ac:dyDescent="0.2">
      <c r="N1352" s="167">
        <f t="shared" si="103"/>
        <v>4</v>
      </c>
      <c r="O1352" s="168">
        <f t="shared" si="102"/>
        <v>11247</v>
      </c>
      <c r="P1352" s="169">
        <f t="shared" si="119"/>
        <v>44989</v>
      </c>
      <c r="Q1352" s="169">
        <f t="shared" si="119"/>
        <v>44991</v>
      </c>
      <c r="R1352" s="3"/>
    </row>
    <row r="1353" spans="14:18" x14ac:dyDescent="0.2">
      <c r="N1353" s="167">
        <f t="shared" si="103"/>
        <v>5</v>
      </c>
      <c r="O1353" s="168">
        <f t="shared" ref="O1353:O1416" si="120">ROUND(P1353/N1353,0)</f>
        <v>8998</v>
      </c>
      <c r="P1353" s="169">
        <f t="shared" si="119"/>
        <v>44990</v>
      </c>
      <c r="Q1353" s="169">
        <f t="shared" si="119"/>
        <v>44992</v>
      </c>
      <c r="R1353" s="3"/>
    </row>
    <row r="1354" spans="14:18" x14ac:dyDescent="0.2">
      <c r="N1354" s="167">
        <f t="shared" ref="N1354:N1417" si="121">DAY(P1354)</f>
        <v>6</v>
      </c>
      <c r="O1354" s="168">
        <f t="shared" si="120"/>
        <v>7499</v>
      </c>
      <c r="P1354" s="169">
        <f t="shared" si="119"/>
        <v>44991</v>
      </c>
      <c r="Q1354" s="169">
        <f t="shared" si="119"/>
        <v>44993</v>
      </c>
      <c r="R1354" s="3"/>
    </row>
    <row r="1355" spans="14:18" x14ac:dyDescent="0.2">
      <c r="N1355" s="167">
        <f t="shared" si="121"/>
        <v>7</v>
      </c>
      <c r="O1355" s="168">
        <f t="shared" si="120"/>
        <v>6427</v>
      </c>
      <c r="P1355" s="169">
        <f t="shared" si="119"/>
        <v>44992</v>
      </c>
      <c r="Q1355" s="169">
        <f t="shared" si="119"/>
        <v>44994</v>
      </c>
      <c r="R1355" s="3"/>
    </row>
    <row r="1356" spans="14:18" x14ac:dyDescent="0.2">
      <c r="N1356" s="167">
        <f t="shared" si="121"/>
        <v>8</v>
      </c>
      <c r="O1356" s="168">
        <f t="shared" si="120"/>
        <v>5624</v>
      </c>
      <c r="P1356" s="169">
        <f t="shared" ref="P1356:Q1371" si="122">P1355+1</f>
        <v>44993</v>
      </c>
      <c r="Q1356" s="169">
        <f t="shared" si="122"/>
        <v>44995</v>
      </c>
      <c r="R1356" s="3"/>
    </row>
    <row r="1357" spans="14:18" x14ac:dyDescent="0.2">
      <c r="N1357" s="167">
        <f t="shared" si="121"/>
        <v>9</v>
      </c>
      <c r="O1357" s="168">
        <f t="shared" si="120"/>
        <v>4999</v>
      </c>
      <c r="P1357" s="169">
        <f t="shared" si="122"/>
        <v>44994</v>
      </c>
      <c r="Q1357" s="169">
        <f t="shared" si="122"/>
        <v>44996</v>
      </c>
      <c r="R1357" s="3"/>
    </row>
    <row r="1358" spans="14:18" x14ac:dyDescent="0.2">
      <c r="N1358" s="167">
        <f t="shared" si="121"/>
        <v>10</v>
      </c>
      <c r="O1358" s="168">
        <f t="shared" si="120"/>
        <v>4500</v>
      </c>
      <c r="P1358" s="169">
        <f t="shared" si="122"/>
        <v>44995</v>
      </c>
      <c r="Q1358" s="169">
        <f t="shared" si="122"/>
        <v>44997</v>
      </c>
      <c r="R1358" s="3"/>
    </row>
    <row r="1359" spans="14:18" x14ac:dyDescent="0.2">
      <c r="N1359" s="167">
        <f t="shared" si="121"/>
        <v>11</v>
      </c>
      <c r="O1359" s="168">
        <f t="shared" si="120"/>
        <v>4091</v>
      </c>
      <c r="P1359" s="169">
        <f t="shared" si="122"/>
        <v>44996</v>
      </c>
      <c r="Q1359" s="169">
        <f t="shared" si="122"/>
        <v>44998</v>
      </c>
      <c r="R1359" s="3"/>
    </row>
    <row r="1360" spans="14:18" x14ac:dyDescent="0.2">
      <c r="N1360" s="167">
        <f t="shared" si="121"/>
        <v>12</v>
      </c>
      <c r="O1360" s="168">
        <f t="shared" si="120"/>
        <v>3750</v>
      </c>
      <c r="P1360" s="169">
        <f t="shared" si="122"/>
        <v>44997</v>
      </c>
      <c r="Q1360" s="169">
        <f t="shared" si="122"/>
        <v>44999</v>
      </c>
      <c r="R1360" s="3"/>
    </row>
    <row r="1361" spans="14:18" x14ac:dyDescent="0.2">
      <c r="N1361" s="167">
        <f t="shared" si="121"/>
        <v>13</v>
      </c>
      <c r="O1361" s="168">
        <f t="shared" si="120"/>
        <v>3461</v>
      </c>
      <c r="P1361" s="169">
        <f t="shared" si="122"/>
        <v>44998</v>
      </c>
      <c r="Q1361" s="169">
        <f t="shared" si="122"/>
        <v>45000</v>
      </c>
      <c r="R1361" s="3"/>
    </row>
    <row r="1362" spans="14:18" x14ac:dyDescent="0.2">
      <c r="N1362" s="167">
        <f t="shared" si="121"/>
        <v>14</v>
      </c>
      <c r="O1362" s="168">
        <f t="shared" si="120"/>
        <v>3214</v>
      </c>
      <c r="P1362" s="169">
        <f t="shared" si="122"/>
        <v>44999</v>
      </c>
      <c r="Q1362" s="169">
        <f t="shared" si="122"/>
        <v>45001</v>
      </c>
      <c r="R1362" s="3"/>
    </row>
    <row r="1363" spans="14:18" x14ac:dyDescent="0.2">
      <c r="N1363" s="167">
        <f t="shared" si="121"/>
        <v>15</v>
      </c>
      <c r="O1363" s="168">
        <f t="shared" si="120"/>
        <v>3000</v>
      </c>
      <c r="P1363" s="169">
        <f t="shared" si="122"/>
        <v>45000</v>
      </c>
      <c r="Q1363" s="169">
        <f t="shared" si="122"/>
        <v>45002</v>
      </c>
      <c r="R1363" s="3"/>
    </row>
    <row r="1364" spans="14:18" x14ac:dyDescent="0.2">
      <c r="N1364" s="167">
        <f t="shared" si="121"/>
        <v>16</v>
      </c>
      <c r="O1364" s="168">
        <f t="shared" si="120"/>
        <v>2813</v>
      </c>
      <c r="P1364" s="169">
        <f t="shared" si="122"/>
        <v>45001</v>
      </c>
      <c r="Q1364" s="169">
        <f t="shared" si="122"/>
        <v>45003</v>
      </c>
      <c r="R1364" s="3"/>
    </row>
    <row r="1365" spans="14:18" x14ac:dyDescent="0.2">
      <c r="N1365" s="167">
        <f t="shared" si="121"/>
        <v>17</v>
      </c>
      <c r="O1365" s="168">
        <f t="shared" si="120"/>
        <v>2647</v>
      </c>
      <c r="P1365" s="169">
        <f t="shared" si="122"/>
        <v>45002</v>
      </c>
      <c r="Q1365" s="169">
        <f t="shared" si="122"/>
        <v>45004</v>
      </c>
      <c r="R1365" s="3"/>
    </row>
    <row r="1366" spans="14:18" x14ac:dyDescent="0.2">
      <c r="N1366" s="167">
        <f t="shared" si="121"/>
        <v>18</v>
      </c>
      <c r="O1366" s="168">
        <f t="shared" si="120"/>
        <v>2500</v>
      </c>
      <c r="P1366" s="169">
        <f t="shared" si="122"/>
        <v>45003</v>
      </c>
      <c r="Q1366" s="169">
        <f t="shared" si="122"/>
        <v>45005</v>
      </c>
      <c r="R1366" s="3"/>
    </row>
    <row r="1367" spans="14:18" x14ac:dyDescent="0.2">
      <c r="N1367" s="167">
        <f t="shared" si="121"/>
        <v>19</v>
      </c>
      <c r="O1367" s="168">
        <f t="shared" si="120"/>
        <v>2369</v>
      </c>
      <c r="P1367" s="169">
        <f t="shared" si="122"/>
        <v>45004</v>
      </c>
      <c r="Q1367" s="169">
        <f t="shared" si="122"/>
        <v>45006</v>
      </c>
      <c r="R1367" s="3"/>
    </row>
    <row r="1368" spans="14:18" x14ac:dyDescent="0.2">
      <c r="N1368" s="167">
        <f t="shared" si="121"/>
        <v>20</v>
      </c>
      <c r="O1368" s="168">
        <f t="shared" si="120"/>
        <v>2250</v>
      </c>
      <c r="P1368" s="169">
        <f t="shared" si="122"/>
        <v>45005</v>
      </c>
      <c r="Q1368" s="169">
        <f t="shared" si="122"/>
        <v>45007</v>
      </c>
      <c r="R1368" s="3"/>
    </row>
    <row r="1369" spans="14:18" x14ac:dyDescent="0.2">
      <c r="N1369" s="167">
        <f t="shared" si="121"/>
        <v>21</v>
      </c>
      <c r="O1369" s="168">
        <f t="shared" si="120"/>
        <v>2143</v>
      </c>
      <c r="P1369" s="169">
        <f t="shared" si="122"/>
        <v>45006</v>
      </c>
      <c r="Q1369" s="169">
        <f t="shared" si="122"/>
        <v>45008</v>
      </c>
      <c r="R1369" s="3"/>
    </row>
    <row r="1370" spans="14:18" x14ac:dyDescent="0.2">
      <c r="N1370" s="167">
        <f t="shared" si="121"/>
        <v>22</v>
      </c>
      <c r="O1370" s="168">
        <f t="shared" si="120"/>
        <v>2046</v>
      </c>
      <c r="P1370" s="169">
        <f t="shared" si="122"/>
        <v>45007</v>
      </c>
      <c r="Q1370" s="169">
        <f t="shared" si="122"/>
        <v>45009</v>
      </c>
      <c r="R1370" s="3"/>
    </row>
    <row r="1371" spans="14:18" x14ac:dyDescent="0.2">
      <c r="N1371" s="167">
        <f t="shared" si="121"/>
        <v>23</v>
      </c>
      <c r="O1371" s="168">
        <f t="shared" si="120"/>
        <v>1957</v>
      </c>
      <c r="P1371" s="169">
        <f t="shared" si="122"/>
        <v>45008</v>
      </c>
      <c r="Q1371" s="169">
        <f t="shared" si="122"/>
        <v>45010</v>
      </c>
      <c r="R1371" s="3"/>
    </row>
    <row r="1372" spans="14:18" x14ac:dyDescent="0.2">
      <c r="N1372" s="167">
        <f t="shared" si="121"/>
        <v>24</v>
      </c>
      <c r="O1372" s="168">
        <f t="shared" si="120"/>
        <v>1875</v>
      </c>
      <c r="P1372" s="169">
        <f t="shared" ref="P1372:Q1387" si="123">P1371+1</f>
        <v>45009</v>
      </c>
      <c r="Q1372" s="169">
        <f t="shared" si="123"/>
        <v>45011</v>
      </c>
      <c r="R1372" s="3"/>
    </row>
    <row r="1373" spans="14:18" x14ac:dyDescent="0.2">
      <c r="N1373" s="167">
        <f t="shared" si="121"/>
        <v>25</v>
      </c>
      <c r="O1373" s="168">
        <f t="shared" si="120"/>
        <v>1800</v>
      </c>
      <c r="P1373" s="169">
        <f t="shared" si="123"/>
        <v>45010</v>
      </c>
      <c r="Q1373" s="169">
        <f t="shared" si="123"/>
        <v>45012</v>
      </c>
      <c r="R1373" s="3"/>
    </row>
    <row r="1374" spans="14:18" x14ac:dyDescent="0.2">
      <c r="N1374" s="167">
        <f t="shared" si="121"/>
        <v>26</v>
      </c>
      <c r="O1374" s="168">
        <f t="shared" si="120"/>
        <v>1731</v>
      </c>
      <c r="P1374" s="169">
        <f t="shared" si="123"/>
        <v>45011</v>
      </c>
      <c r="Q1374" s="169">
        <f t="shared" si="123"/>
        <v>45013</v>
      </c>
      <c r="R1374" s="3"/>
    </row>
    <row r="1375" spans="14:18" x14ac:dyDescent="0.2">
      <c r="N1375" s="167">
        <f t="shared" si="121"/>
        <v>27</v>
      </c>
      <c r="O1375" s="168">
        <f t="shared" si="120"/>
        <v>1667</v>
      </c>
      <c r="P1375" s="169">
        <f t="shared" si="123"/>
        <v>45012</v>
      </c>
      <c r="Q1375" s="169">
        <f t="shared" si="123"/>
        <v>45014</v>
      </c>
      <c r="R1375" s="3"/>
    </row>
    <row r="1376" spans="14:18" x14ac:dyDescent="0.2">
      <c r="N1376" s="167">
        <f t="shared" si="121"/>
        <v>28</v>
      </c>
      <c r="O1376" s="168">
        <f t="shared" si="120"/>
        <v>1608</v>
      </c>
      <c r="P1376" s="169">
        <f t="shared" si="123"/>
        <v>45013</v>
      </c>
      <c r="Q1376" s="169">
        <f t="shared" si="123"/>
        <v>45015</v>
      </c>
      <c r="R1376" s="3"/>
    </row>
    <row r="1377" spans="14:18" x14ac:dyDescent="0.2">
      <c r="N1377" s="167">
        <f t="shared" si="121"/>
        <v>29</v>
      </c>
      <c r="O1377" s="168">
        <f t="shared" si="120"/>
        <v>1552</v>
      </c>
      <c r="P1377" s="169">
        <f t="shared" si="123"/>
        <v>45014</v>
      </c>
      <c r="Q1377" s="169">
        <f t="shared" si="123"/>
        <v>45016</v>
      </c>
      <c r="R1377" s="3"/>
    </row>
    <row r="1378" spans="14:18" x14ac:dyDescent="0.2">
      <c r="N1378" s="167">
        <f t="shared" si="121"/>
        <v>30</v>
      </c>
      <c r="O1378" s="168">
        <f t="shared" si="120"/>
        <v>1501</v>
      </c>
      <c r="P1378" s="169">
        <f t="shared" si="123"/>
        <v>45015</v>
      </c>
      <c r="Q1378" s="169">
        <f t="shared" si="123"/>
        <v>45017</v>
      </c>
      <c r="R1378" s="3"/>
    </row>
    <row r="1379" spans="14:18" x14ac:dyDescent="0.2">
      <c r="N1379" s="167">
        <f t="shared" si="121"/>
        <v>31</v>
      </c>
      <c r="O1379" s="168">
        <f t="shared" si="120"/>
        <v>1452</v>
      </c>
      <c r="P1379" s="169">
        <f t="shared" si="123"/>
        <v>45016</v>
      </c>
      <c r="Q1379" s="169">
        <f t="shared" si="123"/>
        <v>45018</v>
      </c>
      <c r="R1379" s="3"/>
    </row>
    <row r="1380" spans="14:18" x14ac:dyDescent="0.2">
      <c r="N1380" s="167">
        <f t="shared" si="121"/>
        <v>1</v>
      </c>
      <c r="O1380" s="168">
        <f t="shared" si="120"/>
        <v>45017</v>
      </c>
      <c r="P1380" s="169">
        <f t="shared" si="123"/>
        <v>45017</v>
      </c>
      <c r="Q1380" s="169">
        <f t="shared" si="123"/>
        <v>45019</v>
      </c>
      <c r="R1380" s="3"/>
    </row>
    <row r="1381" spans="14:18" x14ac:dyDescent="0.2">
      <c r="N1381" s="167">
        <f t="shared" si="121"/>
        <v>2</v>
      </c>
      <c r="O1381" s="168">
        <f t="shared" si="120"/>
        <v>22509</v>
      </c>
      <c r="P1381" s="169">
        <f t="shared" si="123"/>
        <v>45018</v>
      </c>
      <c r="Q1381" s="169">
        <f t="shared" si="123"/>
        <v>45020</v>
      </c>
      <c r="R1381" s="3"/>
    </row>
    <row r="1382" spans="14:18" x14ac:dyDescent="0.2">
      <c r="N1382" s="167">
        <f t="shared" si="121"/>
        <v>3</v>
      </c>
      <c r="O1382" s="168">
        <f t="shared" si="120"/>
        <v>15006</v>
      </c>
      <c r="P1382" s="169">
        <f t="shared" si="123"/>
        <v>45019</v>
      </c>
      <c r="Q1382" s="169">
        <f t="shared" si="123"/>
        <v>45021</v>
      </c>
      <c r="R1382" s="3"/>
    </row>
    <row r="1383" spans="14:18" x14ac:dyDescent="0.2">
      <c r="N1383" s="167">
        <f t="shared" si="121"/>
        <v>4</v>
      </c>
      <c r="O1383" s="168">
        <f t="shared" si="120"/>
        <v>11255</v>
      </c>
      <c r="P1383" s="169">
        <f t="shared" si="123"/>
        <v>45020</v>
      </c>
      <c r="Q1383" s="169">
        <f t="shared" si="123"/>
        <v>45022</v>
      </c>
      <c r="R1383" s="3"/>
    </row>
    <row r="1384" spans="14:18" x14ac:dyDescent="0.2">
      <c r="N1384" s="167">
        <f t="shared" si="121"/>
        <v>5</v>
      </c>
      <c r="O1384" s="168">
        <f t="shared" si="120"/>
        <v>9004</v>
      </c>
      <c r="P1384" s="169">
        <f t="shared" si="123"/>
        <v>45021</v>
      </c>
      <c r="Q1384" s="169">
        <f t="shared" si="123"/>
        <v>45023</v>
      </c>
      <c r="R1384" s="3"/>
    </row>
    <row r="1385" spans="14:18" x14ac:dyDescent="0.2">
      <c r="N1385" s="167">
        <f t="shared" si="121"/>
        <v>6</v>
      </c>
      <c r="O1385" s="168">
        <f t="shared" si="120"/>
        <v>7504</v>
      </c>
      <c r="P1385" s="169">
        <f t="shared" si="123"/>
        <v>45022</v>
      </c>
      <c r="Q1385" s="169">
        <f t="shared" si="123"/>
        <v>45024</v>
      </c>
      <c r="R1385" s="3"/>
    </row>
    <row r="1386" spans="14:18" x14ac:dyDescent="0.2">
      <c r="N1386" s="167">
        <f t="shared" si="121"/>
        <v>7</v>
      </c>
      <c r="O1386" s="168">
        <f t="shared" si="120"/>
        <v>6432</v>
      </c>
      <c r="P1386" s="169">
        <f t="shared" si="123"/>
        <v>45023</v>
      </c>
      <c r="Q1386" s="169">
        <f t="shared" si="123"/>
        <v>45025</v>
      </c>
      <c r="R1386" s="3"/>
    </row>
    <row r="1387" spans="14:18" x14ac:dyDescent="0.2">
      <c r="N1387" s="167">
        <f t="shared" si="121"/>
        <v>8</v>
      </c>
      <c r="O1387" s="168">
        <f t="shared" si="120"/>
        <v>5628</v>
      </c>
      <c r="P1387" s="169">
        <f t="shared" si="123"/>
        <v>45024</v>
      </c>
      <c r="Q1387" s="169">
        <f t="shared" si="123"/>
        <v>45026</v>
      </c>
      <c r="R1387" s="3"/>
    </row>
    <row r="1388" spans="14:18" x14ac:dyDescent="0.2">
      <c r="N1388" s="167">
        <f t="shared" si="121"/>
        <v>9</v>
      </c>
      <c r="O1388" s="168">
        <f t="shared" si="120"/>
        <v>5003</v>
      </c>
      <c r="P1388" s="169">
        <f t="shared" ref="P1388:Q1403" si="124">P1387+1</f>
        <v>45025</v>
      </c>
      <c r="Q1388" s="169">
        <f t="shared" si="124"/>
        <v>45027</v>
      </c>
      <c r="R1388" s="3"/>
    </row>
    <row r="1389" spans="14:18" x14ac:dyDescent="0.2">
      <c r="N1389" s="167">
        <f t="shared" si="121"/>
        <v>10</v>
      </c>
      <c r="O1389" s="168">
        <f t="shared" si="120"/>
        <v>4503</v>
      </c>
      <c r="P1389" s="169">
        <f t="shared" si="124"/>
        <v>45026</v>
      </c>
      <c r="Q1389" s="169">
        <f t="shared" si="124"/>
        <v>45028</v>
      </c>
      <c r="R1389" s="3"/>
    </row>
    <row r="1390" spans="14:18" x14ac:dyDescent="0.2">
      <c r="N1390" s="167">
        <f t="shared" si="121"/>
        <v>11</v>
      </c>
      <c r="O1390" s="168">
        <f t="shared" si="120"/>
        <v>4093</v>
      </c>
      <c r="P1390" s="169">
        <f t="shared" si="124"/>
        <v>45027</v>
      </c>
      <c r="Q1390" s="169">
        <f t="shared" si="124"/>
        <v>45029</v>
      </c>
      <c r="R1390" s="3"/>
    </row>
    <row r="1391" spans="14:18" x14ac:dyDescent="0.2">
      <c r="N1391" s="167">
        <f t="shared" si="121"/>
        <v>12</v>
      </c>
      <c r="O1391" s="168">
        <f t="shared" si="120"/>
        <v>3752</v>
      </c>
      <c r="P1391" s="169">
        <f t="shared" si="124"/>
        <v>45028</v>
      </c>
      <c r="Q1391" s="169">
        <f t="shared" si="124"/>
        <v>45030</v>
      </c>
      <c r="R1391" s="3"/>
    </row>
    <row r="1392" spans="14:18" x14ac:dyDescent="0.2">
      <c r="N1392" s="167">
        <f t="shared" si="121"/>
        <v>13</v>
      </c>
      <c r="O1392" s="168">
        <f t="shared" si="120"/>
        <v>3464</v>
      </c>
      <c r="P1392" s="169">
        <f t="shared" si="124"/>
        <v>45029</v>
      </c>
      <c r="Q1392" s="169">
        <f t="shared" si="124"/>
        <v>45031</v>
      </c>
      <c r="R1392" s="3"/>
    </row>
    <row r="1393" spans="14:18" x14ac:dyDescent="0.2">
      <c r="N1393" s="167">
        <f t="shared" si="121"/>
        <v>14</v>
      </c>
      <c r="O1393" s="168">
        <f t="shared" si="120"/>
        <v>3216</v>
      </c>
      <c r="P1393" s="169">
        <f t="shared" si="124"/>
        <v>45030</v>
      </c>
      <c r="Q1393" s="169">
        <f t="shared" si="124"/>
        <v>45032</v>
      </c>
      <c r="R1393" s="3"/>
    </row>
    <row r="1394" spans="14:18" x14ac:dyDescent="0.2">
      <c r="N1394" s="167">
        <f t="shared" si="121"/>
        <v>15</v>
      </c>
      <c r="O1394" s="168">
        <f t="shared" si="120"/>
        <v>3002</v>
      </c>
      <c r="P1394" s="169">
        <f t="shared" si="124"/>
        <v>45031</v>
      </c>
      <c r="Q1394" s="169">
        <f t="shared" si="124"/>
        <v>45033</v>
      </c>
      <c r="R1394" s="3"/>
    </row>
    <row r="1395" spans="14:18" x14ac:dyDescent="0.2">
      <c r="N1395" s="167">
        <f t="shared" si="121"/>
        <v>16</v>
      </c>
      <c r="O1395" s="168">
        <f t="shared" si="120"/>
        <v>2815</v>
      </c>
      <c r="P1395" s="169">
        <f t="shared" si="124"/>
        <v>45032</v>
      </c>
      <c r="Q1395" s="169">
        <f t="shared" si="124"/>
        <v>45034</v>
      </c>
      <c r="R1395" s="3"/>
    </row>
    <row r="1396" spans="14:18" x14ac:dyDescent="0.2">
      <c r="N1396" s="167">
        <f t="shared" si="121"/>
        <v>17</v>
      </c>
      <c r="O1396" s="168">
        <f t="shared" si="120"/>
        <v>2649</v>
      </c>
      <c r="P1396" s="169">
        <f t="shared" si="124"/>
        <v>45033</v>
      </c>
      <c r="Q1396" s="169">
        <f t="shared" si="124"/>
        <v>45035</v>
      </c>
      <c r="R1396" s="3"/>
    </row>
    <row r="1397" spans="14:18" x14ac:dyDescent="0.2">
      <c r="N1397" s="167">
        <f t="shared" si="121"/>
        <v>18</v>
      </c>
      <c r="O1397" s="168">
        <f t="shared" si="120"/>
        <v>2502</v>
      </c>
      <c r="P1397" s="169">
        <f t="shared" si="124"/>
        <v>45034</v>
      </c>
      <c r="Q1397" s="169">
        <f t="shared" si="124"/>
        <v>45036</v>
      </c>
      <c r="R1397" s="3"/>
    </row>
    <row r="1398" spans="14:18" x14ac:dyDescent="0.2">
      <c r="N1398" s="167">
        <f t="shared" si="121"/>
        <v>19</v>
      </c>
      <c r="O1398" s="168">
        <f t="shared" si="120"/>
        <v>2370</v>
      </c>
      <c r="P1398" s="169">
        <f t="shared" si="124"/>
        <v>45035</v>
      </c>
      <c r="Q1398" s="169">
        <f t="shared" si="124"/>
        <v>45037</v>
      </c>
      <c r="R1398" s="3"/>
    </row>
    <row r="1399" spans="14:18" x14ac:dyDescent="0.2">
      <c r="N1399" s="167">
        <f t="shared" si="121"/>
        <v>20</v>
      </c>
      <c r="O1399" s="168">
        <f t="shared" si="120"/>
        <v>2252</v>
      </c>
      <c r="P1399" s="169">
        <f t="shared" si="124"/>
        <v>45036</v>
      </c>
      <c r="Q1399" s="169">
        <f t="shared" si="124"/>
        <v>45038</v>
      </c>
      <c r="R1399" s="3"/>
    </row>
    <row r="1400" spans="14:18" x14ac:dyDescent="0.2">
      <c r="N1400" s="167">
        <f t="shared" si="121"/>
        <v>21</v>
      </c>
      <c r="O1400" s="168">
        <f t="shared" si="120"/>
        <v>2145</v>
      </c>
      <c r="P1400" s="169">
        <f t="shared" si="124"/>
        <v>45037</v>
      </c>
      <c r="Q1400" s="169">
        <f t="shared" si="124"/>
        <v>45039</v>
      </c>
      <c r="R1400" s="3"/>
    </row>
    <row r="1401" spans="14:18" x14ac:dyDescent="0.2">
      <c r="N1401" s="167">
        <f t="shared" si="121"/>
        <v>22</v>
      </c>
      <c r="O1401" s="168">
        <f t="shared" si="120"/>
        <v>2047</v>
      </c>
      <c r="P1401" s="169">
        <f t="shared" si="124"/>
        <v>45038</v>
      </c>
      <c r="Q1401" s="169">
        <f t="shared" si="124"/>
        <v>45040</v>
      </c>
      <c r="R1401" s="3"/>
    </row>
    <row r="1402" spans="14:18" x14ac:dyDescent="0.2">
      <c r="N1402" s="167">
        <f t="shared" si="121"/>
        <v>23</v>
      </c>
      <c r="O1402" s="168">
        <f t="shared" si="120"/>
        <v>1958</v>
      </c>
      <c r="P1402" s="169">
        <f t="shared" si="124"/>
        <v>45039</v>
      </c>
      <c r="Q1402" s="169">
        <f t="shared" si="124"/>
        <v>45041</v>
      </c>
      <c r="R1402" s="3"/>
    </row>
    <row r="1403" spans="14:18" x14ac:dyDescent="0.2">
      <c r="N1403" s="167">
        <f t="shared" si="121"/>
        <v>24</v>
      </c>
      <c r="O1403" s="168">
        <f t="shared" si="120"/>
        <v>1877</v>
      </c>
      <c r="P1403" s="169">
        <f t="shared" si="124"/>
        <v>45040</v>
      </c>
      <c r="Q1403" s="169">
        <f t="shared" si="124"/>
        <v>45042</v>
      </c>
      <c r="R1403" s="3"/>
    </row>
    <row r="1404" spans="14:18" x14ac:dyDescent="0.2">
      <c r="N1404" s="167">
        <f t="shared" si="121"/>
        <v>25</v>
      </c>
      <c r="O1404" s="168">
        <f t="shared" si="120"/>
        <v>1802</v>
      </c>
      <c r="P1404" s="169">
        <f t="shared" ref="P1404:Q1419" si="125">P1403+1</f>
        <v>45041</v>
      </c>
      <c r="Q1404" s="169">
        <f t="shared" si="125"/>
        <v>45043</v>
      </c>
      <c r="R1404" s="3"/>
    </row>
    <row r="1405" spans="14:18" x14ac:dyDescent="0.2">
      <c r="N1405" s="167">
        <f t="shared" si="121"/>
        <v>26</v>
      </c>
      <c r="O1405" s="168">
        <f t="shared" si="120"/>
        <v>1732</v>
      </c>
      <c r="P1405" s="169">
        <f t="shared" si="125"/>
        <v>45042</v>
      </c>
      <c r="Q1405" s="169">
        <f t="shared" si="125"/>
        <v>45044</v>
      </c>
      <c r="R1405" s="3"/>
    </row>
    <row r="1406" spans="14:18" x14ac:dyDescent="0.2">
      <c r="N1406" s="167">
        <f t="shared" si="121"/>
        <v>27</v>
      </c>
      <c r="O1406" s="168">
        <f t="shared" si="120"/>
        <v>1668</v>
      </c>
      <c r="P1406" s="169">
        <f t="shared" si="125"/>
        <v>45043</v>
      </c>
      <c r="Q1406" s="169">
        <f t="shared" si="125"/>
        <v>45045</v>
      </c>
      <c r="R1406" s="3"/>
    </row>
    <row r="1407" spans="14:18" x14ac:dyDescent="0.2">
      <c r="N1407" s="167">
        <f t="shared" si="121"/>
        <v>28</v>
      </c>
      <c r="O1407" s="168">
        <f t="shared" si="120"/>
        <v>1609</v>
      </c>
      <c r="P1407" s="169">
        <f t="shared" si="125"/>
        <v>45044</v>
      </c>
      <c r="Q1407" s="169">
        <f t="shared" si="125"/>
        <v>45046</v>
      </c>
      <c r="R1407" s="3"/>
    </row>
    <row r="1408" spans="14:18" x14ac:dyDescent="0.2">
      <c r="N1408" s="167">
        <f t="shared" si="121"/>
        <v>29</v>
      </c>
      <c r="O1408" s="168">
        <f t="shared" si="120"/>
        <v>1553</v>
      </c>
      <c r="P1408" s="169">
        <f t="shared" si="125"/>
        <v>45045</v>
      </c>
      <c r="Q1408" s="169">
        <f t="shared" si="125"/>
        <v>45047</v>
      </c>
      <c r="R1408" s="3"/>
    </row>
    <row r="1409" spans="14:18" x14ac:dyDescent="0.2">
      <c r="N1409" s="167">
        <f t="shared" si="121"/>
        <v>30</v>
      </c>
      <c r="O1409" s="168">
        <f t="shared" si="120"/>
        <v>1502</v>
      </c>
      <c r="P1409" s="169">
        <f t="shared" si="125"/>
        <v>45046</v>
      </c>
      <c r="Q1409" s="169">
        <f t="shared" si="125"/>
        <v>45048</v>
      </c>
      <c r="R1409" s="3"/>
    </row>
    <row r="1410" spans="14:18" x14ac:dyDescent="0.2">
      <c r="N1410" s="167">
        <f t="shared" si="121"/>
        <v>1</v>
      </c>
      <c r="O1410" s="168">
        <f t="shared" si="120"/>
        <v>45047</v>
      </c>
      <c r="P1410" s="169">
        <f t="shared" si="125"/>
        <v>45047</v>
      </c>
      <c r="Q1410" s="169">
        <f t="shared" si="125"/>
        <v>45049</v>
      </c>
      <c r="R1410" s="3"/>
    </row>
    <row r="1411" spans="14:18" x14ac:dyDescent="0.2">
      <c r="N1411" s="167">
        <f t="shared" si="121"/>
        <v>2</v>
      </c>
      <c r="O1411" s="168">
        <f t="shared" si="120"/>
        <v>22524</v>
      </c>
      <c r="P1411" s="169">
        <f t="shared" si="125"/>
        <v>45048</v>
      </c>
      <c r="Q1411" s="169">
        <f t="shared" si="125"/>
        <v>45050</v>
      </c>
      <c r="R1411" s="3"/>
    </row>
    <row r="1412" spans="14:18" x14ac:dyDescent="0.2">
      <c r="N1412" s="167">
        <f t="shared" si="121"/>
        <v>3</v>
      </c>
      <c r="O1412" s="168">
        <f t="shared" si="120"/>
        <v>15016</v>
      </c>
      <c r="P1412" s="169">
        <f t="shared" si="125"/>
        <v>45049</v>
      </c>
      <c r="Q1412" s="169">
        <f t="shared" si="125"/>
        <v>45051</v>
      </c>
      <c r="R1412" s="3"/>
    </row>
    <row r="1413" spans="14:18" x14ac:dyDescent="0.2">
      <c r="N1413" s="167">
        <f t="shared" si="121"/>
        <v>4</v>
      </c>
      <c r="O1413" s="168">
        <f t="shared" si="120"/>
        <v>11263</v>
      </c>
      <c r="P1413" s="169">
        <f t="shared" si="125"/>
        <v>45050</v>
      </c>
      <c r="Q1413" s="169">
        <f t="shared" si="125"/>
        <v>45052</v>
      </c>
      <c r="R1413" s="3"/>
    </row>
    <row r="1414" spans="14:18" x14ac:dyDescent="0.2">
      <c r="N1414" s="167">
        <f t="shared" si="121"/>
        <v>5</v>
      </c>
      <c r="O1414" s="168">
        <f t="shared" si="120"/>
        <v>9010</v>
      </c>
      <c r="P1414" s="169">
        <f t="shared" si="125"/>
        <v>45051</v>
      </c>
      <c r="Q1414" s="169">
        <f t="shared" si="125"/>
        <v>45053</v>
      </c>
      <c r="R1414" s="3"/>
    </row>
    <row r="1415" spans="14:18" x14ac:dyDescent="0.2">
      <c r="N1415" s="167">
        <f t="shared" si="121"/>
        <v>6</v>
      </c>
      <c r="O1415" s="168">
        <f t="shared" si="120"/>
        <v>7509</v>
      </c>
      <c r="P1415" s="169">
        <f t="shared" si="125"/>
        <v>45052</v>
      </c>
      <c r="Q1415" s="169">
        <f t="shared" si="125"/>
        <v>45054</v>
      </c>
      <c r="R1415" s="3"/>
    </row>
    <row r="1416" spans="14:18" x14ac:dyDescent="0.2">
      <c r="N1416" s="167">
        <f t="shared" si="121"/>
        <v>7</v>
      </c>
      <c r="O1416" s="168">
        <f t="shared" si="120"/>
        <v>6436</v>
      </c>
      <c r="P1416" s="169">
        <f t="shared" si="125"/>
        <v>45053</v>
      </c>
      <c r="Q1416" s="169">
        <f t="shared" si="125"/>
        <v>45055</v>
      </c>
      <c r="R1416" s="3"/>
    </row>
    <row r="1417" spans="14:18" x14ac:dyDescent="0.2">
      <c r="N1417" s="167">
        <f t="shared" si="121"/>
        <v>8</v>
      </c>
      <c r="O1417" s="168">
        <f t="shared" ref="O1417:O1480" si="126">ROUND(P1417/N1417,0)</f>
        <v>5632</v>
      </c>
      <c r="P1417" s="169">
        <f t="shared" si="125"/>
        <v>45054</v>
      </c>
      <c r="Q1417" s="169">
        <f t="shared" si="125"/>
        <v>45056</v>
      </c>
      <c r="R1417" s="3"/>
    </row>
    <row r="1418" spans="14:18" x14ac:dyDescent="0.2">
      <c r="N1418" s="167">
        <f t="shared" ref="N1418:N1481" si="127">DAY(P1418)</f>
        <v>9</v>
      </c>
      <c r="O1418" s="168">
        <f t="shared" si="126"/>
        <v>5006</v>
      </c>
      <c r="P1418" s="169">
        <f t="shared" si="125"/>
        <v>45055</v>
      </c>
      <c r="Q1418" s="169">
        <f t="shared" si="125"/>
        <v>45057</v>
      </c>
      <c r="R1418" s="3"/>
    </row>
    <row r="1419" spans="14:18" x14ac:dyDescent="0.2">
      <c r="N1419" s="167">
        <f t="shared" si="127"/>
        <v>10</v>
      </c>
      <c r="O1419" s="168">
        <f t="shared" si="126"/>
        <v>4506</v>
      </c>
      <c r="P1419" s="169">
        <f t="shared" si="125"/>
        <v>45056</v>
      </c>
      <c r="Q1419" s="169">
        <f t="shared" si="125"/>
        <v>45058</v>
      </c>
      <c r="R1419" s="3"/>
    </row>
    <row r="1420" spans="14:18" x14ac:dyDescent="0.2">
      <c r="N1420" s="167">
        <f t="shared" si="127"/>
        <v>11</v>
      </c>
      <c r="O1420" s="168">
        <f t="shared" si="126"/>
        <v>4096</v>
      </c>
      <c r="P1420" s="169">
        <f t="shared" ref="P1420:Q1435" si="128">P1419+1</f>
        <v>45057</v>
      </c>
      <c r="Q1420" s="169">
        <f t="shared" si="128"/>
        <v>45059</v>
      </c>
      <c r="R1420" s="3"/>
    </row>
    <row r="1421" spans="14:18" x14ac:dyDescent="0.2">
      <c r="N1421" s="167">
        <f t="shared" si="127"/>
        <v>12</v>
      </c>
      <c r="O1421" s="168">
        <f t="shared" si="126"/>
        <v>3755</v>
      </c>
      <c r="P1421" s="169">
        <f t="shared" si="128"/>
        <v>45058</v>
      </c>
      <c r="Q1421" s="169">
        <f t="shared" si="128"/>
        <v>45060</v>
      </c>
      <c r="R1421" s="3"/>
    </row>
    <row r="1422" spans="14:18" x14ac:dyDescent="0.2">
      <c r="N1422" s="167">
        <f t="shared" si="127"/>
        <v>13</v>
      </c>
      <c r="O1422" s="168">
        <f t="shared" si="126"/>
        <v>3466</v>
      </c>
      <c r="P1422" s="169">
        <f t="shared" si="128"/>
        <v>45059</v>
      </c>
      <c r="Q1422" s="169">
        <f t="shared" si="128"/>
        <v>45061</v>
      </c>
      <c r="R1422" s="3"/>
    </row>
    <row r="1423" spans="14:18" x14ac:dyDescent="0.2">
      <c r="N1423" s="167">
        <f t="shared" si="127"/>
        <v>14</v>
      </c>
      <c r="O1423" s="168">
        <f t="shared" si="126"/>
        <v>3219</v>
      </c>
      <c r="P1423" s="169">
        <f t="shared" si="128"/>
        <v>45060</v>
      </c>
      <c r="Q1423" s="169">
        <f t="shared" si="128"/>
        <v>45062</v>
      </c>
      <c r="R1423" s="3"/>
    </row>
    <row r="1424" spans="14:18" x14ac:dyDescent="0.2">
      <c r="N1424" s="167">
        <f t="shared" si="127"/>
        <v>15</v>
      </c>
      <c r="O1424" s="168">
        <f t="shared" si="126"/>
        <v>3004</v>
      </c>
      <c r="P1424" s="169">
        <f t="shared" si="128"/>
        <v>45061</v>
      </c>
      <c r="Q1424" s="169">
        <f t="shared" si="128"/>
        <v>45063</v>
      </c>
      <c r="R1424" s="3"/>
    </row>
    <row r="1425" spans="14:18" x14ac:dyDescent="0.2">
      <c r="N1425" s="167">
        <f t="shared" si="127"/>
        <v>16</v>
      </c>
      <c r="O1425" s="168">
        <f t="shared" si="126"/>
        <v>2816</v>
      </c>
      <c r="P1425" s="169">
        <f t="shared" si="128"/>
        <v>45062</v>
      </c>
      <c r="Q1425" s="169">
        <f t="shared" si="128"/>
        <v>45064</v>
      </c>
      <c r="R1425" s="3"/>
    </row>
    <row r="1426" spans="14:18" x14ac:dyDescent="0.2">
      <c r="N1426" s="167">
        <f t="shared" si="127"/>
        <v>17</v>
      </c>
      <c r="O1426" s="168">
        <f t="shared" si="126"/>
        <v>2651</v>
      </c>
      <c r="P1426" s="169">
        <f t="shared" si="128"/>
        <v>45063</v>
      </c>
      <c r="Q1426" s="169">
        <f t="shared" si="128"/>
        <v>45065</v>
      </c>
      <c r="R1426" s="3"/>
    </row>
    <row r="1427" spans="14:18" x14ac:dyDescent="0.2">
      <c r="N1427" s="167">
        <f t="shared" si="127"/>
        <v>18</v>
      </c>
      <c r="O1427" s="168">
        <f t="shared" si="126"/>
        <v>2504</v>
      </c>
      <c r="P1427" s="169">
        <f t="shared" si="128"/>
        <v>45064</v>
      </c>
      <c r="Q1427" s="169">
        <f t="shared" si="128"/>
        <v>45066</v>
      </c>
      <c r="R1427" s="3"/>
    </row>
    <row r="1428" spans="14:18" x14ac:dyDescent="0.2">
      <c r="N1428" s="167">
        <f t="shared" si="127"/>
        <v>19</v>
      </c>
      <c r="O1428" s="168">
        <f t="shared" si="126"/>
        <v>2372</v>
      </c>
      <c r="P1428" s="169">
        <f t="shared" si="128"/>
        <v>45065</v>
      </c>
      <c r="Q1428" s="169">
        <f t="shared" si="128"/>
        <v>45067</v>
      </c>
      <c r="R1428" s="3"/>
    </row>
    <row r="1429" spans="14:18" x14ac:dyDescent="0.2">
      <c r="N1429" s="167">
        <f t="shared" si="127"/>
        <v>20</v>
      </c>
      <c r="O1429" s="168">
        <f t="shared" si="126"/>
        <v>2253</v>
      </c>
      <c r="P1429" s="169">
        <f t="shared" si="128"/>
        <v>45066</v>
      </c>
      <c r="Q1429" s="169">
        <f t="shared" si="128"/>
        <v>45068</v>
      </c>
      <c r="R1429" s="3"/>
    </row>
    <row r="1430" spans="14:18" x14ac:dyDescent="0.2">
      <c r="N1430" s="167">
        <f t="shared" si="127"/>
        <v>21</v>
      </c>
      <c r="O1430" s="168">
        <f t="shared" si="126"/>
        <v>2146</v>
      </c>
      <c r="P1430" s="169">
        <f t="shared" si="128"/>
        <v>45067</v>
      </c>
      <c r="Q1430" s="169">
        <f t="shared" si="128"/>
        <v>45069</v>
      </c>
      <c r="R1430" s="3"/>
    </row>
    <row r="1431" spans="14:18" x14ac:dyDescent="0.2">
      <c r="N1431" s="167">
        <f t="shared" si="127"/>
        <v>22</v>
      </c>
      <c r="O1431" s="168">
        <f t="shared" si="126"/>
        <v>2049</v>
      </c>
      <c r="P1431" s="169">
        <f t="shared" si="128"/>
        <v>45068</v>
      </c>
      <c r="Q1431" s="169">
        <f t="shared" si="128"/>
        <v>45070</v>
      </c>
      <c r="R1431" s="3"/>
    </row>
    <row r="1432" spans="14:18" x14ac:dyDescent="0.2">
      <c r="N1432" s="167">
        <f t="shared" si="127"/>
        <v>23</v>
      </c>
      <c r="O1432" s="168">
        <f t="shared" si="126"/>
        <v>1960</v>
      </c>
      <c r="P1432" s="169">
        <f t="shared" si="128"/>
        <v>45069</v>
      </c>
      <c r="Q1432" s="169">
        <f t="shared" si="128"/>
        <v>45071</v>
      </c>
      <c r="R1432" s="3"/>
    </row>
    <row r="1433" spans="14:18" x14ac:dyDescent="0.2">
      <c r="N1433" s="167">
        <f t="shared" si="127"/>
        <v>24</v>
      </c>
      <c r="O1433" s="168">
        <f t="shared" si="126"/>
        <v>1878</v>
      </c>
      <c r="P1433" s="169">
        <f t="shared" si="128"/>
        <v>45070</v>
      </c>
      <c r="Q1433" s="169">
        <f t="shared" si="128"/>
        <v>45072</v>
      </c>
      <c r="R1433" s="3"/>
    </row>
    <row r="1434" spans="14:18" x14ac:dyDescent="0.2">
      <c r="N1434" s="167">
        <f t="shared" si="127"/>
        <v>25</v>
      </c>
      <c r="O1434" s="168">
        <f t="shared" si="126"/>
        <v>1803</v>
      </c>
      <c r="P1434" s="169">
        <f t="shared" si="128"/>
        <v>45071</v>
      </c>
      <c r="Q1434" s="169">
        <f t="shared" si="128"/>
        <v>45073</v>
      </c>
      <c r="R1434" s="3"/>
    </row>
    <row r="1435" spans="14:18" x14ac:dyDescent="0.2">
      <c r="N1435" s="167">
        <f t="shared" si="127"/>
        <v>26</v>
      </c>
      <c r="O1435" s="168">
        <f t="shared" si="126"/>
        <v>1734</v>
      </c>
      <c r="P1435" s="169">
        <f t="shared" si="128"/>
        <v>45072</v>
      </c>
      <c r="Q1435" s="169">
        <f t="shared" si="128"/>
        <v>45074</v>
      </c>
      <c r="R1435" s="3"/>
    </row>
    <row r="1436" spans="14:18" x14ac:dyDescent="0.2">
      <c r="N1436" s="167">
        <f t="shared" si="127"/>
        <v>27</v>
      </c>
      <c r="O1436" s="168">
        <f t="shared" si="126"/>
        <v>1669</v>
      </c>
      <c r="P1436" s="169">
        <f t="shared" ref="P1436:Q1451" si="129">P1435+1</f>
        <v>45073</v>
      </c>
      <c r="Q1436" s="169">
        <f t="shared" si="129"/>
        <v>45075</v>
      </c>
      <c r="R1436" s="3"/>
    </row>
    <row r="1437" spans="14:18" x14ac:dyDescent="0.2">
      <c r="N1437" s="167">
        <f t="shared" si="127"/>
        <v>28</v>
      </c>
      <c r="O1437" s="168">
        <f t="shared" si="126"/>
        <v>1610</v>
      </c>
      <c r="P1437" s="169">
        <f t="shared" si="129"/>
        <v>45074</v>
      </c>
      <c r="Q1437" s="169">
        <f t="shared" si="129"/>
        <v>45076</v>
      </c>
      <c r="R1437" s="3"/>
    </row>
    <row r="1438" spans="14:18" x14ac:dyDescent="0.2">
      <c r="N1438" s="167">
        <f t="shared" si="127"/>
        <v>29</v>
      </c>
      <c r="O1438" s="168">
        <f t="shared" si="126"/>
        <v>1554</v>
      </c>
      <c r="P1438" s="169">
        <f t="shared" si="129"/>
        <v>45075</v>
      </c>
      <c r="Q1438" s="169">
        <f t="shared" si="129"/>
        <v>45077</v>
      </c>
      <c r="R1438" s="3"/>
    </row>
    <row r="1439" spans="14:18" x14ac:dyDescent="0.2">
      <c r="N1439" s="167">
        <f t="shared" si="127"/>
        <v>30</v>
      </c>
      <c r="O1439" s="168">
        <f t="shared" si="126"/>
        <v>1503</v>
      </c>
      <c r="P1439" s="169">
        <f t="shared" si="129"/>
        <v>45076</v>
      </c>
      <c r="Q1439" s="169">
        <f t="shared" si="129"/>
        <v>45078</v>
      </c>
      <c r="R1439" s="3"/>
    </row>
    <row r="1440" spans="14:18" x14ac:dyDescent="0.2">
      <c r="N1440" s="167">
        <f t="shared" si="127"/>
        <v>31</v>
      </c>
      <c r="O1440" s="168">
        <f t="shared" si="126"/>
        <v>1454</v>
      </c>
      <c r="P1440" s="169">
        <f t="shared" si="129"/>
        <v>45077</v>
      </c>
      <c r="Q1440" s="169">
        <f t="shared" si="129"/>
        <v>45079</v>
      </c>
      <c r="R1440" s="3"/>
    </row>
    <row r="1441" spans="14:18" x14ac:dyDescent="0.2">
      <c r="N1441" s="167">
        <f t="shared" si="127"/>
        <v>1</v>
      </c>
      <c r="O1441" s="168">
        <f t="shared" si="126"/>
        <v>45078</v>
      </c>
      <c r="P1441" s="169">
        <f t="shared" si="129"/>
        <v>45078</v>
      </c>
      <c r="Q1441" s="169">
        <f t="shared" si="129"/>
        <v>45080</v>
      </c>
      <c r="R1441" s="3"/>
    </row>
    <row r="1442" spans="14:18" x14ac:dyDescent="0.2">
      <c r="N1442" s="167">
        <f t="shared" si="127"/>
        <v>2</v>
      </c>
      <c r="O1442" s="168">
        <f t="shared" si="126"/>
        <v>22540</v>
      </c>
      <c r="P1442" s="169">
        <f t="shared" si="129"/>
        <v>45079</v>
      </c>
      <c r="Q1442" s="169">
        <f t="shared" si="129"/>
        <v>45081</v>
      </c>
      <c r="R1442" s="3"/>
    </row>
    <row r="1443" spans="14:18" x14ac:dyDescent="0.2">
      <c r="N1443" s="167">
        <f t="shared" si="127"/>
        <v>3</v>
      </c>
      <c r="O1443" s="168">
        <f t="shared" si="126"/>
        <v>15027</v>
      </c>
      <c r="P1443" s="169">
        <f t="shared" si="129"/>
        <v>45080</v>
      </c>
      <c r="Q1443" s="169">
        <f t="shared" si="129"/>
        <v>45082</v>
      </c>
      <c r="R1443" s="3"/>
    </row>
    <row r="1444" spans="14:18" x14ac:dyDescent="0.2">
      <c r="N1444" s="167">
        <f t="shared" si="127"/>
        <v>4</v>
      </c>
      <c r="O1444" s="168">
        <f t="shared" si="126"/>
        <v>11270</v>
      </c>
      <c r="P1444" s="169">
        <f t="shared" si="129"/>
        <v>45081</v>
      </c>
      <c r="Q1444" s="169">
        <f t="shared" si="129"/>
        <v>45083</v>
      </c>
      <c r="R1444" s="3"/>
    </row>
    <row r="1445" spans="14:18" x14ac:dyDescent="0.2">
      <c r="N1445" s="167">
        <f t="shared" si="127"/>
        <v>5</v>
      </c>
      <c r="O1445" s="168">
        <f t="shared" si="126"/>
        <v>9016</v>
      </c>
      <c r="P1445" s="169">
        <f t="shared" si="129"/>
        <v>45082</v>
      </c>
      <c r="Q1445" s="169">
        <f t="shared" si="129"/>
        <v>45084</v>
      </c>
      <c r="R1445" s="3"/>
    </row>
    <row r="1446" spans="14:18" x14ac:dyDescent="0.2">
      <c r="N1446" s="167">
        <f t="shared" si="127"/>
        <v>6</v>
      </c>
      <c r="O1446" s="168">
        <f t="shared" si="126"/>
        <v>7514</v>
      </c>
      <c r="P1446" s="169">
        <f t="shared" si="129"/>
        <v>45083</v>
      </c>
      <c r="Q1446" s="169">
        <f t="shared" si="129"/>
        <v>45085</v>
      </c>
      <c r="R1446" s="3"/>
    </row>
    <row r="1447" spans="14:18" x14ac:dyDescent="0.2">
      <c r="N1447" s="167">
        <f t="shared" si="127"/>
        <v>7</v>
      </c>
      <c r="O1447" s="168">
        <f t="shared" si="126"/>
        <v>6441</v>
      </c>
      <c r="P1447" s="169">
        <f t="shared" si="129"/>
        <v>45084</v>
      </c>
      <c r="Q1447" s="169">
        <f t="shared" si="129"/>
        <v>45086</v>
      </c>
      <c r="R1447" s="3"/>
    </row>
    <row r="1448" spans="14:18" x14ac:dyDescent="0.2">
      <c r="N1448" s="167">
        <f t="shared" si="127"/>
        <v>8</v>
      </c>
      <c r="O1448" s="168">
        <f t="shared" si="126"/>
        <v>5636</v>
      </c>
      <c r="P1448" s="169">
        <f t="shared" si="129"/>
        <v>45085</v>
      </c>
      <c r="Q1448" s="169">
        <f t="shared" si="129"/>
        <v>45087</v>
      </c>
      <c r="R1448" s="3"/>
    </row>
    <row r="1449" spans="14:18" x14ac:dyDescent="0.2">
      <c r="N1449" s="167">
        <f t="shared" si="127"/>
        <v>9</v>
      </c>
      <c r="O1449" s="168">
        <f t="shared" si="126"/>
        <v>5010</v>
      </c>
      <c r="P1449" s="169">
        <f t="shared" si="129"/>
        <v>45086</v>
      </c>
      <c r="Q1449" s="169">
        <f t="shared" si="129"/>
        <v>45088</v>
      </c>
      <c r="R1449" s="3"/>
    </row>
    <row r="1450" spans="14:18" x14ac:dyDescent="0.2">
      <c r="N1450" s="167">
        <f t="shared" si="127"/>
        <v>10</v>
      </c>
      <c r="O1450" s="168">
        <f t="shared" si="126"/>
        <v>4509</v>
      </c>
      <c r="P1450" s="169">
        <f t="shared" si="129"/>
        <v>45087</v>
      </c>
      <c r="Q1450" s="169">
        <f t="shared" si="129"/>
        <v>45089</v>
      </c>
      <c r="R1450" s="3"/>
    </row>
    <row r="1451" spans="14:18" x14ac:dyDescent="0.2">
      <c r="N1451" s="167">
        <f t="shared" si="127"/>
        <v>11</v>
      </c>
      <c r="O1451" s="168">
        <f t="shared" si="126"/>
        <v>4099</v>
      </c>
      <c r="P1451" s="169">
        <f t="shared" si="129"/>
        <v>45088</v>
      </c>
      <c r="Q1451" s="169">
        <f t="shared" si="129"/>
        <v>45090</v>
      </c>
      <c r="R1451" s="3"/>
    </row>
    <row r="1452" spans="14:18" x14ac:dyDescent="0.2">
      <c r="N1452" s="167">
        <f t="shared" si="127"/>
        <v>12</v>
      </c>
      <c r="O1452" s="168">
        <f t="shared" si="126"/>
        <v>3757</v>
      </c>
      <c r="P1452" s="169">
        <f t="shared" ref="P1452:Q1467" si="130">P1451+1</f>
        <v>45089</v>
      </c>
      <c r="Q1452" s="169">
        <f t="shared" si="130"/>
        <v>45091</v>
      </c>
      <c r="R1452" s="3"/>
    </row>
    <row r="1453" spans="14:18" x14ac:dyDescent="0.2">
      <c r="N1453" s="167">
        <f t="shared" si="127"/>
        <v>13</v>
      </c>
      <c r="O1453" s="168">
        <f t="shared" si="126"/>
        <v>3468</v>
      </c>
      <c r="P1453" s="169">
        <f t="shared" si="130"/>
        <v>45090</v>
      </c>
      <c r="Q1453" s="169">
        <f t="shared" si="130"/>
        <v>45092</v>
      </c>
      <c r="R1453" s="3"/>
    </row>
    <row r="1454" spans="14:18" x14ac:dyDescent="0.2">
      <c r="N1454" s="167">
        <f t="shared" si="127"/>
        <v>14</v>
      </c>
      <c r="O1454" s="168">
        <f t="shared" si="126"/>
        <v>3221</v>
      </c>
      <c r="P1454" s="169">
        <f t="shared" si="130"/>
        <v>45091</v>
      </c>
      <c r="Q1454" s="169">
        <f t="shared" si="130"/>
        <v>45093</v>
      </c>
      <c r="R1454" s="3"/>
    </row>
    <row r="1455" spans="14:18" x14ac:dyDescent="0.2">
      <c r="N1455" s="167">
        <f t="shared" si="127"/>
        <v>15</v>
      </c>
      <c r="O1455" s="168">
        <f t="shared" si="126"/>
        <v>3006</v>
      </c>
      <c r="P1455" s="169">
        <f t="shared" si="130"/>
        <v>45092</v>
      </c>
      <c r="Q1455" s="169">
        <f t="shared" si="130"/>
        <v>45094</v>
      </c>
      <c r="R1455" s="3"/>
    </row>
    <row r="1456" spans="14:18" x14ac:dyDescent="0.2">
      <c r="N1456" s="167">
        <f t="shared" si="127"/>
        <v>16</v>
      </c>
      <c r="O1456" s="168">
        <f t="shared" si="126"/>
        <v>2818</v>
      </c>
      <c r="P1456" s="169">
        <f t="shared" si="130"/>
        <v>45093</v>
      </c>
      <c r="Q1456" s="169">
        <f t="shared" si="130"/>
        <v>45095</v>
      </c>
      <c r="R1456" s="3"/>
    </row>
    <row r="1457" spans="14:18" x14ac:dyDescent="0.2">
      <c r="N1457" s="167">
        <f t="shared" si="127"/>
        <v>17</v>
      </c>
      <c r="O1457" s="168">
        <f t="shared" si="126"/>
        <v>2653</v>
      </c>
      <c r="P1457" s="169">
        <f t="shared" si="130"/>
        <v>45094</v>
      </c>
      <c r="Q1457" s="169">
        <f t="shared" si="130"/>
        <v>45096</v>
      </c>
      <c r="R1457" s="3"/>
    </row>
    <row r="1458" spans="14:18" x14ac:dyDescent="0.2">
      <c r="N1458" s="167">
        <f t="shared" si="127"/>
        <v>18</v>
      </c>
      <c r="O1458" s="168">
        <f t="shared" si="126"/>
        <v>2505</v>
      </c>
      <c r="P1458" s="169">
        <f t="shared" si="130"/>
        <v>45095</v>
      </c>
      <c r="Q1458" s="169">
        <f t="shared" si="130"/>
        <v>45097</v>
      </c>
      <c r="R1458" s="3"/>
    </row>
    <row r="1459" spans="14:18" x14ac:dyDescent="0.2">
      <c r="N1459" s="167">
        <f t="shared" si="127"/>
        <v>19</v>
      </c>
      <c r="O1459" s="168">
        <f t="shared" si="126"/>
        <v>2373</v>
      </c>
      <c r="P1459" s="169">
        <f t="shared" si="130"/>
        <v>45096</v>
      </c>
      <c r="Q1459" s="169">
        <f t="shared" si="130"/>
        <v>45098</v>
      </c>
      <c r="R1459" s="3"/>
    </row>
    <row r="1460" spans="14:18" x14ac:dyDescent="0.2">
      <c r="N1460" s="167">
        <f t="shared" si="127"/>
        <v>20</v>
      </c>
      <c r="O1460" s="168">
        <f t="shared" si="126"/>
        <v>2255</v>
      </c>
      <c r="P1460" s="169">
        <f t="shared" si="130"/>
        <v>45097</v>
      </c>
      <c r="Q1460" s="169">
        <f t="shared" si="130"/>
        <v>45099</v>
      </c>
      <c r="R1460" s="3"/>
    </row>
    <row r="1461" spans="14:18" x14ac:dyDescent="0.2">
      <c r="N1461" s="167">
        <f t="shared" si="127"/>
        <v>21</v>
      </c>
      <c r="O1461" s="168">
        <f t="shared" si="126"/>
        <v>2148</v>
      </c>
      <c r="P1461" s="169">
        <f t="shared" si="130"/>
        <v>45098</v>
      </c>
      <c r="Q1461" s="169">
        <f t="shared" si="130"/>
        <v>45100</v>
      </c>
      <c r="R1461" s="3"/>
    </row>
    <row r="1462" spans="14:18" x14ac:dyDescent="0.2">
      <c r="N1462" s="167">
        <f t="shared" si="127"/>
        <v>22</v>
      </c>
      <c r="O1462" s="168">
        <f t="shared" si="126"/>
        <v>2050</v>
      </c>
      <c r="P1462" s="169">
        <f t="shared" si="130"/>
        <v>45099</v>
      </c>
      <c r="Q1462" s="169">
        <f t="shared" si="130"/>
        <v>45101</v>
      </c>
      <c r="R1462" s="3"/>
    </row>
    <row r="1463" spans="14:18" x14ac:dyDescent="0.2">
      <c r="N1463" s="167">
        <f t="shared" si="127"/>
        <v>23</v>
      </c>
      <c r="O1463" s="168">
        <f t="shared" si="126"/>
        <v>1961</v>
      </c>
      <c r="P1463" s="169">
        <f t="shared" si="130"/>
        <v>45100</v>
      </c>
      <c r="Q1463" s="169">
        <f t="shared" si="130"/>
        <v>45102</v>
      </c>
      <c r="R1463" s="3"/>
    </row>
    <row r="1464" spans="14:18" x14ac:dyDescent="0.2">
      <c r="N1464" s="167">
        <f t="shared" si="127"/>
        <v>24</v>
      </c>
      <c r="O1464" s="168">
        <f t="shared" si="126"/>
        <v>1879</v>
      </c>
      <c r="P1464" s="169">
        <f t="shared" si="130"/>
        <v>45101</v>
      </c>
      <c r="Q1464" s="169">
        <f t="shared" si="130"/>
        <v>45103</v>
      </c>
      <c r="R1464" s="3"/>
    </row>
    <row r="1465" spans="14:18" x14ac:dyDescent="0.2">
      <c r="N1465" s="167">
        <f t="shared" si="127"/>
        <v>25</v>
      </c>
      <c r="O1465" s="168">
        <f t="shared" si="126"/>
        <v>1804</v>
      </c>
      <c r="P1465" s="169">
        <f t="shared" si="130"/>
        <v>45102</v>
      </c>
      <c r="Q1465" s="169">
        <f t="shared" si="130"/>
        <v>45104</v>
      </c>
      <c r="R1465" s="3"/>
    </row>
    <row r="1466" spans="14:18" x14ac:dyDescent="0.2">
      <c r="N1466" s="167">
        <f t="shared" si="127"/>
        <v>26</v>
      </c>
      <c r="O1466" s="168">
        <f t="shared" si="126"/>
        <v>1735</v>
      </c>
      <c r="P1466" s="169">
        <f t="shared" si="130"/>
        <v>45103</v>
      </c>
      <c r="Q1466" s="169">
        <f t="shared" si="130"/>
        <v>45105</v>
      </c>
      <c r="R1466" s="3"/>
    </row>
    <row r="1467" spans="14:18" x14ac:dyDescent="0.2">
      <c r="N1467" s="167">
        <f t="shared" si="127"/>
        <v>27</v>
      </c>
      <c r="O1467" s="168">
        <f t="shared" si="126"/>
        <v>1671</v>
      </c>
      <c r="P1467" s="169">
        <f t="shared" si="130"/>
        <v>45104</v>
      </c>
      <c r="Q1467" s="169">
        <f t="shared" si="130"/>
        <v>45106</v>
      </c>
      <c r="R1467" s="3"/>
    </row>
    <row r="1468" spans="14:18" x14ac:dyDescent="0.2">
      <c r="N1468" s="167">
        <f t="shared" si="127"/>
        <v>28</v>
      </c>
      <c r="O1468" s="168">
        <f t="shared" si="126"/>
        <v>1611</v>
      </c>
      <c r="P1468" s="169">
        <f t="shared" ref="P1468:Q1483" si="131">P1467+1</f>
        <v>45105</v>
      </c>
      <c r="Q1468" s="169">
        <f t="shared" si="131"/>
        <v>45107</v>
      </c>
      <c r="R1468" s="3"/>
    </row>
    <row r="1469" spans="14:18" x14ac:dyDescent="0.2">
      <c r="N1469" s="167">
        <f t="shared" si="127"/>
        <v>29</v>
      </c>
      <c r="O1469" s="168">
        <f t="shared" si="126"/>
        <v>1555</v>
      </c>
      <c r="P1469" s="169">
        <f t="shared" si="131"/>
        <v>45106</v>
      </c>
      <c r="Q1469" s="169">
        <f t="shared" si="131"/>
        <v>45108</v>
      </c>
      <c r="R1469" s="3"/>
    </row>
    <row r="1470" spans="14:18" x14ac:dyDescent="0.2">
      <c r="N1470" s="167">
        <f t="shared" si="127"/>
        <v>30</v>
      </c>
      <c r="O1470" s="168">
        <f t="shared" si="126"/>
        <v>1504</v>
      </c>
      <c r="P1470" s="169">
        <f t="shared" si="131"/>
        <v>45107</v>
      </c>
      <c r="Q1470" s="169">
        <f t="shared" si="131"/>
        <v>45109</v>
      </c>
      <c r="R1470" s="3"/>
    </row>
    <row r="1471" spans="14:18" x14ac:dyDescent="0.2">
      <c r="N1471" s="167">
        <f t="shared" si="127"/>
        <v>1</v>
      </c>
      <c r="O1471" s="168">
        <f t="shared" si="126"/>
        <v>45108</v>
      </c>
      <c r="P1471" s="169">
        <f t="shared" si="131"/>
        <v>45108</v>
      </c>
      <c r="Q1471" s="169">
        <f t="shared" si="131"/>
        <v>45110</v>
      </c>
      <c r="R1471" s="3"/>
    </row>
    <row r="1472" spans="14:18" x14ac:dyDescent="0.2">
      <c r="N1472" s="167">
        <f t="shared" si="127"/>
        <v>2</v>
      </c>
      <c r="O1472" s="168">
        <f t="shared" si="126"/>
        <v>22555</v>
      </c>
      <c r="P1472" s="169">
        <f t="shared" si="131"/>
        <v>45109</v>
      </c>
      <c r="Q1472" s="169">
        <f t="shared" si="131"/>
        <v>45111</v>
      </c>
      <c r="R1472" s="3"/>
    </row>
    <row r="1473" spans="14:18" x14ac:dyDescent="0.2">
      <c r="N1473" s="167">
        <f t="shared" si="127"/>
        <v>3</v>
      </c>
      <c r="O1473" s="168">
        <f t="shared" si="126"/>
        <v>15037</v>
      </c>
      <c r="P1473" s="169">
        <f t="shared" si="131"/>
        <v>45110</v>
      </c>
      <c r="Q1473" s="169">
        <f t="shared" si="131"/>
        <v>45112</v>
      </c>
      <c r="R1473" s="3"/>
    </row>
    <row r="1474" spans="14:18" x14ac:dyDescent="0.2">
      <c r="N1474" s="167">
        <f t="shared" si="127"/>
        <v>4</v>
      </c>
      <c r="O1474" s="168">
        <f t="shared" si="126"/>
        <v>11278</v>
      </c>
      <c r="P1474" s="169">
        <f t="shared" si="131"/>
        <v>45111</v>
      </c>
      <c r="Q1474" s="169">
        <f t="shared" si="131"/>
        <v>45113</v>
      </c>
      <c r="R1474" s="3"/>
    </row>
    <row r="1475" spans="14:18" x14ac:dyDescent="0.2">
      <c r="N1475" s="167">
        <f t="shared" si="127"/>
        <v>5</v>
      </c>
      <c r="O1475" s="168">
        <f t="shared" si="126"/>
        <v>9022</v>
      </c>
      <c r="P1475" s="169">
        <f t="shared" si="131"/>
        <v>45112</v>
      </c>
      <c r="Q1475" s="169">
        <f t="shared" si="131"/>
        <v>45114</v>
      </c>
      <c r="R1475" s="3"/>
    </row>
    <row r="1476" spans="14:18" x14ac:dyDescent="0.2">
      <c r="N1476" s="167">
        <f t="shared" si="127"/>
        <v>6</v>
      </c>
      <c r="O1476" s="168">
        <f t="shared" si="126"/>
        <v>7519</v>
      </c>
      <c r="P1476" s="169">
        <f t="shared" si="131"/>
        <v>45113</v>
      </c>
      <c r="Q1476" s="169">
        <f t="shared" si="131"/>
        <v>45115</v>
      </c>
      <c r="R1476" s="3"/>
    </row>
    <row r="1477" spans="14:18" x14ac:dyDescent="0.2">
      <c r="N1477" s="167">
        <f t="shared" si="127"/>
        <v>7</v>
      </c>
      <c r="O1477" s="168">
        <f t="shared" si="126"/>
        <v>6445</v>
      </c>
      <c r="P1477" s="169">
        <f t="shared" si="131"/>
        <v>45114</v>
      </c>
      <c r="Q1477" s="169">
        <f t="shared" si="131"/>
        <v>45116</v>
      </c>
      <c r="R1477" s="3"/>
    </row>
    <row r="1478" spans="14:18" x14ac:dyDescent="0.2">
      <c r="N1478" s="167">
        <f t="shared" si="127"/>
        <v>8</v>
      </c>
      <c r="O1478" s="168">
        <f t="shared" si="126"/>
        <v>5639</v>
      </c>
      <c r="P1478" s="169">
        <f t="shared" si="131"/>
        <v>45115</v>
      </c>
      <c r="Q1478" s="169">
        <f t="shared" si="131"/>
        <v>45117</v>
      </c>
      <c r="R1478" s="3"/>
    </row>
    <row r="1479" spans="14:18" x14ac:dyDescent="0.2">
      <c r="N1479" s="167">
        <f t="shared" si="127"/>
        <v>9</v>
      </c>
      <c r="O1479" s="168">
        <f t="shared" si="126"/>
        <v>5013</v>
      </c>
      <c r="P1479" s="169">
        <f t="shared" si="131"/>
        <v>45116</v>
      </c>
      <c r="Q1479" s="169">
        <f t="shared" si="131"/>
        <v>45118</v>
      </c>
      <c r="R1479" s="3"/>
    </row>
    <row r="1480" spans="14:18" x14ac:dyDescent="0.2">
      <c r="N1480" s="167">
        <f t="shared" si="127"/>
        <v>10</v>
      </c>
      <c r="O1480" s="168">
        <f t="shared" si="126"/>
        <v>4512</v>
      </c>
      <c r="P1480" s="169">
        <f t="shared" si="131"/>
        <v>45117</v>
      </c>
      <c r="Q1480" s="169">
        <f t="shared" si="131"/>
        <v>45119</v>
      </c>
      <c r="R1480" s="3"/>
    </row>
    <row r="1481" spans="14:18" x14ac:dyDescent="0.2">
      <c r="N1481" s="167">
        <f t="shared" si="127"/>
        <v>11</v>
      </c>
      <c r="O1481" s="168">
        <f t="shared" ref="O1481:O1544" si="132">ROUND(P1481/N1481,0)</f>
        <v>4102</v>
      </c>
      <c r="P1481" s="169">
        <f t="shared" si="131"/>
        <v>45118</v>
      </c>
      <c r="Q1481" s="169">
        <f t="shared" si="131"/>
        <v>45120</v>
      </c>
      <c r="R1481" s="3"/>
    </row>
    <row r="1482" spans="14:18" x14ac:dyDescent="0.2">
      <c r="N1482" s="167">
        <f t="shared" ref="N1482:N1545" si="133">DAY(P1482)</f>
        <v>12</v>
      </c>
      <c r="O1482" s="168">
        <f t="shared" si="132"/>
        <v>3760</v>
      </c>
      <c r="P1482" s="169">
        <f t="shared" si="131"/>
        <v>45119</v>
      </c>
      <c r="Q1482" s="169">
        <f t="shared" si="131"/>
        <v>45121</v>
      </c>
      <c r="R1482" s="3"/>
    </row>
    <row r="1483" spans="14:18" x14ac:dyDescent="0.2">
      <c r="N1483" s="167">
        <f t="shared" si="133"/>
        <v>13</v>
      </c>
      <c r="O1483" s="168">
        <f t="shared" si="132"/>
        <v>3471</v>
      </c>
      <c r="P1483" s="169">
        <f t="shared" si="131"/>
        <v>45120</v>
      </c>
      <c r="Q1483" s="169">
        <f t="shared" si="131"/>
        <v>45122</v>
      </c>
      <c r="R1483" s="3"/>
    </row>
    <row r="1484" spans="14:18" x14ac:dyDescent="0.2">
      <c r="N1484" s="167">
        <f t="shared" si="133"/>
        <v>14</v>
      </c>
      <c r="O1484" s="168">
        <f t="shared" si="132"/>
        <v>3223</v>
      </c>
      <c r="P1484" s="169">
        <f t="shared" ref="P1484:Q1499" si="134">P1483+1</f>
        <v>45121</v>
      </c>
      <c r="Q1484" s="169">
        <f t="shared" si="134"/>
        <v>45123</v>
      </c>
      <c r="R1484" s="3"/>
    </row>
    <row r="1485" spans="14:18" x14ac:dyDescent="0.2">
      <c r="N1485" s="167">
        <f t="shared" si="133"/>
        <v>15</v>
      </c>
      <c r="O1485" s="168">
        <f t="shared" si="132"/>
        <v>3008</v>
      </c>
      <c r="P1485" s="169">
        <f t="shared" si="134"/>
        <v>45122</v>
      </c>
      <c r="Q1485" s="169">
        <f t="shared" si="134"/>
        <v>45124</v>
      </c>
      <c r="R1485" s="3"/>
    </row>
    <row r="1486" spans="14:18" x14ac:dyDescent="0.2">
      <c r="N1486" s="167">
        <f t="shared" si="133"/>
        <v>16</v>
      </c>
      <c r="O1486" s="168">
        <f t="shared" si="132"/>
        <v>2820</v>
      </c>
      <c r="P1486" s="169">
        <f t="shared" si="134"/>
        <v>45123</v>
      </c>
      <c r="Q1486" s="169">
        <f t="shared" si="134"/>
        <v>45125</v>
      </c>
      <c r="R1486" s="3"/>
    </row>
    <row r="1487" spans="14:18" x14ac:dyDescent="0.2">
      <c r="N1487" s="167">
        <f t="shared" si="133"/>
        <v>17</v>
      </c>
      <c r="O1487" s="168">
        <f t="shared" si="132"/>
        <v>2654</v>
      </c>
      <c r="P1487" s="169">
        <f t="shared" si="134"/>
        <v>45124</v>
      </c>
      <c r="Q1487" s="169">
        <f t="shared" si="134"/>
        <v>45126</v>
      </c>
      <c r="R1487" s="3"/>
    </row>
    <row r="1488" spans="14:18" x14ac:dyDescent="0.2">
      <c r="N1488" s="167">
        <f t="shared" si="133"/>
        <v>18</v>
      </c>
      <c r="O1488" s="168">
        <f t="shared" si="132"/>
        <v>2507</v>
      </c>
      <c r="P1488" s="169">
        <f t="shared" si="134"/>
        <v>45125</v>
      </c>
      <c r="Q1488" s="169">
        <f t="shared" si="134"/>
        <v>45127</v>
      </c>
      <c r="R1488" s="3"/>
    </row>
    <row r="1489" spans="14:18" x14ac:dyDescent="0.2">
      <c r="N1489" s="167">
        <f t="shared" si="133"/>
        <v>19</v>
      </c>
      <c r="O1489" s="168">
        <f t="shared" si="132"/>
        <v>2375</v>
      </c>
      <c r="P1489" s="169">
        <f t="shared" si="134"/>
        <v>45126</v>
      </c>
      <c r="Q1489" s="169">
        <f t="shared" si="134"/>
        <v>45128</v>
      </c>
      <c r="R1489" s="3"/>
    </row>
    <row r="1490" spans="14:18" x14ac:dyDescent="0.2">
      <c r="N1490" s="167">
        <f t="shared" si="133"/>
        <v>20</v>
      </c>
      <c r="O1490" s="168">
        <f t="shared" si="132"/>
        <v>2256</v>
      </c>
      <c r="P1490" s="169">
        <f t="shared" si="134"/>
        <v>45127</v>
      </c>
      <c r="Q1490" s="169">
        <f t="shared" si="134"/>
        <v>45129</v>
      </c>
      <c r="R1490" s="3"/>
    </row>
    <row r="1491" spans="14:18" x14ac:dyDescent="0.2">
      <c r="N1491" s="167">
        <f t="shared" si="133"/>
        <v>21</v>
      </c>
      <c r="O1491" s="168">
        <f t="shared" si="132"/>
        <v>2149</v>
      </c>
      <c r="P1491" s="169">
        <f t="shared" si="134"/>
        <v>45128</v>
      </c>
      <c r="Q1491" s="169">
        <f t="shared" si="134"/>
        <v>45130</v>
      </c>
      <c r="R1491" s="3"/>
    </row>
    <row r="1492" spans="14:18" x14ac:dyDescent="0.2">
      <c r="N1492" s="167">
        <f t="shared" si="133"/>
        <v>22</v>
      </c>
      <c r="O1492" s="168">
        <f t="shared" si="132"/>
        <v>2051</v>
      </c>
      <c r="P1492" s="169">
        <f t="shared" si="134"/>
        <v>45129</v>
      </c>
      <c r="Q1492" s="169">
        <f t="shared" si="134"/>
        <v>45131</v>
      </c>
      <c r="R1492" s="3"/>
    </row>
    <row r="1493" spans="14:18" x14ac:dyDescent="0.2">
      <c r="N1493" s="167">
        <f t="shared" si="133"/>
        <v>23</v>
      </c>
      <c r="O1493" s="168">
        <f t="shared" si="132"/>
        <v>1962</v>
      </c>
      <c r="P1493" s="169">
        <f t="shared" si="134"/>
        <v>45130</v>
      </c>
      <c r="Q1493" s="169">
        <f t="shared" si="134"/>
        <v>45132</v>
      </c>
      <c r="R1493" s="3"/>
    </row>
    <row r="1494" spans="14:18" x14ac:dyDescent="0.2">
      <c r="N1494" s="167">
        <f t="shared" si="133"/>
        <v>24</v>
      </c>
      <c r="O1494" s="168">
        <f t="shared" si="132"/>
        <v>1880</v>
      </c>
      <c r="P1494" s="169">
        <f t="shared" si="134"/>
        <v>45131</v>
      </c>
      <c r="Q1494" s="169">
        <f t="shared" si="134"/>
        <v>45133</v>
      </c>
      <c r="R1494" s="3"/>
    </row>
    <row r="1495" spans="14:18" x14ac:dyDescent="0.2">
      <c r="N1495" s="167">
        <f t="shared" si="133"/>
        <v>25</v>
      </c>
      <c r="O1495" s="168">
        <f t="shared" si="132"/>
        <v>1805</v>
      </c>
      <c r="P1495" s="169">
        <f t="shared" si="134"/>
        <v>45132</v>
      </c>
      <c r="Q1495" s="169">
        <f t="shared" si="134"/>
        <v>45134</v>
      </c>
      <c r="R1495" s="3"/>
    </row>
    <row r="1496" spans="14:18" x14ac:dyDescent="0.2">
      <c r="N1496" s="167">
        <f t="shared" si="133"/>
        <v>26</v>
      </c>
      <c r="O1496" s="168">
        <f t="shared" si="132"/>
        <v>1736</v>
      </c>
      <c r="P1496" s="169">
        <f t="shared" si="134"/>
        <v>45133</v>
      </c>
      <c r="Q1496" s="169">
        <f t="shared" si="134"/>
        <v>45135</v>
      </c>
      <c r="R1496" s="3"/>
    </row>
    <row r="1497" spans="14:18" x14ac:dyDescent="0.2">
      <c r="N1497" s="167">
        <f t="shared" si="133"/>
        <v>27</v>
      </c>
      <c r="O1497" s="168">
        <f t="shared" si="132"/>
        <v>1672</v>
      </c>
      <c r="P1497" s="169">
        <f t="shared" si="134"/>
        <v>45134</v>
      </c>
      <c r="Q1497" s="169">
        <f t="shared" si="134"/>
        <v>45136</v>
      </c>
      <c r="R1497" s="3"/>
    </row>
    <row r="1498" spans="14:18" x14ac:dyDescent="0.2">
      <c r="N1498" s="167">
        <f t="shared" si="133"/>
        <v>28</v>
      </c>
      <c r="O1498" s="168">
        <f t="shared" si="132"/>
        <v>1612</v>
      </c>
      <c r="P1498" s="169">
        <f t="shared" si="134"/>
        <v>45135</v>
      </c>
      <c r="Q1498" s="169">
        <f t="shared" si="134"/>
        <v>45137</v>
      </c>
      <c r="R1498" s="3"/>
    </row>
    <row r="1499" spans="14:18" x14ac:dyDescent="0.2">
      <c r="N1499" s="167">
        <f t="shared" si="133"/>
        <v>29</v>
      </c>
      <c r="O1499" s="168">
        <f t="shared" si="132"/>
        <v>1556</v>
      </c>
      <c r="P1499" s="169">
        <f t="shared" si="134"/>
        <v>45136</v>
      </c>
      <c r="Q1499" s="169">
        <f t="shared" si="134"/>
        <v>45138</v>
      </c>
      <c r="R1499" s="3"/>
    </row>
    <row r="1500" spans="14:18" x14ac:dyDescent="0.2">
      <c r="N1500" s="167">
        <f t="shared" si="133"/>
        <v>30</v>
      </c>
      <c r="O1500" s="168">
        <f t="shared" si="132"/>
        <v>1505</v>
      </c>
      <c r="P1500" s="169">
        <f t="shared" ref="P1500:Q1515" si="135">P1499+1</f>
        <v>45137</v>
      </c>
      <c r="Q1500" s="169">
        <f t="shared" si="135"/>
        <v>45139</v>
      </c>
      <c r="R1500" s="3"/>
    </row>
    <row r="1501" spans="14:18" x14ac:dyDescent="0.2">
      <c r="N1501" s="167">
        <f t="shared" si="133"/>
        <v>31</v>
      </c>
      <c r="O1501" s="168">
        <f t="shared" si="132"/>
        <v>1456</v>
      </c>
      <c r="P1501" s="169">
        <f t="shared" si="135"/>
        <v>45138</v>
      </c>
      <c r="Q1501" s="169">
        <f t="shared" si="135"/>
        <v>45140</v>
      </c>
      <c r="R1501" s="3"/>
    </row>
    <row r="1502" spans="14:18" x14ac:dyDescent="0.2">
      <c r="N1502" s="167">
        <f t="shared" si="133"/>
        <v>1</v>
      </c>
      <c r="O1502" s="168">
        <f t="shared" si="132"/>
        <v>45139</v>
      </c>
      <c r="P1502" s="169">
        <f t="shared" si="135"/>
        <v>45139</v>
      </c>
      <c r="Q1502" s="169">
        <f t="shared" si="135"/>
        <v>45141</v>
      </c>
      <c r="R1502" s="3"/>
    </row>
    <row r="1503" spans="14:18" x14ac:dyDescent="0.2">
      <c r="N1503" s="167">
        <f t="shared" si="133"/>
        <v>2</v>
      </c>
      <c r="O1503" s="168">
        <f t="shared" si="132"/>
        <v>22570</v>
      </c>
      <c r="P1503" s="169">
        <f t="shared" si="135"/>
        <v>45140</v>
      </c>
      <c r="Q1503" s="169">
        <f t="shared" si="135"/>
        <v>45142</v>
      </c>
      <c r="R1503" s="3"/>
    </row>
    <row r="1504" spans="14:18" x14ac:dyDescent="0.2">
      <c r="N1504" s="167">
        <f t="shared" si="133"/>
        <v>3</v>
      </c>
      <c r="O1504" s="168">
        <f t="shared" si="132"/>
        <v>15047</v>
      </c>
      <c r="P1504" s="169">
        <f t="shared" si="135"/>
        <v>45141</v>
      </c>
      <c r="Q1504" s="169">
        <f t="shared" si="135"/>
        <v>45143</v>
      </c>
      <c r="R1504" s="3"/>
    </row>
    <row r="1505" spans="14:18" x14ac:dyDescent="0.2">
      <c r="N1505" s="167">
        <f t="shared" si="133"/>
        <v>4</v>
      </c>
      <c r="O1505" s="168">
        <f t="shared" si="132"/>
        <v>11286</v>
      </c>
      <c r="P1505" s="169">
        <f t="shared" si="135"/>
        <v>45142</v>
      </c>
      <c r="Q1505" s="169">
        <f t="shared" si="135"/>
        <v>45144</v>
      </c>
      <c r="R1505" s="3"/>
    </row>
    <row r="1506" spans="14:18" x14ac:dyDescent="0.2">
      <c r="N1506" s="167">
        <f t="shared" si="133"/>
        <v>5</v>
      </c>
      <c r="O1506" s="168">
        <f t="shared" si="132"/>
        <v>9029</v>
      </c>
      <c r="P1506" s="169">
        <f t="shared" si="135"/>
        <v>45143</v>
      </c>
      <c r="Q1506" s="169">
        <f t="shared" si="135"/>
        <v>45145</v>
      </c>
      <c r="R1506" s="3"/>
    </row>
    <row r="1507" spans="14:18" x14ac:dyDescent="0.2">
      <c r="N1507" s="167">
        <f t="shared" si="133"/>
        <v>6</v>
      </c>
      <c r="O1507" s="168">
        <f t="shared" si="132"/>
        <v>7524</v>
      </c>
      <c r="P1507" s="169">
        <f t="shared" si="135"/>
        <v>45144</v>
      </c>
      <c r="Q1507" s="169">
        <f t="shared" si="135"/>
        <v>45146</v>
      </c>
      <c r="R1507" s="3"/>
    </row>
    <row r="1508" spans="14:18" x14ac:dyDescent="0.2">
      <c r="N1508" s="167">
        <f t="shared" si="133"/>
        <v>7</v>
      </c>
      <c r="O1508" s="168">
        <f t="shared" si="132"/>
        <v>6449</v>
      </c>
      <c r="P1508" s="169">
        <f t="shared" si="135"/>
        <v>45145</v>
      </c>
      <c r="Q1508" s="169">
        <f t="shared" si="135"/>
        <v>45147</v>
      </c>
      <c r="R1508" s="3"/>
    </row>
    <row r="1509" spans="14:18" x14ac:dyDescent="0.2">
      <c r="N1509" s="167">
        <f t="shared" si="133"/>
        <v>8</v>
      </c>
      <c r="O1509" s="168">
        <f t="shared" si="132"/>
        <v>5643</v>
      </c>
      <c r="P1509" s="169">
        <f t="shared" si="135"/>
        <v>45146</v>
      </c>
      <c r="Q1509" s="169">
        <f t="shared" si="135"/>
        <v>45148</v>
      </c>
      <c r="R1509" s="3"/>
    </row>
    <row r="1510" spans="14:18" x14ac:dyDescent="0.2">
      <c r="N1510" s="167">
        <f t="shared" si="133"/>
        <v>9</v>
      </c>
      <c r="O1510" s="168">
        <f t="shared" si="132"/>
        <v>5016</v>
      </c>
      <c r="P1510" s="169">
        <f t="shared" si="135"/>
        <v>45147</v>
      </c>
      <c r="Q1510" s="169">
        <f t="shared" si="135"/>
        <v>45149</v>
      </c>
      <c r="R1510" s="3"/>
    </row>
    <row r="1511" spans="14:18" x14ac:dyDescent="0.2">
      <c r="N1511" s="167">
        <f t="shared" si="133"/>
        <v>10</v>
      </c>
      <c r="O1511" s="168">
        <f t="shared" si="132"/>
        <v>4515</v>
      </c>
      <c r="P1511" s="169">
        <f t="shared" si="135"/>
        <v>45148</v>
      </c>
      <c r="Q1511" s="169">
        <f t="shared" si="135"/>
        <v>45150</v>
      </c>
      <c r="R1511" s="3"/>
    </row>
    <row r="1512" spans="14:18" x14ac:dyDescent="0.2">
      <c r="N1512" s="167">
        <f t="shared" si="133"/>
        <v>11</v>
      </c>
      <c r="O1512" s="168">
        <f t="shared" si="132"/>
        <v>4104</v>
      </c>
      <c r="P1512" s="169">
        <f t="shared" si="135"/>
        <v>45149</v>
      </c>
      <c r="Q1512" s="169">
        <f t="shared" si="135"/>
        <v>45151</v>
      </c>
      <c r="R1512" s="3"/>
    </row>
    <row r="1513" spans="14:18" x14ac:dyDescent="0.2">
      <c r="N1513" s="167">
        <f t="shared" si="133"/>
        <v>12</v>
      </c>
      <c r="O1513" s="168">
        <f t="shared" si="132"/>
        <v>3763</v>
      </c>
      <c r="P1513" s="169">
        <f t="shared" si="135"/>
        <v>45150</v>
      </c>
      <c r="Q1513" s="169">
        <f t="shared" si="135"/>
        <v>45152</v>
      </c>
      <c r="R1513" s="3"/>
    </row>
    <row r="1514" spans="14:18" x14ac:dyDescent="0.2">
      <c r="N1514" s="167">
        <f t="shared" si="133"/>
        <v>13</v>
      </c>
      <c r="O1514" s="168">
        <f t="shared" si="132"/>
        <v>3473</v>
      </c>
      <c r="P1514" s="169">
        <f t="shared" si="135"/>
        <v>45151</v>
      </c>
      <c r="Q1514" s="169">
        <f t="shared" si="135"/>
        <v>45153</v>
      </c>
      <c r="R1514" s="3"/>
    </row>
    <row r="1515" spans="14:18" x14ac:dyDescent="0.2">
      <c r="N1515" s="167">
        <f t="shared" si="133"/>
        <v>14</v>
      </c>
      <c r="O1515" s="168">
        <f t="shared" si="132"/>
        <v>3225</v>
      </c>
      <c r="P1515" s="169">
        <f t="shared" si="135"/>
        <v>45152</v>
      </c>
      <c r="Q1515" s="169">
        <f t="shared" si="135"/>
        <v>45154</v>
      </c>
      <c r="R1515" s="3"/>
    </row>
    <row r="1516" spans="14:18" x14ac:dyDescent="0.2">
      <c r="N1516" s="167">
        <f t="shared" si="133"/>
        <v>15</v>
      </c>
      <c r="O1516" s="168">
        <f t="shared" si="132"/>
        <v>3010</v>
      </c>
      <c r="P1516" s="169">
        <f t="shared" ref="P1516:Q1531" si="136">P1515+1</f>
        <v>45153</v>
      </c>
      <c r="Q1516" s="169">
        <f t="shared" si="136"/>
        <v>45155</v>
      </c>
      <c r="R1516" s="3"/>
    </row>
    <row r="1517" spans="14:18" x14ac:dyDescent="0.2">
      <c r="N1517" s="167">
        <f t="shared" si="133"/>
        <v>16</v>
      </c>
      <c r="O1517" s="168">
        <f t="shared" si="132"/>
        <v>2822</v>
      </c>
      <c r="P1517" s="169">
        <f t="shared" si="136"/>
        <v>45154</v>
      </c>
      <c r="Q1517" s="169">
        <f t="shared" si="136"/>
        <v>45156</v>
      </c>
      <c r="R1517" s="3"/>
    </row>
    <row r="1518" spans="14:18" x14ac:dyDescent="0.2">
      <c r="N1518" s="167">
        <f t="shared" si="133"/>
        <v>17</v>
      </c>
      <c r="O1518" s="168">
        <f t="shared" si="132"/>
        <v>2656</v>
      </c>
      <c r="P1518" s="169">
        <f t="shared" si="136"/>
        <v>45155</v>
      </c>
      <c r="Q1518" s="169">
        <f t="shared" si="136"/>
        <v>45157</v>
      </c>
      <c r="R1518" s="3"/>
    </row>
    <row r="1519" spans="14:18" x14ac:dyDescent="0.2">
      <c r="N1519" s="167">
        <f t="shared" si="133"/>
        <v>18</v>
      </c>
      <c r="O1519" s="168">
        <f t="shared" si="132"/>
        <v>2509</v>
      </c>
      <c r="P1519" s="169">
        <f t="shared" si="136"/>
        <v>45156</v>
      </c>
      <c r="Q1519" s="169">
        <f t="shared" si="136"/>
        <v>45158</v>
      </c>
      <c r="R1519" s="3"/>
    </row>
    <row r="1520" spans="14:18" x14ac:dyDescent="0.2">
      <c r="N1520" s="167">
        <f t="shared" si="133"/>
        <v>19</v>
      </c>
      <c r="O1520" s="168">
        <f t="shared" si="132"/>
        <v>2377</v>
      </c>
      <c r="P1520" s="169">
        <f t="shared" si="136"/>
        <v>45157</v>
      </c>
      <c r="Q1520" s="169">
        <f t="shared" si="136"/>
        <v>45159</v>
      </c>
      <c r="R1520" s="3"/>
    </row>
    <row r="1521" spans="14:18" x14ac:dyDescent="0.2">
      <c r="N1521" s="167">
        <f t="shared" si="133"/>
        <v>20</v>
      </c>
      <c r="O1521" s="168">
        <f t="shared" si="132"/>
        <v>2258</v>
      </c>
      <c r="P1521" s="169">
        <f t="shared" si="136"/>
        <v>45158</v>
      </c>
      <c r="Q1521" s="169">
        <f t="shared" si="136"/>
        <v>45160</v>
      </c>
      <c r="R1521" s="3"/>
    </row>
    <row r="1522" spans="14:18" x14ac:dyDescent="0.2">
      <c r="N1522" s="167">
        <f t="shared" si="133"/>
        <v>21</v>
      </c>
      <c r="O1522" s="168">
        <f t="shared" si="132"/>
        <v>2150</v>
      </c>
      <c r="P1522" s="169">
        <f t="shared" si="136"/>
        <v>45159</v>
      </c>
      <c r="Q1522" s="169">
        <f t="shared" si="136"/>
        <v>45161</v>
      </c>
      <c r="R1522" s="3"/>
    </row>
    <row r="1523" spans="14:18" x14ac:dyDescent="0.2">
      <c r="N1523" s="167">
        <f t="shared" si="133"/>
        <v>22</v>
      </c>
      <c r="O1523" s="168">
        <f t="shared" si="132"/>
        <v>2053</v>
      </c>
      <c r="P1523" s="169">
        <f t="shared" si="136"/>
        <v>45160</v>
      </c>
      <c r="Q1523" s="169">
        <f t="shared" si="136"/>
        <v>45162</v>
      </c>
      <c r="R1523" s="3"/>
    </row>
    <row r="1524" spans="14:18" x14ac:dyDescent="0.2">
      <c r="N1524" s="167">
        <f t="shared" si="133"/>
        <v>23</v>
      </c>
      <c r="O1524" s="168">
        <f t="shared" si="132"/>
        <v>1964</v>
      </c>
      <c r="P1524" s="169">
        <f t="shared" si="136"/>
        <v>45161</v>
      </c>
      <c r="Q1524" s="169">
        <f t="shared" si="136"/>
        <v>45163</v>
      </c>
      <c r="R1524" s="3"/>
    </row>
    <row r="1525" spans="14:18" x14ac:dyDescent="0.2">
      <c r="N1525" s="167">
        <f t="shared" si="133"/>
        <v>24</v>
      </c>
      <c r="O1525" s="168">
        <f t="shared" si="132"/>
        <v>1882</v>
      </c>
      <c r="P1525" s="169">
        <f t="shared" si="136"/>
        <v>45162</v>
      </c>
      <c r="Q1525" s="169">
        <f t="shared" si="136"/>
        <v>45164</v>
      </c>
      <c r="R1525" s="3"/>
    </row>
    <row r="1526" spans="14:18" x14ac:dyDescent="0.2">
      <c r="N1526" s="167">
        <f t="shared" si="133"/>
        <v>25</v>
      </c>
      <c r="O1526" s="168">
        <f t="shared" si="132"/>
        <v>1807</v>
      </c>
      <c r="P1526" s="169">
        <f t="shared" si="136"/>
        <v>45163</v>
      </c>
      <c r="Q1526" s="169">
        <f t="shared" si="136"/>
        <v>45165</v>
      </c>
      <c r="R1526" s="3"/>
    </row>
    <row r="1527" spans="14:18" x14ac:dyDescent="0.2">
      <c r="N1527" s="167">
        <f t="shared" si="133"/>
        <v>26</v>
      </c>
      <c r="O1527" s="168">
        <f t="shared" si="132"/>
        <v>1737</v>
      </c>
      <c r="P1527" s="169">
        <f t="shared" si="136"/>
        <v>45164</v>
      </c>
      <c r="Q1527" s="169">
        <f t="shared" si="136"/>
        <v>45166</v>
      </c>
      <c r="R1527" s="3"/>
    </row>
    <row r="1528" spans="14:18" x14ac:dyDescent="0.2">
      <c r="N1528" s="167">
        <f t="shared" si="133"/>
        <v>27</v>
      </c>
      <c r="O1528" s="168">
        <f t="shared" si="132"/>
        <v>1673</v>
      </c>
      <c r="P1528" s="169">
        <f t="shared" si="136"/>
        <v>45165</v>
      </c>
      <c r="Q1528" s="169">
        <f t="shared" si="136"/>
        <v>45167</v>
      </c>
      <c r="R1528" s="3"/>
    </row>
    <row r="1529" spans="14:18" x14ac:dyDescent="0.2">
      <c r="N1529" s="167">
        <f t="shared" si="133"/>
        <v>28</v>
      </c>
      <c r="O1529" s="168">
        <f t="shared" si="132"/>
        <v>1613</v>
      </c>
      <c r="P1529" s="169">
        <f t="shared" si="136"/>
        <v>45166</v>
      </c>
      <c r="Q1529" s="169">
        <f t="shared" si="136"/>
        <v>45168</v>
      </c>
      <c r="R1529" s="3"/>
    </row>
    <row r="1530" spans="14:18" x14ac:dyDescent="0.2">
      <c r="N1530" s="167">
        <f t="shared" si="133"/>
        <v>29</v>
      </c>
      <c r="O1530" s="168">
        <f t="shared" si="132"/>
        <v>1557</v>
      </c>
      <c r="P1530" s="169">
        <f t="shared" si="136"/>
        <v>45167</v>
      </c>
      <c r="Q1530" s="169">
        <f t="shared" si="136"/>
        <v>45169</v>
      </c>
      <c r="R1530" s="3"/>
    </row>
    <row r="1531" spans="14:18" x14ac:dyDescent="0.2">
      <c r="N1531" s="167">
        <f t="shared" si="133"/>
        <v>30</v>
      </c>
      <c r="O1531" s="168">
        <f t="shared" si="132"/>
        <v>1506</v>
      </c>
      <c r="P1531" s="169">
        <f t="shared" si="136"/>
        <v>45168</v>
      </c>
      <c r="Q1531" s="169">
        <f t="shared" si="136"/>
        <v>45170</v>
      </c>
      <c r="R1531" s="3"/>
    </row>
    <row r="1532" spans="14:18" x14ac:dyDescent="0.2">
      <c r="N1532" s="167">
        <f t="shared" si="133"/>
        <v>31</v>
      </c>
      <c r="O1532" s="168">
        <f t="shared" si="132"/>
        <v>1457</v>
      </c>
      <c r="P1532" s="169">
        <f t="shared" ref="P1532:Q1547" si="137">P1531+1</f>
        <v>45169</v>
      </c>
      <c r="Q1532" s="169">
        <f t="shared" si="137"/>
        <v>45171</v>
      </c>
      <c r="R1532" s="3"/>
    </row>
    <row r="1533" spans="14:18" x14ac:dyDescent="0.2">
      <c r="N1533" s="167">
        <f t="shared" si="133"/>
        <v>1</v>
      </c>
      <c r="O1533" s="168">
        <f t="shared" si="132"/>
        <v>45170</v>
      </c>
      <c r="P1533" s="169">
        <f t="shared" si="137"/>
        <v>45170</v>
      </c>
      <c r="Q1533" s="169">
        <f t="shared" si="137"/>
        <v>45172</v>
      </c>
      <c r="R1533" s="3"/>
    </row>
    <row r="1534" spans="14:18" x14ac:dyDescent="0.2">
      <c r="N1534" s="167">
        <f t="shared" si="133"/>
        <v>2</v>
      </c>
      <c r="O1534" s="168">
        <f t="shared" si="132"/>
        <v>22586</v>
      </c>
      <c r="P1534" s="169">
        <f t="shared" si="137"/>
        <v>45171</v>
      </c>
      <c r="Q1534" s="169">
        <f t="shared" si="137"/>
        <v>45173</v>
      </c>
      <c r="R1534" s="3"/>
    </row>
    <row r="1535" spans="14:18" x14ac:dyDescent="0.2">
      <c r="N1535" s="167">
        <f t="shared" si="133"/>
        <v>3</v>
      </c>
      <c r="O1535" s="168">
        <f t="shared" si="132"/>
        <v>15057</v>
      </c>
      <c r="P1535" s="169">
        <f t="shared" si="137"/>
        <v>45172</v>
      </c>
      <c r="Q1535" s="169">
        <f t="shared" si="137"/>
        <v>45174</v>
      </c>
      <c r="R1535" s="3"/>
    </row>
    <row r="1536" spans="14:18" x14ac:dyDescent="0.2">
      <c r="N1536" s="167">
        <f t="shared" si="133"/>
        <v>4</v>
      </c>
      <c r="O1536" s="168">
        <f t="shared" si="132"/>
        <v>11293</v>
      </c>
      <c r="P1536" s="169">
        <f t="shared" si="137"/>
        <v>45173</v>
      </c>
      <c r="Q1536" s="169">
        <f t="shared" si="137"/>
        <v>45175</v>
      </c>
      <c r="R1536" s="3"/>
    </row>
    <row r="1537" spans="14:18" x14ac:dyDescent="0.2">
      <c r="N1537" s="167">
        <f t="shared" si="133"/>
        <v>5</v>
      </c>
      <c r="O1537" s="168">
        <f t="shared" si="132"/>
        <v>9035</v>
      </c>
      <c r="P1537" s="169">
        <f t="shared" si="137"/>
        <v>45174</v>
      </c>
      <c r="Q1537" s="169">
        <f t="shared" si="137"/>
        <v>45176</v>
      </c>
      <c r="R1537" s="3"/>
    </row>
    <row r="1538" spans="14:18" x14ac:dyDescent="0.2">
      <c r="N1538" s="167">
        <f t="shared" si="133"/>
        <v>6</v>
      </c>
      <c r="O1538" s="168">
        <f t="shared" si="132"/>
        <v>7529</v>
      </c>
      <c r="P1538" s="169">
        <f t="shared" si="137"/>
        <v>45175</v>
      </c>
      <c r="Q1538" s="169">
        <f t="shared" si="137"/>
        <v>45177</v>
      </c>
      <c r="R1538" s="3"/>
    </row>
    <row r="1539" spans="14:18" x14ac:dyDescent="0.2">
      <c r="N1539" s="167">
        <f t="shared" si="133"/>
        <v>7</v>
      </c>
      <c r="O1539" s="168">
        <f t="shared" si="132"/>
        <v>6454</v>
      </c>
      <c r="P1539" s="169">
        <f t="shared" si="137"/>
        <v>45176</v>
      </c>
      <c r="Q1539" s="169">
        <f t="shared" si="137"/>
        <v>45178</v>
      </c>
      <c r="R1539" s="3"/>
    </row>
    <row r="1540" spans="14:18" x14ac:dyDescent="0.2">
      <c r="N1540" s="167">
        <f t="shared" si="133"/>
        <v>8</v>
      </c>
      <c r="O1540" s="168">
        <f t="shared" si="132"/>
        <v>5647</v>
      </c>
      <c r="P1540" s="169">
        <f t="shared" si="137"/>
        <v>45177</v>
      </c>
      <c r="Q1540" s="169">
        <f t="shared" si="137"/>
        <v>45179</v>
      </c>
      <c r="R1540" s="3"/>
    </row>
    <row r="1541" spans="14:18" x14ac:dyDescent="0.2">
      <c r="N1541" s="167">
        <f t="shared" si="133"/>
        <v>9</v>
      </c>
      <c r="O1541" s="168">
        <f t="shared" si="132"/>
        <v>5020</v>
      </c>
      <c r="P1541" s="169">
        <f t="shared" si="137"/>
        <v>45178</v>
      </c>
      <c r="Q1541" s="169">
        <f t="shared" si="137"/>
        <v>45180</v>
      </c>
      <c r="R1541" s="3"/>
    </row>
    <row r="1542" spans="14:18" x14ac:dyDescent="0.2">
      <c r="N1542" s="167">
        <f t="shared" si="133"/>
        <v>10</v>
      </c>
      <c r="O1542" s="168">
        <f t="shared" si="132"/>
        <v>4518</v>
      </c>
      <c r="P1542" s="169">
        <f t="shared" si="137"/>
        <v>45179</v>
      </c>
      <c r="Q1542" s="169">
        <f t="shared" si="137"/>
        <v>45181</v>
      </c>
      <c r="R1542" s="3"/>
    </row>
    <row r="1543" spans="14:18" x14ac:dyDescent="0.2">
      <c r="N1543" s="167">
        <f t="shared" si="133"/>
        <v>11</v>
      </c>
      <c r="O1543" s="168">
        <f t="shared" si="132"/>
        <v>4107</v>
      </c>
      <c r="P1543" s="169">
        <f t="shared" si="137"/>
        <v>45180</v>
      </c>
      <c r="Q1543" s="169">
        <f t="shared" si="137"/>
        <v>45182</v>
      </c>
      <c r="R1543" s="3"/>
    </row>
    <row r="1544" spans="14:18" x14ac:dyDescent="0.2">
      <c r="N1544" s="167">
        <f t="shared" si="133"/>
        <v>12</v>
      </c>
      <c r="O1544" s="168">
        <f t="shared" si="132"/>
        <v>3765</v>
      </c>
      <c r="P1544" s="169">
        <f t="shared" si="137"/>
        <v>45181</v>
      </c>
      <c r="Q1544" s="169">
        <f t="shared" si="137"/>
        <v>45183</v>
      </c>
      <c r="R1544" s="3"/>
    </row>
    <row r="1545" spans="14:18" x14ac:dyDescent="0.2">
      <c r="N1545" s="167">
        <f t="shared" si="133"/>
        <v>13</v>
      </c>
      <c r="O1545" s="168">
        <f t="shared" ref="O1545:O1608" si="138">ROUND(P1545/N1545,0)</f>
        <v>3476</v>
      </c>
      <c r="P1545" s="169">
        <f t="shared" si="137"/>
        <v>45182</v>
      </c>
      <c r="Q1545" s="169">
        <f t="shared" si="137"/>
        <v>45184</v>
      </c>
      <c r="R1545" s="3"/>
    </row>
    <row r="1546" spans="14:18" x14ac:dyDescent="0.2">
      <c r="N1546" s="167">
        <f t="shared" ref="N1546:N1609" si="139">DAY(P1546)</f>
        <v>14</v>
      </c>
      <c r="O1546" s="168">
        <f t="shared" si="138"/>
        <v>3227</v>
      </c>
      <c r="P1546" s="169">
        <f t="shared" si="137"/>
        <v>45183</v>
      </c>
      <c r="Q1546" s="169">
        <f t="shared" si="137"/>
        <v>45185</v>
      </c>
      <c r="R1546" s="3"/>
    </row>
    <row r="1547" spans="14:18" x14ac:dyDescent="0.2">
      <c r="N1547" s="167">
        <f t="shared" si="139"/>
        <v>15</v>
      </c>
      <c r="O1547" s="168">
        <f t="shared" si="138"/>
        <v>3012</v>
      </c>
      <c r="P1547" s="169">
        <f t="shared" si="137"/>
        <v>45184</v>
      </c>
      <c r="Q1547" s="169">
        <f t="shared" si="137"/>
        <v>45186</v>
      </c>
      <c r="R1547" s="3"/>
    </row>
    <row r="1548" spans="14:18" x14ac:dyDescent="0.2">
      <c r="N1548" s="167">
        <f t="shared" si="139"/>
        <v>16</v>
      </c>
      <c r="O1548" s="168">
        <f t="shared" si="138"/>
        <v>2824</v>
      </c>
      <c r="P1548" s="169">
        <f t="shared" ref="P1548:Q1563" si="140">P1547+1</f>
        <v>45185</v>
      </c>
      <c r="Q1548" s="169">
        <f t="shared" si="140"/>
        <v>45187</v>
      </c>
      <c r="R1548" s="3"/>
    </row>
    <row r="1549" spans="14:18" x14ac:dyDescent="0.2">
      <c r="N1549" s="167">
        <f t="shared" si="139"/>
        <v>17</v>
      </c>
      <c r="O1549" s="168">
        <f t="shared" si="138"/>
        <v>2658</v>
      </c>
      <c r="P1549" s="169">
        <f t="shared" si="140"/>
        <v>45186</v>
      </c>
      <c r="Q1549" s="169">
        <f t="shared" si="140"/>
        <v>45188</v>
      </c>
      <c r="R1549" s="3"/>
    </row>
    <row r="1550" spans="14:18" x14ac:dyDescent="0.2">
      <c r="N1550" s="167">
        <f t="shared" si="139"/>
        <v>18</v>
      </c>
      <c r="O1550" s="168">
        <f t="shared" si="138"/>
        <v>2510</v>
      </c>
      <c r="P1550" s="169">
        <f t="shared" si="140"/>
        <v>45187</v>
      </c>
      <c r="Q1550" s="169">
        <f t="shared" si="140"/>
        <v>45189</v>
      </c>
      <c r="R1550" s="3"/>
    </row>
    <row r="1551" spans="14:18" x14ac:dyDescent="0.2">
      <c r="N1551" s="167">
        <f t="shared" si="139"/>
        <v>19</v>
      </c>
      <c r="O1551" s="168">
        <f t="shared" si="138"/>
        <v>2378</v>
      </c>
      <c r="P1551" s="169">
        <f t="shared" si="140"/>
        <v>45188</v>
      </c>
      <c r="Q1551" s="169">
        <f t="shared" si="140"/>
        <v>45190</v>
      </c>
      <c r="R1551" s="3"/>
    </row>
    <row r="1552" spans="14:18" x14ac:dyDescent="0.2">
      <c r="N1552" s="167">
        <f t="shared" si="139"/>
        <v>20</v>
      </c>
      <c r="O1552" s="168">
        <f t="shared" si="138"/>
        <v>2259</v>
      </c>
      <c r="P1552" s="169">
        <f t="shared" si="140"/>
        <v>45189</v>
      </c>
      <c r="Q1552" s="169">
        <f t="shared" si="140"/>
        <v>45191</v>
      </c>
      <c r="R1552" s="3"/>
    </row>
    <row r="1553" spans="14:18" x14ac:dyDescent="0.2">
      <c r="N1553" s="167">
        <f t="shared" si="139"/>
        <v>21</v>
      </c>
      <c r="O1553" s="168">
        <f t="shared" si="138"/>
        <v>2152</v>
      </c>
      <c r="P1553" s="169">
        <f t="shared" si="140"/>
        <v>45190</v>
      </c>
      <c r="Q1553" s="169">
        <f t="shared" si="140"/>
        <v>45192</v>
      </c>
      <c r="R1553" s="3"/>
    </row>
    <row r="1554" spans="14:18" x14ac:dyDescent="0.2">
      <c r="N1554" s="167">
        <f t="shared" si="139"/>
        <v>22</v>
      </c>
      <c r="O1554" s="168">
        <f t="shared" si="138"/>
        <v>2054</v>
      </c>
      <c r="P1554" s="169">
        <f t="shared" si="140"/>
        <v>45191</v>
      </c>
      <c r="Q1554" s="169">
        <f t="shared" si="140"/>
        <v>45193</v>
      </c>
      <c r="R1554" s="3"/>
    </row>
    <row r="1555" spans="14:18" x14ac:dyDescent="0.2">
      <c r="N1555" s="167">
        <f t="shared" si="139"/>
        <v>23</v>
      </c>
      <c r="O1555" s="168">
        <f t="shared" si="138"/>
        <v>1965</v>
      </c>
      <c r="P1555" s="169">
        <f t="shared" si="140"/>
        <v>45192</v>
      </c>
      <c r="Q1555" s="169">
        <f t="shared" si="140"/>
        <v>45194</v>
      </c>
      <c r="R1555" s="3"/>
    </row>
    <row r="1556" spans="14:18" x14ac:dyDescent="0.2">
      <c r="N1556" s="167">
        <f t="shared" si="139"/>
        <v>24</v>
      </c>
      <c r="O1556" s="168">
        <f t="shared" si="138"/>
        <v>1883</v>
      </c>
      <c r="P1556" s="169">
        <f t="shared" si="140"/>
        <v>45193</v>
      </c>
      <c r="Q1556" s="169">
        <f t="shared" si="140"/>
        <v>45195</v>
      </c>
      <c r="R1556" s="3"/>
    </row>
    <row r="1557" spans="14:18" x14ac:dyDescent="0.2">
      <c r="N1557" s="167">
        <f t="shared" si="139"/>
        <v>25</v>
      </c>
      <c r="O1557" s="168">
        <f t="shared" si="138"/>
        <v>1808</v>
      </c>
      <c r="P1557" s="169">
        <f t="shared" si="140"/>
        <v>45194</v>
      </c>
      <c r="Q1557" s="169">
        <f t="shared" si="140"/>
        <v>45196</v>
      </c>
      <c r="R1557" s="3"/>
    </row>
    <row r="1558" spans="14:18" x14ac:dyDescent="0.2">
      <c r="N1558" s="167">
        <f t="shared" si="139"/>
        <v>26</v>
      </c>
      <c r="O1558" s="168">
        <f t="shared" si="138"/>
        <v>1738</v>
      </c>
      <c r="P1558" s="169">
        <f t="shared" si="140"/>
        <v>45195</v>
      </c>
      <c r="Q1558" s="169">
        <f t="shared" si="140"/>
        <v>45197</v>
      </c>
      <c r="R1558" s="3"/>
    </row>
    <row r="1559" spans="14:18" x14ac:dyDescent="0.2">
      <c r="N1559" s="167">
        <f t="shared" si="139"/>
        <v>27</v>
      </c>
      <c r="O1559" s="168">
        <f t="shared" si="138"/>
        <v>1674</v>
      </c>
      <c r="P1559" s="169">
        <f t="shared" si="140"/>
        <v>45196</v>
      </c>
      <c r="Q1559" s="169">
        <f t="shared" si="140"/>
        <v>45198</v>
      </c>
      <c r="R1559" s="3"/>
    </row>
    <row r="1560" spans="14:18" x14ac:dyDescent="0.2">
      <c r="N1560" s="167">
        <f t="shared" si="139"/>
        <v>28</v>
      </c>
      <c r="O1560" s="168">
        <f t="shared" si="138"/>
        <v>1614</v>
      </c>
      <c r="P1560" s="169">
        <f t="shared" si="140"/>
        <v>45197</v>
      </c>
      <c r="Q1560" s="169">
        <f t="shared" si="140"/>
        <v>45199</v>
      </c>
      <c r="R1560" s="3"/>
    </row>
    <row r="1561" spans="14:18" x14ac:dyDescent="0.2">
      <c r="N1561" s="167">
        <f t="shared" si="139"/>
        <v>29</v>
      </c>
      <c r="O1561" s="168">
        <f t="shared" si="138"/>
        <v>1559</v>
      </c>
      <c r="P1561" s="169">
        <f t="shared" si="140"/>
        <v>45198</v>
      </c>
      <c r="Q1561" s="169">
        <f t="shared" si="140"/>
        <v>45200</v>
      </c>
      <c r="R1561" s="3"/>
    </row>
    <row r="1562" spans="14:18" x14ac:dyDescent="0.2">
      <c r="N1562" s="167">
        <f t="shared" si="139"/>
        <v>30</v>
      </c>
      <c r="O1562" s="168">
        <f t="shared" si="138"/>
        <v>1507</v>
      </c>
      <c r="P1562" s="169">
        <f t="shared" si="140"/>
        <v>45199</v>
      </c>
      <c r="Q1562" s="169">
        <f t="shared" si="140"/>
        <v>45201</v>
      </c>
      <c r="R1562" s="3"/>
    </row>
    <row r="1563" spans="14:18" x14ac:dyDescent="0.2">
      <c r="N1563" s="167">
        <f t="shared" si="139"/>
        <v>1</v>
      </c>
      <c r="O1563" s="168">
        <f t="shared" si="138"/>
        <v>45200</v>
      </c>
      <c r="P1563" s="169">
        <f t="shared" si="140"/>
        <v>45200</v>
      </c>
      <c r="Q1563" s="169">
        <f t="shared" si="140"/>
        <v>45202</v>
      </c>
      <c r="R1563" s="3"/>
    </row>
    <row r="1564" spans="14:18" x14ac:dyDescent="0.2">
      <c r="N1564" s="167">
        <f t="shared" si="139"/>
        <v>2</v>
      </c>
      <c r="O1564" s="168">
        <f t="shared" si="138"/>
        <v>22601</v>
      </c>
      <c r="P1564" s="169">
        <f t="shared" ref="P1564:Q1579" si="141">P1563+1</f>
        <v>45201</v>
      </c>
      <c r="Q1564" s="169">
        <f t="shared" si="141"/>
        <v>45203</v>
      </c>
      <c r="R1564" s="3"/>
    </row>
    <row r="1565" spans="14:18" x14ac:dyDescent="0.2">
      <c r="N1565" s="167">
        <f t="shared" si="139"/>
        <v>3</v>
      </c>
      <c r="O1565" s="168">
        <f t="shared" si="138"/>
        <v>15067</v>
      </c>
      <c r="P1565" s="169">
        <f t="shared" si="141"/>
        <v>45202</v>
      </c>
      <c r="Q1565" s="169">
        <f t="shared" si="141"/>
        <v>45204</v>
      </c>
      <c r="R1565" s="3"/>
    </row>
    <row r="1566" spans="14:18" x14ac:dyDescent="0.2">
      <c r="N1566" s="167">
        <f t="shared" si="139"/>
        <v>4</v>
      </c>
      <c r="O1566" s="168">
        <f t="shared" si="138"/>
        <v>11301</v>
      </c>
      <c r="P1566" s="169">
        <f t="shared" si="141"/>
        <v>45203</v>
      </c>
      <c r="Q1566" s="169">
        <f t="shared" si="141"/>
        <v>45205</v>
      </c>
      <c r="R1566" s="3"/>
    </row>
    <row r="1567" spans="14:18" x14ac:dyDescent="0.2">
      <c r="N1567" s="167">
        <f t="shared" si="139"/>
        <v>5</v>
      </c>
      <c r="O1567" s="168">
        <f t="shared" si="138"/>
        <v>9041</v>
      </c>
      <c r="P1567" s="169">
        <f t="shared" si="141"/>
        <v>45204</v>
      </c>
      <c r="Q1567" s="169">
        <f t="shared" si="141"/>
        <v>45206</v>
      </c>
      <c r="R1567" s="3"/>
    </row>
    <row r="1568" spans="14:18" x14ac:dyDescent="0.2">
      <c r="N1568" s="167">
        <f t="shared" si="139"/>
        <v>6</v>
      </c>
      <c r="O1568" s="168">
        <f t="shared" si="138"/>
        <v>7534</v>
      </c>
      <c r="P1568" s="169">
        <f t="shared" si="141"/>
        <v>45205</v>
      </c>
      <c r="Q1568" s="169">
        <f t="shared" si="141"/>
        <v>45207</v>
      </c>
      <c r="R1568" s="3"/>
    </row>
    <row r="1569" spans="14:18" x14ac:dyDescent="0.2">
      <c r="N1569" s="167">
        <f t="shared" si="139"/>
        <v>7</v>
      </c>
      <c r="O1569" s="168">
        <f t="shared" si="138"/>
        <v>6458</v>
      </c>
      <c r="P1569" s="169">
        <f t="shared" si="141"/>
        <v>45206</v>
      </c>
      <c r="Q1569" s="169">
        <f t="shared" si="141"/>
        <v>45208</v>
      </c>
      <c r="R1569" s="3"/>
    </row>
    <row r="1570" spans="14:18" x14ac:dyDescent="0.2">
      <c r="N1570" s="167">
        <f t="shared" si="139"/>
        <v>8</v>
      </c>
      <c r="O1570" s="168">
        <f t="shared" si="138"/>
        <v>5651</v>
      </c>
      <c r="P1570" s="169">
        <f t="shared" si="141"/>
        <v>45207</v>
      </c>
      <c r="Q1570" s="169">
        <f t="shared" si="141"/>
        <v>45209</v>
      </c>
      <c r="R1570" s="3"/>
    </row>
    <row r="1571" spans="14:18" x14ac:dyDescent="0.2">
      <c r="N1571" s="167">
        <f t="shared" si="139"/>
        <v>9</v>
      </c>
      <c r="O1571" s="168">
        <f t="shared" si="138"/>
        <v>5023</v>
      </c>
      <c r="P1571" s="169">
        <f t="shared" si="141"/>
        <v>45208</v>
      </c>
      <c r="Q1571" s="169">
        <f t="shared" si="141"/>
        <v>45210</v>
      </c>
      <c r="R1571" s="3"/>
    </row>
    <row r="1572" spans="14:18" x14ac:dyDescent="0.2">
      <c r="N1572" s="167">
        <f t="shared" si="139"/>
        <v>10</v>
      </c>
      <c r="O1572" s="168">
        <f t="shared" si="138"/>
        <v>4521</v>
      </c>
      <c r="P1572" s="169">
        <f t="shared" si="141"/>
        <v>45209</v>
      </c>
      <c r="Q1572" s="169">
        <f t="shared" si="141"/>
        <v>45211</v>
      </c>
      <c r="R1572" s="3"/>
    </row>
    <row r="1573" spans="14:18" x14ac:dyDescent="0.2">
      <c r="N1573" s="167">
        <f t="shared" si="139"/>
        <v>11</v>
      </c>
      <c r="O1573" s="168">
        <f t="shared" si="138"/>
        <v>4110</v>
      </c>
      <c r="P1573" s="169">
        <f t="shared" si="141"/>
        <v>45210</v>
      </c>
      <c r="Q1573" s="169">
        <f t="shared" si="141"/>
        <v>45212</v>
      </c>
      <c r="R1573" s="3"/>
    </row>
    <row r="1574" spans="14:18" x14ac:dyDescent="0.2">
      <c r="N1574" s="167">
        <f t="shared" si="139"/>
        <v>12</v>
      </c>
      <c r="O1574" s="168">
        <f t="shared" si="138"/>
        <v>3768</v>
      </c>
      <c r="P1574" s="169">
        <f t="shared" si="141"/>
        <v>45211</v>
      </c>
      <c r="Q1574" s="169">
        <f t="shared" si="141"/>
        <v>45213</v>
      </c>
      <c r="R1574" s="3"/>
    </row>
    <row r="1575" spans="14:18" x14ac:dyDescent="0.2">
      <c r="N1575" s="167">
        <f t="shared" si="139"/>
        <v>13</v>
      </c>
      <c r="O1575" s="168">
        <f t="shared" si="138"/>
        <v>3478</v>
      </c>
      <c r="P1575" s="169">
        <f t="shared" si="141"/>
        <v>45212</v>
      </c>
      <c r="Q1575" s="169">
        <f t="shared" si="141"/>
        <v>45214</v>
      </c>
      <c r="R1575" s="3"/>
    </row>
    <row r="1576" spans="14:18" x14ac:dyDescent="0.2">
      <c r="N1576" s="167">
        <f t="shared" si="139"/>
        <v>14</v>
      </c>
      <c r="O1576" s="168">
        <f t="shared" si="138"/>
        <v>3230</v>
      </c>
      <c r="P1576" s="169">
        <f t="shared" si="141"/>
        <v>45213</v>
      </c>
      <c r="Q1576" s="169">
        <f t="shared" si="141"/>
        <v>45215</v>
      </c>
      <c r="R1576" s="3"/>
    </row>
    <row r="1577" spans="14:18" x14ac:dyDescent="0.2">
      <c r="N1577" s="167">
        <f t="shared" si="139"/>
        <v>15</v>
      </c>
      <c r="O1577" s="168">
        <f t="shared" si="138"/>
        <v>3014</v>
      </c>
      <c r="P1577" s="169">
        <f t="shared" si="141"/>
        <v>45214</v>
      </c>
      <c r="Q1577" s="169">
        <f t="shared" si="141"/>
        <v>45216</v>
      </c>
      <c r="R1577" s="3"/>
    </row>
    <row r="1578" spans="14:18" x14ac:dyDescent="0.2">
      <c r="N1578" s="167">
        <f t="shared" si="139"/>
        <v>16</v>
      </c>
      <c r="O1578" s="168">
        <f t="shared" si="138"/>
        <v>2826</v>
      </c>
      <c r="P1578" s="169">
        <f t="shared" si="141"/>
        <v>45215</v>
      </c>
      <c r="Q1578" s="169">
        <f t="shared" si="141"/>
        <v>45217</v>
      </c>
      <c r="R1578" s="3"/>
    </row>
    <row r="1579" spans="14:18" x14ac:dyDescent="0.2">
      <c r="N1579" s="167">
        <f t="shared" si="139"/>
        <v>17</v>
      </c>
      <c r="O1579" s="168">
        <f t="shared" si="138"/>
        <v>2660</v>
      </c>
      <c r="P1579" s="169">
        <f t="shared" si="141"/>
        <v>45216</v>
      </c>
      <c r="Q1579" s="169">
        <f t="shared" si="141"/>
        <v>45218</v>
      </c>
      <c r="R1579" s="3"/>
    </row>
    <row r="1580" spans="14:18" x14ac:dyDescent="0.2">
      <c r="N1580" s="167">
        <f t="shared" si="139"/>
        <v>18</v>
      </c>
      <c r="O1580" s="168">
        <f t="shared" si="138"/>
        <v>2512</v>
      </c>
      <c r="P1580" s="169">
        <f t="shared" ref="P1580:Q1595" si="142">P1579+1</f>
        <v>45217</v>
      </c>
      <c r="Q1580" s="169">
        <f t="shared" si="142"/>
        <v>45219</v>
      </c>
      <c r="R1580" s="3"/>
    </row>
    <row r="1581" spans="14:18" x14ac:dyDescent="0.2">
      <c r="N1581" s="167">
        <f t="shared" si="139"/>
        <v>19</v>
      </c>
      <c r="O1581" s="168">
        <f t="shared" si="138"/>
        <v>2380</v>
      </c>
      <c r="P1581" s="169">
        <f t="shared" si="142"/>
        <v>45218</v>
      </c>
      <c r="Q1581" s="169">
        <f t="shared" si="142"/>
        <v>45220</v>
      </c>
      <c r="R1581" s="3"/>
    </row>
    <row r="1582" spans="14:18" x14ac:dyDescent="0.2">
      <c r="N1582" s="167">
        <f t="shared" si="139"/>
        <v>20</v>
      </c>
      <c r="O1582" s="168">
        <f t="shared" si="138"/>
        <v>2261</v>
      </c>
      <c r="P1582" s="169">
        <f t="shared" si="142"/>
        <v>45219</v>
      </c>
      <c r="Q1582" s="169">
        <f t="shared" si="142"/>
        <v>45221</v>
      </c>
      <c r="R1582" s="3"/>
    </row>
    <row r="1583" spans="14:18" x14ac:dyDescent="0.2">
      <c r="N1583" s="167">
        <f t="shared" si="139"/>
        <v>21</v>
      </c>
      <c r="O1583" s="168">
        <f t="shared" si="138"/>
        <v>2153</v>
      </c>
      <c r="P1583" s="169">
        <f t="shared" si="142"/>
        <v>45220</v>
      </c>
      <c r="Q1583" s="169">
        <f t="shared" si="142"/>
        <v>45222</v>
      </c>
      <c r="R1583" s="3"/>
    </row>
    <row r="1584" spans="14:18" x14ac:dyDescent="0.2">
      <c r="N1584" s="167">
        <f t="shared" si="139"/>
        <v>22</v>
      </c>
      <c r="O1584" s="168">
        <f t="shared" si="138"/>
        <v>2056</v>
      </c>
      <c r="P1584" s="169">
        <f t="shared" si="142"/>
        <v>45221</v>
      </c>
      <c r="Q1584" s="169">
        <f t="shared" si="142"/>
        <v>45223</v>
      </c>
      <c r="R1584" s="3"/>
    </row>
    <row r="1585" spans="14:18" x14ac:dyDescent="0.2">
      <c r="N1585" s="167">
        <f t="shared" si="139"/>
        <v>23</v>
      </c>
      <c r="O1585" s="168">
        <f t="shared" si="138"/>
        <v>1966</v>
      </c>
      <c r="P1585" s="169">
        <f t="shared" si="142"/>
        <v>45222</v>
      </c>
      <c r="Q1585" s="169">
        <f t="shared" si="142"/>
        <v>45224</v>
      </c>
      <c r="R1585" s="3"/>
    </row>
    <row r="1586" spans="14:18" x14ac:dyDescent="0.2">
      <c r="N1586" s="167">
        <f t="shared" si="139"/>
        <v>24</v>
      </c>
      <c r="O1586" s="168">
        <f t="shared" si="138"/>
        <v>1884</v>
      </c>
      <c r="P1586" s="169">
        <f t="shared" si="142"/>
        <v>45223</v>
      </c>
      <c r="Q1586" s="169">
        <f t="shared" si="142"/>
        <v>45225</v>
      </c>
      <c r="R1586" s="3"/>
    </row>
    <row r="1587" spans="14:18" x14ac:dyDescent="0.2">
      <c r="N1587" s="167">
        <f t="shared" si="139"/>
        <v>25</v>
      </c>
      <c r="O1587" s="168">
        <f t="shared" si="138"/>
        <v>1809</v>
      </c>
      <c r="P1587" s="169">
        <f t="shared" si="142"/>
        <v>45224</v>
      </c>
      <c r="Q1587" s="169">
        <f t="shared" si="142"/>
        <v>45226</v>
      </c>
      <c r="R1587" s="3"/>
    </row>
    <row r="1588" spans="14:18" x14ac:dyDescent="0.2">
      <c r="N1588" s="167">
        <f t="shared" si="139"/>
        <v>26</v>
      </c>
      <c r="O1588" s="168">
        <f t="shared" si="138"/>
        <v>1739</v>
      </c>
      <c r="P1588" s="169">
        <f t="shared" si="142"/>
        <v>45225</v>
      </c>
      <c r="Q1588" s="169">
        <f t="shared" si="142"/>
        <v>45227</v>
      </c>
      <c r="R1588" s="3"/>
    </row>
    <row r="1589" spans="14:18" x14ac:dyDescent="0.2">
      <c r="N1589" s="167">
        <f t="shared" si="139"/>
        <v>27</v>
      </c>
      <c r="O1589" s="168">
        <f t="shared" si="138"/>
        <v>1675</v>
      </c>
      <c r="P1589" s="169">
        <f t="shared" si="142"/>
        <v>45226</v>
      </c>
      <c r="Q1589" s="169">
        <f t="shared" si="142"/>
        <v>45228</v>
      </c>
      <c r="R1589" s="3"/>
    </row>
    <row r="1590" spans="14:18" x14ac:dyDescent="0.2">
      <c r="N1590" s="167">
        <f t="shared" si="139"/>
        <v>28</v>
      </c>
      <c r="O1590" s="168">
        <f t="shared" si="138"/>
        <v>1615</v>
      </c>
      <c r="P1590" s="169">
        <f t="shared" si="142"/>
        <v>45227</v>
      </c>
      <c r="Q1590" s="169">
        <f t="shared" si="142"/>
        <v>45229</v>
      </c>
      <c r="R1590" s="3"/>
    </row>
    <row r="1591" spans="14:18" x14ac:dyDescent="0.2">
      <c r="N1591" s="167">
        <f t="shared" si="139"/>
        <v>29</v>
      </c>
      <c r="O1591" s="168">
        <f t="shared" si="138"/>
        <v>1560</v>
      </c>
      <c r="P1591" s="169">
        <f t="shared" si="142"/>
        <v>45228</v>
      </c>
      <c r="Q1591" s="169">
        <f t="shared" si="142"/>
        <v>45230</v>
      </c>
      <c r="R1591" s="3"/>
    </row>
    <row r="1592" spans="14:18" x14ac:dyDescent="0.2">
      <c r="N1592" s="167">
        <f t="shared" si="139"/>
        <v>30</v>
      </c>
      <c r="O1592" s="168">
        <f t="shared" si="138"/>
        <v>1508</v>
      </c>
      <c r="P1592" s="169">
        <f t="shared" si="142"/>
        <v>45229</v>
      </c>
      <c r="Q1592" s="169">
        <f t="shared" si="142"/>
        <v>45231</v>
      </c>
      <c r="R1592" s="3"/>
    </row>
    <row r="1593" spans="14:18" x14ac:dyDescent="0.2">
      <c r="N1593" s="167">
        <f t="shared" si="139"/>
        <v>31</v>
      </c>
      <c r="O1593" s="168">
        <f t="shared" si="138"/>
        <v>1459</v>
      </c>
      <c r="P1593" s="169">
        <f t="shared" si="142"/>
        <v>45230</v>
      </c>
      <c r="Q1593" s="169">
        <f t="shared" si="142"/>
        <v>45232</v>
      </c>
      <c r="R1593" s="3"/>
    </row>
    <row r="1594" spans="14:18" x14ac:dyDescent="0.2">
      <c r="N1594" s="167">
        <f t="shared" si="139"/>
        <v>1</v>
      </c>
      <c r="O1594" s="168">
        <f t="shared" si="138"/>
        <v>45231</v>
      </c>
      <c r="P1594" s="169">
        <f t="shared" si="142"/>
        <v>45231</v>
      </c>
      <c r="Q1594" s="169">
        <f t="shared" si="142"/>
        <v>45233</v>
      </c>
      <c r="R1594" s="3"/>
    </row>
    <row r="1595" spans="14:18" x14ac:dyDescent="0.2">
      <c r="N1595" s="167">
        <f t="shared" si="139"/>
        <v>2</v>
      </c>
      <c r="O1595" s="168">
        <f t="shared" si="138"/>
        <v>22616</v>
      </c>
      <c r="P1595" s="169">
        <f t="shared" si="142"/>
        <v>45232</v>
      </c>
      <c r="Q1595" s="169">
        <f t="shared" si="142"/>
        <v>45234</v>
      </c>
      <c r="R1595" s="3"/>
    </row>
    <row r="1596" spans="14:18" x14ac:dyDescent="0.2">
      <c r="N1596" s="167">
        <f t="shared" si="139"/>
        <v>3</v>
      </c>
      <c r="O1596" s="168">
        <f t="shared" si="138"/>
        <v>15078</v>
      </c>
      <c r="P1596" s="169">
        <f t="shared" ref="P1596:Q1611" si="143">P1595+1</f>
        <v>45233</v>
      </c>
      <c r="Q1596" s="169">
        <f t="shared" si="143"/>
        <v>45235</v>
      </c>
      <c r="R1596" s="3"/>
    </row>
    <row r="1597" spans="14:18" x14ac:dyDescent="0.2">
      <c r="N1597" s="167">
        <f t="shared" si="139"/>
        <v>4</v>
      </c>
      <c r="O1597" s="168">
        <f t="shared" si="138"/>
        <v>11309</v>
      </c>
      <c r="P1597" s="169">
        <f t="shared" si="143"/>
        <v>45234</v>
      </c>
      <c r="Q1597" s="169">
        <f t="shared" si="143"/>
        <v>45236</v>
      </c>
      <c r="R1597" s="3"/>
    </row>
    <row r="1598" spans="14:18" x14ac:dyDescent="0.2">
      <c r="N1598" s="167">
        <f t="shared" si="139"/>
        <v>5</v>
      </c>
      <c r="O1598" s="168">
        <f t="shared" si="138"/>
        <v>9047</v>
      </c>
      <c r="P1598" s="169">
        <f t="shared" si="143"/>
        <v>45235</v>
      </c>
      <c r="Q1598" s="169">
        <f t="shared" si="143"/>
        <v>45237</v>
      </c>
      <c r="R1598" s="3"/>
    </row>
    <row r="1599" spans="14:18" x14ac:dyDescent="0.2">
      <c r="N1599" s="167">
        <f t="shared" si="139"/>
        <v>6</v>
      </c>
      <c r="O1599" s="168">
        <f t="shared" si="138"/>
        <v>7539</v>
      </c>
      <c r="P1599" s="169">
        <f t="shared" si="143"/>
        <v>45236</v>
      </c>
      <c r="Q1599" s="169">
        <f t="shared" si="143"/>
        <v>45238</v>
      </c>
      <c r="R1599" s="3"/>
    </row>
    <row r="1600" spans="14:18" x14ac:dyDescent="0.2">
      <c r="N1600" s="167">
        <f t="shared" si="139"/>
        <v>7</v>
      </c>
      <c r="O1600" s="168">
        <f t="shared" si="138"/>
        <v>6462</v>
      </c>
      <c r="P1600" s="169">
        <f t="shared" si="143"/>
        <v>45237</v>
      </c>
      <c r="Q1600" s="169">
        <f t="shared" si="143"/>
        <v>45239</v>
      </c>
      <c r="R1600" s="3"/>
    </row>
    <row r="1601" spans="14:18" x14ac:dyDescent="0.2">
      <c r="N1601" s="167">
        <f t="shared" si="139"/>
        <v>8</v>
      </c>
      <c r="O1601" s="168">
        <f t="shared" si="138"/>
        <v>5655</v>
      </c>
      <c r="P1601" s="169">
        <f t="shared" si="143"/>
        <v>45238</v>
      </c>
      <c r="Q1601" s="169">
        <f t="shared" si="143"/>
        <v>45240</v>
      </c>
      <c r="R1601" s="3"/>
    </row>
    <row r="1602" spans="14:18" x14ac:dyDescent="0.2">
      <c r="N1602" s="167">
        <f t="shared" si="139"/>
        <v>9</v>
      </c>
      <c r="O1602" s="168">
        <f t="shared" si="138"/>
        <v>5027</v>
      </c>
      <c r="P1602" s="169">
        <f t="shared" si="143"/>
        <v>45239</v>
      </c>
      <c r="Q1602" s="169">
        <f t="shared" si="143"/>
        <v>45241</v>
      </c>
      <c r="R1602" s="3"/>
    </row>
    <row r="1603" spans="14:18" x14ac:dyDescent="0.2">
      <c r="N1603" s="167">
        <f t="shared" si="139"/>
        <v>10</v>
      </c>
      <c r="O1603" s="168">
        <f t="shared" si="138"/>
        <v>4524</v>
      </c>
      <c r="P1603" s="169">
        <f t="shared" si="143"/>
        <v>45240</v>
      </c>
      <c r="Q1603" s="169">
        <f t="shared" si="143"/>
        <v>45242</v>
      </c>
      <c r="R1603" s="3"/>
    </row>
    <row r="1604" spans="14:18" x14ac:dyDescent="0.2">
      <c r="N1604" s="167">
        <f t="shared" si="139"/>
        <v>11</v>
      </c>
      <c r="O1604" s="168">
        <f t="shared" si="138"/>
        <v>4113</v>
      </c>
      <c r="P1604" s="169">
        <f t="shared" si="143"/>
        <v>45241</v>
      </c>
      <c r="Q1604" s="169">
        <f t="shared" si="143"/>
        <v>45243</v>
      </c>
      <c r="R1604" s="3"/>
    </row>
    <row r="1605" spans="14:18" x14ac:dyDescent="0.2">
      <c r="N1605" s="167">
        <f t="shared" si="139"/>
        <v>12</v>
      </c>
      <c r="O1605" s="168">
        <f t="shared" si="138"/>
        <v>3770</v>
      </c>
      <c r="P1605" s="169">
        <f t="shared" si="143"/>
        <v>45242</v>
      </c>
      <c r="Q1605" s="169">
        <f t="shared" si="143"/>
        <v>45244</v>
      </c>
      <c r="R1605" s="3"/>
    </row>
    <row r="1606" spans="14:18" x14ac:dyDescent="0.2">
      <c r="N1606" s="167">
        <f t="shared" si="139"/>
        <v>13</v>
      </c>
      <c r="O1606" s="168">
        <f t="shared" si="138"/>
        <v>3480</v>
      </c>
      <c r="P1606" s="169">
        <f t="shared" si="143"/>
        <v>45243</v>
      </c>
      <c r="Q1606" s="169">
        <f t="shared" si="143"/>
        <v>45245</v>
      </c>
      <c r="R1606" s="3"/>
    </row>
    <row r="1607" spans="14:18" x14ac:dyDescent="0.2">
      <c r="N1607" s="167">
        <f t="shared" si="139"/>
        <v>14</v>
      </c>
      <c r="O1607" s="168">
        <f t="shared" si="138"/>
        <v>3232</v>
      </c>
      <c r="P1607" s="169">
        <f t="shared" si="143"/>
        <v>45244</v>
      </c>
      <c r="Q1607" s="169">
        <f t="shared" si="143"/>
        <v>45246</v>
      </c>
      <c r="R1607" s="3"/>
    </row>
    <row r="1608" spans="14:18" x14ac:dyDescent="0.2">
      <c r="N1608" s="167">
        <f t="shared" si="139"/>
        <v>15</v>
      </c>
      <c r="O1608" s="168">
        <f t="shared" si="138"/>
        <v>3016</v>
      </c>
      <c r="P1608" s="169">
        <f t="shared" si="143"/>
        <v>45245</v>
      </c>
      <c r="Q1608" s="169">
        <f t="shared" si="143"/>
        <v>45247</v>
      </c>
      <c r="R1608" s="3"/>
    </row>
    <row r="1609" spans="14:18" x14ac:dyDescent="0.2">
      <c r="N1609" s="167">
        <f t="shared" si="139"/>
        <v>16</v>
      </c>
      <c r="O1609" s="168">
        <f t="shared" ref="O1609:O1672" si="144">ROUND(P1609/N1609,0)</f>
        <v>2828</v>
      </c>
      <c r="P1609" s="169">
        <f t="shared" si="143"/>
        <v>45246</v>
      </c>
      <c r="Q1609" s="169">
        <f t="shared" si="143"/>
        <v>45248</v>
      </c>
      <c r="R1609" s="3"/>
    </row>
    <row r="1610" spans="14:18" x14ac:dyDescent="0.2">
      <c r="N1610" s="167">
        <f t="shared" ref="N1610:N1673" si="145">DAY(P1610)</f>
        <v>17</v>
      </c>
      <c r="O1610" s="168">
        <f t="shared" si="144"/>
        <v>2662</v>
      </c>
      <c r="P1610" s="169">
        <f t="shared" si="143"/>
        <v>45247</v>
      </c>
      <c r="Q1610" s="169">
        <f t="shared" si="143"/>
        <v>45249</v>
      </c>
      <c r="R1610" s="3"/>
    </row>
    <row r="1611" spans="14:18" x14ac:dyDescent="0.2">
      <c r="N1611" s="167">
        <f t="shared" si="145"/>
        <v>18</v>
      </c>
      <c r="O1611" s="168">
        <f t="shared" si="144"/>
        <v>2514</v>
      </c>
      <c r="P1611" s="169">
        <f t="shared" si="143"/>
        <v>45248</v>
      </c>
      <c r="Q1611" s="169">
        <f t="shared" si="143"/>
        <v>45250</v>
      </c>
      <c r="R1611" s="3"/>
    </row>
    <row r="1612" spans="14:18" x14ac:dyDescent="0.2">
      <c r="N1612" s="167">
        <f t="shared" si="145"/>
        <v>19</v>
      </c>
      <c r="O1612" s="168">
        <f t="shared" si="144"/>
        <v>2382</v>
      </c>
      <c r="P1612" s="169">
        <f t="shared" ref="P1612:Q1627" si="146">P1611+1</f>
        <v>45249</v>
      </c>
      <c r="Q1612" s="169">
        <f t="shared" si="146"/>
        <v>45251</v>
      </c>
      <c r="R1612" s="3"/>
    </row>
    <row r="1613" spans="14:18" x14ac:dyDescent="0.2">
      <c r="N1613" s="167">
        <f t="shared" si="145"/>
        <v>20</v>
      </c>
      <c r="O1613" s="168">
        <f t="shared" si="144"/>
        <v>2263</v>
      </c>
      <c r="P1613" s="169">
        <f t="shared" si="146"/>
        <v>45250</v>
      </c>
      <c r="Q1613" s="169">
        <f t="shared" si="146"/>
        <v>45252</v>
      </c>
      <c r="R1613" s="3"/>
    </row>
    <row r="1614" spans="14:18" x14ac:dyDescent="0.2">
      <c r="N1614" s="167">
        <f t="shared" si="145"/>
        <v>21</v>
      </c>
      <c r="O1614" s="168">
        <f t="shared" si="144"/>
        <v>2155</v>
      </c>
      <c r="P1614" s="169">
        <f t="shared" si="146"/>
        <v>45251</v>
      </c>
      <c r="Q1614" s="169">
        <f t="shared" si="146"/>
        <v>45253</v>
      </c>
      <c r="R1614" s="3"/>
    </row>
    <row r="1615" spans="14:18" x14ac:dyDescent="0.2">
      <c r="N1615" s="167">
        <f t="shared" si="145"/>
        <v>22</v>
      </c>
      <c r="O1615" s="168">
        <f t="shared" si="144"/>
        <v>2057</v>
      </c>
      <c r="P1615" s="169">
        <f t="shared" si="146"/>
        <v>45252</v>
      </c>
      <c r="Q1615" s="169">
        <f t="shared" si="146"/>
        <v>45254</v>
      </c>
      <c r="R1615" s="3"/>
    </row>
    <row r="1616" spans="14:18" x14ac:dyDescent="0.2">
      <c r="N1616" s="167">
        <f t="shared" si="145"/>
        <v>23</v>
      </c>
      <c r="O1616" s="168">
        <f t="shared" si="144"/>
        <v>1968</v>
      </c>
      <c r="P1616" s="169">
        <f t="shared" si="146"/>
        <v>45253</v>
      </c>
      <c r="Q1616" s="169">
        <f t="shared" si="146"/>
        <v>45255</v>
      </c>
      <c r="R1616" s="3"/>
    </row>
    <row r="1617" spans="14:18" x14ac:dyDescent="0.2">
      <c r="N1617" s="167">
        <f t="shared" si="145"/>
        <v>24</v>
      </c>
      <c r="O1617" s="168">
        <f t="shared" si="144"/>
        <v>1886</v>
      </c>
      <c r="P1617" s="169">
        <f t="shared" si="146"/>
        <v>45254</v>
      </c>
      <c r="Q1617" s="169">
        <f t="shared" si="146"/>
        <v>45256</v>
      </c>
      <c r="R1617" s="3"/>
    </row>
    <row r="1618" spans="14:18" x14ac:dyDescent="0.2">
      <c r="N1618" s="167">
        <f t="shared" si="145"/>
        <v>25</v>
      </c>
      <c r="O1618" s="168">
        <f t="shared" si="144"/>
        <v>1810</v>
      </c>
      <c r="P1618" s="169">
        <f t="shared" si="146"/>
        <v>45255</v>
      </c>
      <c r="Q1618" s="169">
        <f t="shared" si="146"/>
        <v>45257</v>
      </c>
      <c r="R1618" s="3"/>
    </row>
    <row r="1619" spans="14:18" x14ac:dyDescent="0.2">
      <c r="N1619" s="167">
        <f t="shared" si="145"/>
        <v>26</v>
      </c>
      <c r="O1619" s="168">
        <f t="shared" si="144"/>
        <v>1741</v>
      </c>
      <c r="P1619" s="169">
        <f t="shared" si="146"/>
        <v>45256</v>
      </c>
      <c r="Q1619" s="169">
        <f t="shared" si="146"/>
        <v>45258</v>
      </c>
      <c r="R1619" s="3"/>
    </row>
    <row r="1620" spans="14:18" x14ac:dyDescent="0.2">
      <c r="N1620" s="167">
        <f t="shared" si="145"/>
        <v>27</v>
      </c>
      <c r="O1620" s="168">
        <f t="shared" si="144"/>
        <v>1676</v>
      </c>
      <c r="P1620" s="169">
        <f t="shared" si="146"/>
        <v>45257</v>
      </c>
      <c r="Q1620" s="169">
        <f t="shared" si="146"/>
        <v>45259</v>
      </c>
      <c r="R1620" s="3"/>
    </row>
    <row r="1621" spans="14:18" x14ac:dyDescent="0.2">
      <c r="N1621" s="167">
        <f t="shared" si="145"/>
        <v>28</v>
      </c>
      <c r="O1621" s="168">
        <f t="shared" si="144"/>
        <v>1616</v>
      </c>
      <c r="P1621" s="169">
        <f t="shared" si="146"/>
        <v>45258</v>
      </c>
      <c r="Q1621" s="169">
        <f t="shared" si="146"/>
        <v>45260</v>
      </c>
      <c r="R1621" s="3"/>
    </row>
    <row r="1622" spans="14:18" x14ac:dyDescent="0.2">
      <c r="N1622" s="167">
        <f t="shared" si="145"/>
        <v>29</v>
      </c>
      <c r="O1622" s="168">
        <f t="shared" si="144"/>
        <v>1561</v>
      </c>
      <c r="P1622" s="169">
        <f t="shared" si="146"/>
        <v>45259</v>
      </c>
      <c r="Q1622" s="169">
        <f t="shared" si="146"/>
        <v>45261</v>
      </c>
      <c r="R1622" s="3"/>
    </row>
    <row r="1623" spans="14:18" x14ac:dyDescent="0.2">
      <c r="N1623" s="167">
        <f t="shared" si="145"/>
        <v>30</v>
      </c>
      <c r="O1623" s="168">
        <f t="shared" si="144"/>
        <v>1509</v>
      </c>
      <c r="P1623" s="169">
        <f t="shared" si="146"/>
        <v>45260</v>
      </c>
      <c r="Q1623" s="169">
        <f t="shared" si="146"/>
        <v>45262</v>
      </c>
      <c r="R1623" s="3"/>
    </row>
    <row r="1624" spans="14:18" x14ac:dyDescent="0.2">
      <c r="N1624" s="167">
        <f t="shared" si="145"/>
        <v>1</v>
      </c>
      <c r="O1624" s="168">
        <f t="shared" si="144"/>
        <v>45261</v>
      </c>
      <c r="P1624" s="169">
        <f t="shared" si="146"/>
        <v>45261</v>
      </c>
      <c r="Q1624" s="169">
        <f t="shared" si="146"/>
        <v>45263</v>
      </c>
      <c r="R1624" s="3"/>
    </row>
    <row r="1625" spans="14:18" x14ac:dyDescent="0.2">
      <c r="N1625" s="167">
        <f t="shared" si="145"/>
        <v>2</v>
      </c>
      <c r="O1625" s="168">
        <f t="shared" si="144"/>
        <v>22631</v>
      </c>
      <c r="P1625" s="169">
        <f t="shared" si="146"/>
        <v>45262</v>
      </c>
      <c r="Q1625" s="169">
        <f t="shared" si="146"/>
        <v>45264</v>
      </c>
      <c r="R1625" s="3"/>
    </row>
    <row r="1626" spans="14:18" x14ac:dyDescent="0.2">
      <c r="N1626" s="167">
        <f t="shared" si="145"/>
        <v>3</v>
      </c>
      <c r="O1626" s="168">
        <f t="shared" si="144"/>
        <v>15088</v>
      </c>
      <c r="P1626" s="169">
        <f t="shared" si="146"/>
        <v>45263</v>
      </c>
      <c r="Q1626" s="169">
        <f t="shared" si="146"/>
        <v>45265</v>
      </c>
      <c r="R1626" s="3"/>
    </row>
    <row r="1627" spans="14:18" x14ac:dyDescent="0.2">
      <c r="N1627" s="167">
        <f t="shared" si="145"/>
        <v>4</v>
      </c>
      <c r="O1627" s="168">
        <f t="shared" si="144"/>
        <v>11316</v>
      </c>
      <c r="P1627" s="169">
        <f t="shared" si="146"/>
        <v>45264</v>
      </c>
      <c r="Q1627" s="169">
        <f t="shared" si="146"/>
        <v>45266</v>
      </c>
      <c r="R1627" s="3"/>
    </row>
    <row r="1628" spans="14:18" x14ac:dyDescent="0.2">
      <c r="N1628" s="167">
        <f t="shared" si="145"/>
        <v>5</v>
      </c>
      <c r="O1628" s="168">
        <f t="shared" si="144"/>
        <v>9053</v>
      </c>
      <c r="P1628" s="169">
        <f t="shared" ref="P1628:Q1643" si="147">P1627+1</f>
        <v>45265</v>
      </c>
      <c r="Q1628" s="169">
        <f t="shared" si="147"/>
        <v>45267</v>
      </c>
      <c r="R1628" s="3"/>
    </row>
    <row r="1629" spans="14:18" x14ac:dyDescent="0.2">
      <c r="N1629" s="167">
        <f t="shared" si="145"/>
        <v>6</v>
      </c>
      <c r="O1629" s="168">
        <f t="shared" si="144"/>
        <v>7544</v>
      </c>
      <c r="P1629" s="169">
        <f t="shared" si="147"/>
        <v>45266</v>
      </c>
      <c r="Q1629" s="169">
        <f t="shared" si="147"/>
        <v>45268</v>
      </c>
      <c r="R1629" s="3"/>
    </row>
    <row r="1630" spans="14:18" x14ac:dyDescent="0.2">
      <c r="N1630" s="167">
        <f t="shared" si="145"/>
        <v>7</v>
      </c>
      <c r="O1630" s="168">
        <f t="shared" si="144"/>
        <v>6467</v>
      </c>
      <c r="P1630" s="169">
        <f t="shared" si="147"/>
        <v>45267</v>
      </c>
      <c r="Q1630" s="169">
        <f t="shared" si="147"/>
        <v>45269</v>
      </c>
      <c r="R1630" s="3"/>
    </row>
    <row r="1631" spans="14:18" x14ac:dyDescent="0.2">
      <c r="N1631" s="167">
        <f t="shared" si="145"/>
        <v>8</v>
      </c>
      <c r="O1631" s="168">
        <f t="shared" si="144"/>
        <v>5659</v>
      </c>
      <c r="P1631" s="169">
        <f t="shared" si="147"/>
        <v>45268</v>
      </c>
      <c r="Q1631" s="169">
        <f t="shared" si="147"/>
        <v>45270</v>
      </c>
      <c r="R1631" s="3"/>
    </row>
    <row r="1632" spans="14:18" x14ac:dyDescent="0.2">
      <c r="N1632" s="167">
        <f t="shared" si="145"/>
        <v>9</v>
      </c>
      <c r="O1632" s="168">
        <f t="shared" si="144"/>
        <v>5030</v>
      </c>
      <c r="P1632" s="169">
        <f t="shared" si="147"/>
        <v>45269</v>
      </c>
      <c r="Q1632" s="169">
        <f t="shared" si="147"/>
        <v>45271</v>
      </c>
      <c r="R1632" s="3"/>
    </row>
    <row r="1633" spans="14:18" x14ac:dyDescent="0.2">
      <c r="N1633" s="167">
        <f t="shared" si="145"/>
        <v>10</v>
      </c>
      <c r="O1633" s="168">
        <f t="shared" si="144"/>
        <v>4527</v>
      </c>
      <c r="P1633" s="169">
        <f t="shared" si="147"/>
        <v>45270</v>
      </c>
      <c r="Q1633" s="169">
        <f t="shared" si="147"/>
        <v>45272</v>
      </c>
      <c r="R1633" s="3"/>
    </row>
    <row r="1634" spans="14:18" x14ac:dyDescent="0.2">
      <c r="N1634" s="167">
        <f t="shared" si="145"/>
        <v>11</v>
      </c>
      <c r="O1634" s="168">
        <f t="shared" si="144"/>
        <v>4116</v>
      </c>
      <c r="P1634" s="169">
        <f t="shared" si="147"/>
        <v>45271</v>
      </c>
      <c r="Q1634" s="169">
        <f t="shared" si="147"/>
        <v>45273</v>
      </c>
      <c r="R1634" s="3"/>
    </row>
    <row r="1635" spans="14:18" x14ac:dyDescent="0.2">
      <c r="N1635" s="167">
        <f t="shared" si="145"/>
        <v>12</v>
      </c>
      <c r="O1635" s="168">
        <f t="shared" si="144"/>
        <v>3773</v>
      </c>
      <c r="P1635" s="169">
        <f t="shared" si="147"/>
        <v>45272</v>
      </c>
      <c r="Q1635" s="169">
        <f t="shared" si="147"/>
        <v>45274</v>
      </c>
      <c r="R1635" s="3"/>
    </row>
    <row r="1636" spans="14:18" x14ac:dyDescent="0.2">
      <c r="N1636" s="167">
        <f t="shared" si="145"/>
        <v>13</v>
      </c>
      <c r="O1636" s="168">
        <f t="shared" si="144"/>
        <v>3483</v>
      </c>
      <c r="P1636" s="169">
        <f t="shared" si="147"/>
        <v>45273</v>
      </c>
      <c r="Q1636" s="169">
        <f t="shared" si="147"/>
        <v>45275</v>
      </c>
      <c r="R1636" s="3"/>
    </row>
    <row r="1637" spans="14:18" x14ac:dyDescent="0.2">
      <c r="N1637" s="167">
        <f t="shared" si="145"/>
        <v>14</v>
      </c>
      <c r="O1637" s="168">
        <f t="shared" si="144"/>
        <v>3234</v>
      </c>
      <c r="P1637" s="169">
        <f t="shared" si="147"/>
        <v>45274</v>
      </c>
      <c r="Q1637" s="169">
        <f t="shared" si="147"/>
        <v>45276</v>
      </c>
      <c r="R1637" s="3"/>
    </row>
    <row r="1638" spans="14:18" x14ac:dyDescent="0.2">
      <c r="N1638" s="167">
        <f t="shared" si="145"/>
        <v>15</v>
      </c>
      <c r="O1638" s="168">
        <f t="shared" si="144"/>
        <v>3018</v>
      </c>
      <c r="P1638" s="169">
        <f t="shared" si="147"/>
        <v>45275</v>
      </c>
      <c r="Q1638" s="169">
        <f t="shared" si="147"/>
        <v>45277</v>
      </c>
      <c r="R1638" s="3"/>
    </row>
    <row r="1639" spans="14:18" x14ac:dyDescent="0.2">
      <c r="N1639" s="167">
        <f t="shared" si="145"/>
        <v>16</v>
      </c>
      <c r="O1639" s="168">
        <f t="shared" si="144"/>
        <v>2830</v>
      </c>
      <c r="P1639" s="169">
        <f t="shared" si="147"/>
        <v>45276</v>
      </c>
      <c r="Q1639" s="169">
        <f t="shared" si="147"/>
        <v>45278</v>
      </c>
      <c r="R1639" s="3"/>
    </row>
    <row r="1640" spans="14:18" x14ac:dyDescent="0.2">
      <c r="N1640" s="167">
        <f t="shared" si="145"/>
        <v>17</v>
      </c>
      <c r="O1640" s="168">
        <f t="shared" si="144"/>
        <v>2663</v>
      </c>
      <c r="P1640" s="169">
        <f t="shared" si="147"/>
        <v>45277</v>
      </c>
      <c r="Q1640" s="169">
        <f t="shared" si="147"/>
        <v>45279</v>
      </c>
      <c r="R1640" s="3"/>
    </row>
    <row r="1641" spans="14:18" x14ac:dyDescent="0.2">
      <c r="N1641" s="167">
        <f t="shared" si="145"/>
        <v>18</v>
      </c>
      <c r="O1641" s="168">
        <f t="shared" si="144"/>
        <v>2515</v>
      </c>
      <c r="P1641" s="169">
        <f t="shared" si="147"/>
        <v>45278</v>
      </c>
      <c r="Q1641" s="169">
        <f t="shared" si="147"/>
        <v>45280</v>
      </c>
      <c r="R1641" s="3"/>
    </row>
    <row r="1642" spans="14:18" x14ac:dyDescent="0.2">
      <c r="N1642" s="167">
        <f t="shared" si="145"/>
        <v>19</v>
      </c>
      <c r="O1642" s="168">
        <f t="shared" si="144"/>
        <v>2383</v>
      </c>
      <c r="P1642" s="169">
        <f t="shared" si="147"/>
        <v>45279</v>
      </c>
      <c r="Q1642" s="169">
        <f t="shared" si="147"/>
        <v>45281</v>
      </c>
      <c r="R1642" s="3"/>
    </row>
    <row r="1643" spans="14:18" x14ac:dyDescent="0.2">
      <c r="N1643" s="167">
        <f t="shared" si="145"/>
        <v>20</v>
      </c>
      <c r="O1643" s="168">
        <f t="shared" si="144"/>
        <v>2264</v>
      </c>
      <c r="P1643" s="169">
        <f t="shared" si="147"/>
        <v>45280</v>
      </c>
      <c r="Q1643" s="169">
        <f t="shared" si="147"/>
        <v>45282</v>
      </c>
      <c r="R1643" s="3"/>
    </row>
    <row r="1644" spans="14:18" x14ac:dyDescent="0.2">
      <c r="N1644" s="167">
        <f t="shared" si="145"/>
        <v>21</v>
      </c>
      <c r="O1644" s="168">
        <f t="shared" si="144"/>
        <v>2156</v>
      </c>
      <c r="P1644" s="169">
        <f t="shared" ref="P1644:Q1659" si="148">P1643+1</f>
        <v>45281</v>
      </c>
      <c r="Q1644" s="169">
        <f t="shared" si="148"/>
        <v>45283</v>
      </c>
      <c r="R1644" s="3"/>
    </row>
    <row r="1645" spans="14:18" x14ac:dyDescent="0.2">
      <c r="N1645" s="167">
        <f t="shared" si="145"/>
        <v>22</v>
      </c>
      <c r="O1645" s="168">
        <f t="shared" si="144"/>
        <v>2058</v>
      </c>
      <c r="P1645" s="169">
        <f t="shared" si="148"/>
        <v>45282</v>
      </c>
      <c r="Q1645" s="169">
        <f t="shared" si="148"/>
        <v>45284</v>
      </c>
      <c r="R1645" s="3"/>
    </row>
    <row r="1646" spans="14:18" x14ac:dyDescent="0.2">
      <c r="N1646" s="167">
        <f t="shared" si="145"/>
        <v>23</v>
      </c>
      <c r="O1646" s="168">
        <f t="shared" si="144"/>
        <v>1969</v>
      </c>
      <c r="P1646" s="169">
        <f t="shared" si="148"/>
        <v>45283</v>
      </c>
      <c r="Q1646" s="169">
        <f t="shared" si="148"/>
        <v>45285</v>
      </c>
      <c r="R1646" s="3"/>
    </row>
    <row r="1647" spans="14:18" x14ac:dyDescent="0.2">
      <c r="N1647" s="167">
        <f t="shared" si="145"/>
        <v>24</v>
      </c>
      <c r="O1647" s="168">
        <f t="shared" si="144"/>
        <v>1887</v>
      </c>
      <c r="P1647" s="169">
        <f t="shared" si="148"/>
        <v>45284</v>
      </c>
      <c r="Q1647" s="169">
        <f t="shared" si="148"/>
        <v>45286</v>
      </c>
      <c r="R1647" s="3"/>
    </row>
    <row r="1648" spans="14:18" x14ac:dyDescent="0.2">
      <c r="N1648" s="167">
        <f t="shared" si="145"/>
        <v>25</v>
      </c>
      <c r="O1648" s="168">
        <f t="shared" si="144"/>
        <v>1811</v>
      </c>
      <c r="P1648" s="169">
        <f t="shared" si="148"/>
        <v>45285</v>
      </c>
      <c r="Q1648" s="169">
        <f t="shared" si="148"/>
        <v>45287</v>
      </c>
      <c r="R1648" s="3"/>
    </row>
    <row r="1649" spans="14:18" x14ac:dyDescent="0.2">
      <c r="N1649" s="167">
        <f t="shared" si="145"/>
        <v>26</v>
      </c>
      <c r="O1649" s="168">
        <f t="shared" si="144"/>
        <v>1742</v>
      </c>
      <c r="P1649" s="169">
        <f t="shared" si="148"/>
        <v>45286</v>
      </c>
      <c r="Q1649" s="169">
        <f t="shared" si="148"/>
        <v>45288</v>
      </c>
      <c r="R1649" s="3"/>
    </row>
    <row r="1650" spans="14:18" x14ac:dyDescent="0.2">
      <c r="N1650" s="167">
        <f t="shared" si="145"/>
        <v>27</v>
      </c>
      <c r="O1650" s="168">
        <f t="shared" si="144"/>
        <v>1677</v>
      </c>
      <c r="P1650" s="169">
        <f t="shared" si="148"/>
        <v>45287</v>
      </c>
      <c r="Q1650" s="169">
        <f t="shared" si="148"/>
        <v>45289</v>
      </c>
      <c r="R1650" s="3"/>
    </row>
    <row r="1651" spans="14:18" x14ac:dyDescent="0.2">
      <c r="N1651" s="167">
        <f t="shared" si="145"/>
        <v>28</v>
      </c>
      <c r="O1651" s="168">
        <f t="shared" si="144"/>
        <v>1617</v>
      </c>
      <c r="P1651" s="169">
        <f t="shared" si="148"/>
        <v>45288</v>
      </c>
      <c r="Q1651" s="169">
        <f t="shared" si="148"/>
        <v>45290</v>
      </c>
      <c r="R1651" s="3"/>
    </row>
    <row r="1652" spans="14:18" x14ac:dyDescent="0.2">
      <c r="N1652" s="167">
        <f t="shared" si="145"/>
        <v>29</v>
      </c>
      <c r="O1652" s="168">
        <f t="shared" si="144"/>
        <v>1562</v>
      </c>
      <c r="P1652" s="169">
        <f t="shared" si="148"/>
        <v>45289</v>
      </c>
      <c r="Q1652" s="169">
        <f t="shared" si="148"/>
        <v>45291</v>
      </c>
      <c r="R1652" s="3"/>
    </row>
    <row r="1653" spans="14:18" x14ac:dyDescent="0.2">
      <c r="N1653" s="167">
        <f t="shared" si="145"/>
        <v>30</v>
      </c>
      <c r="O1653" s="168">
        <f t="shared" si="144"/>
        <v>1510</v>
      </c>
      <c r="P1653" s="169">
        <f t="shared" si="148"/>
        <v>45290</v>
      </c>
      <c r="Q1653" s="169">
        <f t="shared" si="148"/>
        <v>45292</v>
      </c>
      <c r="R1653" s="3"/>
    </row>
    <row r="1654" spans="14:18" x14ac:dyDescent="0.2">
      <c r="N1654" s="167">
        <f t="shared" si="145"/>
        <v>31</v>
      </c>
      <c r="O1654" s="168">
        <f t="shared" si="144"/>
        <v>1461</v>
      </c>
      <c r="P1654" s="169">
        <f t="shared" si="148"/>
        <v>45291</v>
      </c>
      <c r="Q1654" s="169">
        <f t="shared" si="148"/>
        <v>45293</v>
      </c>
      <c r="R1654" s="3"/>
    </row>
    <row r="1655" spans="14:18" x14ac:dyDescent="0.2">
      <c r="N1655" s="167">
        <f t="shared" si="145"/>
        <v>1</v>
      </c>
      <c r="O1655" s="168">
        <f t="shared" si="144"/>
        <v>45292</v>
      </c>
      <c r="P1655" s="169">
        <f t="shared" si="148"/>
        <v>45292</v>
      </c>
      <c r="Q1655" s="169">
        <f t="shared" si="148"/>
        <v>45294</v>
      </c>
      <c r="R1655" s="3"/>
    </row>
    <row r="1656" spans="14:18" x14ac:dyDescent="0.2">
      <c r="N1656" s="167">
        <f t="shared" si="145"/>
        <v>2</v>
      </c>
      <c r="O1656" s="168">
        <f t="shared" si="144"/>
        <v>22647</v>
      </c>
      <c r="P1656" s="169">
        <f t="shared" si="148"/>
        <v>45293</v>
      </c>
      <c r="Q1656" s="169">
        <f t="shared" si="148"/>
        <v>45295</v>
      </c>
      <c r="R1656" s="3"/>
    </row>
    <row r="1657" spans="14:18" x14ac:dyDescent="0.2">
      <c r="N1657" s="167">
        <f t="shared" si="145"/>
        <v>3</v>
      </c>
      <c r="O1657" s="168">
        <f t="shared" si="144"/>
        <v>15098</v>
      </c>
      <c r="P1657" s="169">
        <f t="shared" si="148"/>
        <v>45294</v>
      </c>
      <c r="Q1657" s="169">
        <f t="shared" si="148"/>
        <v>45296</v>
      </c>
      <c r="R1657" s="3"/>
    </row>
    <row r="1658" spans="14:18" x14ac:dyDescent="0.2">
      <c r="N1658" s="167">
        <f t="shared" si="145"/>
        <v>4</v>
      </c>
      <c r="O1658" s="168">
        <f t="shared" si="144"/>
        <v>11324</v>
      </c>
      <c r="P1658" s="169">
        <f t="shared" si="148"/>
        <v>45295</v>
      </c>
      <c r="Q1658" s="169">
        <f t="shared" si="148"/>
        <v>45297</v>
      </c>
      <c r="R1658" s="3"/>
    </row>
    <row r="1659" spans="14:18" x14ac:dyDescent="0.2">
      <c r="N1659" s="167">
        <f t="shared" si="145"/>
        <v>5</v>
      </c>
      <c r="O1659" s="168">
        <f t="shared" si="144"/>
        <v>9059</v>
      </c>
      <c r="P1659" s="169">
        <f t="shared" si="148"/>
        <v>45296</v>
      </c>
      <c r="Q1659" s="169">
        <f t="shared" si="148"/>
        <v>45298</v>
      </c>
      <c r="R1659" s="3"/>
    </row>
    <row r="1660" spans="14:18" x14ac:dyDescent="0.2">
      <c r="N1660" s="167">
        <f t="shared" si="145"/>
        <v>6</v>
      </c>
      <c r="O1660" s="168">
        <f t="shared" si="144"/>
        <v>7550</v>
      </c>
      <c r="P1660" s="169">
        <f t="shared" ref="P1660:Q1675" si="149">P1659+1</f>
        <v>45297</v>
      </c>
      <c r="Q1660" s="169">
        <f t="shared" si="149"/>
        <v>45299</v>
      </c>
      <c r="R1660" s="3"/>
    </row>
    <row r="1661" spans="14:18" x14ac:dyDescent="0.2">
      <c r="N1661" s="167">
        <f t="shared" si="145"/>
        <v>7</v>
      </c>
      <c r="O1661" s="168">
        <f t="shared" si="144"/>
        <v>6471</v>
      </c>
      <c r="P1661" s="169">
        <f t="shared" si="149"/>
        <v>45298</v>
      </c>
      <c r="Q1661" s="169">
        <f t="shared" si="149"/>
        <v>45300</v>
      </c>
      <c r="R1661" s="3"/>
    </row>
    <row r="1662" spans="14:18" x14ac:dyDescent="0.2">
      <c r="N1662" s="167">
        <f t="shared" si="145"/>
        <v>8</v>
      </c>
      <c r="O1662" s="168">
        <f t="shared" si="144"/>
        <v>5662</v>
      </c>
      <c r="P1662" s="169">
        <f t="shared" si="149"/>
        <v>45299</v>
      </c>
      <c r="Q1662" s="169">
        <f t="shared" si="149"/>
        <v>45301</v>
      </c>
      <c r="R1662" s="3"/>
    </row>
    <row r="1663" spans="14:18" x14ac:dyDescent="0.2">
      <c r="N1663" s="167">
        <f t="shared" si="145"/>
        <v>9</v>
      </c>
      <c r="O1663" s="168">
        <f t="shared" si="144"/>
        <v>5033</v>
      </c>
      <c r="P1663" s="169">
        <f t="shared" si="149"/>
        <v>45300</v>
      </c>
      <c r="Q1663" s="169">
        <f t="shared" si="149"/>
        <v>45302</v>
      </c>
      <c r="R1663" s="3"/>
    </row>
    <row r="1664" spans="14:18" x14ac:dyDescent="0.2">
      <c r="N1664" s="167">
        <f t="shared" si="145"/>
        <v>10</v>
      </c>
      <c r="O1664" s="168">
        <f t="shared" si="144"/>
        <v>4530</v>
      </c>
      <c r="P1664" s="169">
        <f t="shared" si="149"/>
        <v>45301</v>
      </c>
      <c r="Q1664" s="169">
        <f t="shared" si="149"/>
        <v>45303</v>
      </c>
      <c r="R1664" s="3"/>
    </row>
    <row r="1665" spans="14:18" x14ac:dyDescent="0.2">
      <c r="N1665" s="167">
        <f t="shared" si="145"/>
        <v>11</v>
      </c>
      <c r="O1665" s="168">
        <f t="shared" si="144"/>
        <v>4118</v>
      </c>
      <c r="P1665" s="169">
        <f t="shared" si="149"/>
        <v>45302</v>
      </c>
      <c r="Q1665" s="169">
        <f t="shared" si="149"/>
        <v>45304</v>
      </c>
      <c r="R1665" s="3"/>
    </row>
    <row r="1666" spans="14:18" x14ac:dyDescent="0.2">
      <c r="N1666" s="167">
        <f t="shared" si="145"/>
        <v>12</v>
      </c>
      <c r="O1666" s="168">
        <f t="shared" si="144"/>
        <v>3775</v>
      </c>
      <c r="P1666" s="169">
        <f t="shared" si="149"/>
        <v>45303</v>
      </c>
      <c r="Q1666" s="169">
        <f t="shared" si="149"/>
        <v>45305</v>
      </c>
      <c r="R1666" s="3"/>
    </row>
    <row r="1667" spans="14:18" x14ac:dyDescent="0.2">
      <c r="N1667" s="167">
        <f t="shared" si="145"/>
        <v>13</v>
      </c>
      <c r="O1667" s="168">
        <f t="shared" si="144"/>
        <v>3485</v>
      </c>
      <c r="P1667" s="169">
        <f t="shared" si="149"/>
        <v>45304</v>
      </c>
      <c r="Q1667" s="169">
        <f t="shared" si="149"/>
        <v>45306</v>
      </c>
      <c r="R1667" s="3"/>
    </row>
    <row r="1668" spans="14:18" x14ac:dyDescent="0.2">
      <c r="N1668" s="167">
        <f t="shared" si="145"/>
        <v>14</v>
      </c>
      <c r="O1668" s="168">
        <f t="shared" si="144"/>
        <v>3236</v>
      </c>
      <c r="P1668" s="169">
        <f t="shared" si="149"/>
        <v>45305</v>
      </c>
      <c r="Q1668" s="169">
        <f t="shared" si="149"/>
        <v>45307</v>
      </c>
      <c r="R1668" s="3"/>
    </row>
    <row r="1669" spans="14:18" x14ac:dyDescent="0.2">
      <c r="N1669" s="167">
        <f t="shared" si="145"/>
        <v>15</v>
      </c>
      <c r="O1669" s="168">
        <f t="shared" si="144"/>
        <v>3020</v>
      </c>
      <c r="P1669" s="169">
        <f t="shared" si="149"/>
        <v>45306</v>
      </c>
      <c r="Q1669" s="169">
        <f t="shared" si="149"/>
        <v>45308</v>
      </c>
      <c r="R1669" s="3"/>
    </row>
    <row r="1670" spans="14:18" x14ac:dyDescent="0.2">
      <c r="N1670" s="167">
        <f t="shared" si="145"/>
        <v>16</v>
      </c>
      <c r="O1670" s="168">
        <f t="shared" si="144"/>
        <v>2832</v>
      </c>
      <c r="P1670" s="169">
        <f t="shared" si="149"/>
        <v>45307</v>
      </c>
      <c r="Q1670" s="169">
        <f t="shared" si="149"/>
        <v>45309</v>
      </c>
      <c r="R1670" s="3"/>
    </row>
    <row r="1671" spans="14:18" x14ac:dyDescent="0.2">
      <c r="N1671" s="167">
        <f t="shared" si="145"/>
        <v>17</v>
      </c>
      <c r="O1671" s="168">
        <f t="shared" si="144"/>
        <v>2665</v>
      </c>
      <c r="P1671" s="169">
        <f t="shared" si="149"/>
        <v>45308</v>
      </c>
      <c r="Q1671" s="169">
        <f t="shared" si="149"/>
        <v>45310</v>
      </c>
      <c r="R1671" s="3"/>
    </row>
    <row r="1672" spans="14:18" x14ac:dyDescent="0.2">
      <c r="N1672" s="167">
        <f t="shared" si="145"/>
        <v>18</v>
      </c>
      <c r="O1672" s="168">
        <f t="shared" si="144"/>
        <v>2517</v>
      </c>
      <c r="P1672" s="169">
        <f t="shared" si="149"/>
        <v>45309</v>
      </c>
      <c r="Q1672" s="169">
        <f t="shared" si="149"/>
        <v>45311</v>
      </c>
      <c r="R1672" s="3"/>
    </row>
    <row r="1673" spans="14:18" x14ac:dyDescent="0.2">
      <c r="N1673" s="167">
        <f t="shared" si="145"/>
        <v>19</v>
      </c>
      <c r="O1673" s="168">
        <f t="shared" ref="O1673:O1736" si="150">ROUND(P1673/N1673,0)</f>
        <v>2385</v>
      </c>
      <c r="P1673" s="169">
        <f t="shared" si="149"/>
        <v>45310</v>
      </c>
      <c r="Q1673" s="169">
        <f t="shared" si="149"/>
        <v>45312</v>
      </c>
      <c r="R1673" s="3"/>
    </row>
    <row r="1674" spans="14:18" x14ac:dyDescent="0.2">
      <c r="N1674" s="167">
        <f t="shared" ref="N1674:N1737" si="151">DAY(P1674)</f>
        <v>20</v>
      </c>
      <c r="O1674" s="168">
        <f t="shared" si="150"/>
        <v>2266</v>
      </c>
      <c r="P1674" s="169">
        <f t="shared" si="149"/>
        <v>45311</v>
      </c>
      <c r="Q1674" s="169">
        <f t="shared" si="149"/>
        <v>45313</v>
      </c>
      <c r="R1674" s="3"/>
    </row>
    <row r="1675" spans="14:18" x14ac:dyDescent="0.2">
      <c r="N1675" s="167">
        <f t="shared" si="151"/>
        <v>21</v>
      </c>
      <c r="O1675" s="168">
        <f t="shared" si="150"/>
        <v>2158</v>
      </c>
      <c r="P1675" s="169">
        <f t="shared" si="149"/>
        <v>45312</v>
      </c>
      <c r="Q1675" s="169">
        <f t="shared" si="149"/>
        <v>45314</v>
      </c>
      <c r="R1675" s="3"/>
    </row>
    <row r="1676" spans="14:18" x14ac:dyDescent="0.2">
      <c r="N1676" s="167">
        <f t="shared" si="151"/>
        <v>22</v>
      </c>
      <c r="O1676" s="168">
        <f t="shared" si="150"/>
        <v>2060</v>
      </c>
      <c r="P1676" s="169">
        <f t="shared" ref="P1676:Q1691" si="152">P1675+1</f>
        <v>45313</v>
      </c>
      <c r="Q1676" s="169">
        <f t="shared" si="152"/>
        <v>45315</v>
      </c>
      <c r="R1676" s="3"/>
    </row>
    <row r="1677" spans="14:18" x14ac:dyDescent="0.2">
      <c r="N1677" s="167">
        <f t="shared" si="151"/>
        <v>23</v>
      </c>
      <c r="O1677" s="168">
        <f t="shared" si="150"/>
        <v>1970</v>
      </c>
      <c r="P1677" s="169">
        <f t="shared" si="152"/>
        <v>45314</v>
      </c>
      <c r="Q1677" s="169">
        <f t="shared" si="152"/>
        <v>45316</v>
      </c>
      <c r="R1677" s="3"/>
    </row>
    <row r="1678" spans="14:18" x14ac:dyDescent="0.2">
      <c r="N1678" s="167">
        <f t="shared" si="151"/>
        <v>24</v>
      </c>
      <c r="O1678" s="168">
        <f t="shared" si="150"/>
        <v>1888</v>
      </c>
      <c r="P1678" s="169">
        <f t="shared" si="152"/>
        <v>45315</v>
      </c>
      <c r="Q1678" s="169">
        <f t="shared" si="152"/>
        <v>45317</v>
      </c>
      <c r="R1678" s="3"/>
    </row>
    <row r="1679" spans="14:18" x14ac:dyDescent="0.2">
      <c r="N1679" s="167">
        <f t="shared" si="151"/>
        <v>25</v>
      </c>
      <c r="O1679" s="168">
        <f t="shared" si="150"/>
        <v>1813</v>
      </c>
      <c r="P1679" s="169">
        <f t="shared" si="152"/>
        <v>45316</v>
      </c>
      <c r="Q1679" s="169">
        <f t="shared" si="152"/>
        <v>45318</v>
      </c>
      <c r="R1679" s="3"/>
    </row>
    <row r="1680" spans="14:18" x14ac:dyDescent="0.2">
      <c r="N1680" s="167">
        <f t="shared" si="151"/>
        <v>26</v>
      </c>
      <c r="O1680" s="168">
        <f t="shared" si="150"/>
        <v>1743</v>
      </c>
      <c r="P1680" s="169">
        <f t="shared" si="152"/>
        <v>45317</v>
      </c>
      <c r="Q1680" s="169">
        <f t="shared" si="152"/>
        <v>45319</v>
      </c>
      <c r="R1680" s="3"/>
    </row>
    <row r="1681" spans="14:18" x14ac:dyDescent="0.2">
      <c r="N1681" s="167">
        <f t="shared" si="151"/>
        <v>27</v>
      </c>
      <c r="O1681" s="168">
        <f t="shared" si="150"/>
        <v>1678</v>
      </c>
      <c r="P1681" s="169">
        <f t="shared" si="152"/>
        <v>45318</v>
      </c>
      <c r="Q1681" s="169">
        <f t="shared" si="152"/>
        <v>45320</v>
      </c>
      <c r="R1681" s="3"/>
    </row>
    <row r="1682" spans="14:18" x14ac:dyDescent="0.2">
      <c r="N1682" s="167">
        <f t="shared" si="151"/>
        <v>28</v>
      </c>
      <c r="O1682" s="168">
        <f t="shared" si="150"/>
        <v>1619</v>
      </c>
      <c r="P1682" s="169">
        <f t="shared" si="152"/>
        <v>45319</v>
      </c>
      <c r="Q1682" s="169">
        <f t="shared" si="152"/>
        <v>45321</v>
      </c>
      <c r="R1682" s="3"/>
    </row>
    <row r="1683" spans="14:18" x14ac:dyDescent="0.2">
      <c r="N1683" s="167">
        <f t="shared" si="151"/>
        <v>29</v>
      </c>
      <c r="O1683" s="168">
        <f t="shared" si="150"/>
        <v>1563</v>
      </c>
      <c r="P1683" s="169">
        <f t="shared" si="152"/>
        <v>45320</v>
      </c>
      <c r="Q1683" s="169">
        <f t="shared" si="152"/>
        <v>45322</v>
      </c>
      <c r="R1683" s="3"/>
    </row>
    <row r="1684" spans="14:18" x14ac:dyDescent="0.2">
      <c r="N1684" s="167">
        <f t="shared" si="151"/>
        <v>30</v>
      </c>
      <c r="O1684" s="168">
        <f t="shared" si="150"/>
        <v>1511</v>
      </c>
      <c r="P1684" s="169">
        <f t="shared" si="152"/>
        <v>45321</v>
      </c>
      <c r="Q1684" s="169">
        <f t="shared" si="152"/>
        <v>45323</v>
      </c>
      <c r="R1684" s="3"/>
    </row>
    <row r="1685" spans="14:18" x14ac:dyDescent="0.2">
      <c r="N1685" s="167">
        <f t="shared" si="151"/>
        <v>31</v>
      </c>
      <c r="O1685" s="168">
        <f t="shared" si="150"/>
        <v>1462</v>
      </c>
      <c r="P1685" s="169">
        <f t="shared" si="152"/>
        <v>45322</v>
      </c>
      <c r="Q1685" s="169">
        <f t="shared" si="152"/>
        <v>45324</v>
      </c>
      <c r="R1685" s="3"/>
    </row>
    <row r="1686" spans="14:18" x14ac:dyDescent="0.2">
      <c r="N1686" s="167">
        <f t="shared" si="151"/>
        <v>1</v>
      </c>
      <c r="O1686" s="168">
        <f t="shared" si="150"/>
        <v>45323</v>
      </c>
      <c r="P1686" s="169">
        <f t="shared" si="152"/>
        <v>45323</v>
      </c>
      <c r="Q1686" s="169">
        <f t="shared" si="152"/>
        <v>45325</v>
      </c>
      <c r="R1686" s="3"/>
    </row>
    <row r="1687" spans="14:18" x14ac:dyDescent="0.2">
      <c r="N1687" s="167">
        <f t="shared" si="151"/>
        <v>2</v>
      </c>
      <c r="O1687" s="168">
        <f t="shared" si="150"/>
        <v>22662</v>
      </c>
      <c r="P1687" s="169">
        <f t="shared" si="152"/>
        <v>45324</v>
      </c>
      <c r="Q1687" s="169">
        <f t="shared" si="152"/>
        <v>45326</v>
      </c>
      <c r="R1687" s="3"/>
    </row>
    <row r="1688" spans="14:18" x14ac:dyDescent="0.2">
      <c r="N1688" s="167">
        <f t="shared" si="151"/>
        <v>3</v>
      </c>
      <c r="O1688" s="168">
        <f t="shared" si="150"/>
        <v>15108</v>
      </c>
      <c r="P1688" s="169">
        <f t="shared" si="152"/>
        <v>45325</v>
      </c>
      <c r="Q1688" s="169">
        <f t="shared" si="152"/>
        <v>45327</v>
      </c>
      <c r="R1688" s="3"/>
    </row>
    <row r="1689" spans="14:18" x14ac:dyDescent="0.2">
      <c r="N1689" s="167">
        <f t="shared" si="151"/>
        <v>4</v>
      </c>
      <c r="O1689" s="168">
        <f t="shared" si="150"/>
        <v>11332</v>
      </c>
      <c r="P1689" s="169">
        <f t="shared" si="152"/>
        <v>45326</v>
      </c>
      <c r="Q1689" s="169">
        <f t="shared" si="152"/>
        <v>45328</v>
      </c>
      <c r="R1689" s="3"/>
    </row>
    <row r="1690" spans="14:18" x14ac:dyDescent="0.2">
      <c r="N1690" s="167">
        <f t="shared" si="151"/>
        <v>5</v>
      </c>
      <c r="O1690" s="168">
        <f t="shared" si="150"/>
        <v>9065</v>
      </c>
      <c r="P1690" s="169">
        <f t="shared" si="152"/>
        <v>45327</v>
      </c>
      <c r="Q1690" s="169">
        <f t="shared" si="152"/>
        <v>45329</v>
      </c>
      <c r="R1690" s="3"/>
    </row>
    <row r="1691" spans="14:18" x14ac:dyDescent="0.2">
      <c r="N1691" s="167">
        <f t="shared" si="151"/>
        <v>6</v>
      </c>
      <c r="O1691" s="168">
        <f t="shared" si="150"/>
        <v>7555</v>
      </c>
      <c r="P1691" s="169">
        <f t="shared" si="152"/>
        <v>45328</v>
      </c>
      <c r="Q1691" s="169">
        <f t="shared" si="152"/>
        <v>45330</v>
      </c>
      <c r="R1691" s="3"/>
    </row>
    <row r="1692" spans="14:18" x14ac:dyDescent="0.2">
      <c r="N1692" s="167">
        <f t="shared" si="151"/>
        <v>7</v>
      </c>
      <c r="O1692" s="168">
        <f t="shared" si="150"/>
        <v>6476</v>
      </c>
      <c r="P1692" s="169">
        <f t="shared" ref="P1692:Q1707" si="153">P1691+1</f>
        <v>45329</v>
      </c>
      <c r="Q1692" s="169">
        <f t="shared" si="153"/>
        <v>45331</v>
      </c>
      <c r="R1692" s="3"/>
    </row>
    <row r="1693" spans="14:18" x14ac:dyDescent="0.2">
      <c r="N1693" s="167">
        <f t="shared" si="151"/>
        <v>8</v>
      </c>
      <c r="O1693" s="168">
        <f t="shared" si="150"/>
        <v>5666</v>
      </c>
      <c r="P1693" s="169">
        <f t="shared" si="153"/>
        <v>45330</v>
      </c>
      <c r="Q1693" s="169">
        <f t="shared" si="153"/>
        <v>45332</v>
      </c>
      <c r="R1693" s="3"/>
    </row>
    <row r="1694" spans="14:18" x14ac:dyDescent="0.2">
      <c r="N1694" s="167">
        <f t="shared" si="151"/>
        <v>9</v>
      </c>
      <c r="O1694" s="168">
        <f t="shared" si="150"/>
        <v>5037</v>
      </c>
      <c r="P1694" s="169">
        <f t="shared" si="153"/>
        <v>45331</v>
      </c>
      <c r="Q1694" s="169">
        <f t="shared" si="153"/>
        <v>45333</v>
      </c>
      <c r="R1694" s="3"/>
    </row>
    <row r="1695" spans="14:18" x14ac:dyDescent="0.2">
      <c r="N1695" s="167">
        <f t="shared" si="151"/>
        <v>10</v>
      </c>
      <c r="O1695" s="168">
        <f t="shared" si="150"/>
        <v>4533</v>
      </c>
      <c r="P1695" s="169">
        <f t="shared" si="153"/>
        <v>45332</v>
      </c>
      <c r="Q1695" s="169">
        <f t="shared" si="153"/>
        <v>45334</v>
      </c>
      <c r="R1695" s="3"/>
    </row>
    <row r="1696" spans="14:18" x14ac:dyDescent="0.2">
      <c r="N1696" s="167">
        <f t="shared" si="151"/>
        <v>11</v>
      </c>
      <c r="O1696" s="168">
        <f t="shared" si="150"/>
        <v>4121</v>
      </c>
      <c r="P1696" s="169">
        <f t="shared" si="153"/>
        <v>45333</v>
      </c>
      <c r="Q1696" s="169">
        <f t="shared" si="153"/>
        <v>45335</v>
      </c>
      <c r="R1696" s="3"/>
    </row>
    <row r="1697" spans="14:18" x14ac:dyDescent="0.2">
      <c r="N1697" s="167">
        <f t="shared" si="151"/>
        <v>12</v>
      </c>
      <c r="O1697" s="168">
        <f t="shared" si="150"/>
        <v>3778</v>
      </c>
      <c r="P1697" s="169">
        <f t="shared" si="153"/>
        <v>45334</v>
      </c>
      <c r="Q1697" s="169">
        <f t="shared" si="153"/>
        <v>45336</v>
      </c>
      <c r="R1697" s="3"/>
    </row>
    <row r="1698" spans="14:18" x14ac:dyDescent="0.2">
      <c r="N1698" s="167">
        <f t="shared" si="151"/>
        <v>13</v>
      </c>
      <c r="O1698" s="168">
        <f t="shared" si="150"/>
        <v>3487</v>
      </c>
      <c r="P1698" s="169">
        <f t="shared" si="153"/>
        <v>45335</v>
      </c>
      <c r="Q1698" s="169">
        <f t="shared" si="153"/>
        <v>45337</v>
      </c>
      <c r="R1698" s="3"/>
    </row>
    <row r="1699" spans="14:18" x14ac:dyDescent="0.2">
      <c r="N1699" s="167">
        <f t="shared" si="151"/>
        <v>14</v>
      </c>
      <c r="O1699" s="168">
        <f t="shared" si="150"/>
        <v>3238</v>
      </c>
      <c r="P1699" s="169">
        <f t="shared" si="153"/>
        <v>45336</v>
      </c>
      <c r="Q1699" s="169">
        <f t="shared" si="153"/>
        <v>45338</v>
      </c>
      <c r="R1699" s="3"/>
    </row>
    <row r="1700" spans="14:18" x14ac:dyDescent="0.2">
      <c r="N1700" s="167">
        <f t="shared" si="151"/>
        <v>15</v>
      </c>
      <c r="O1700" s="168">
        <f t="shared" si="150"/>
        <v>3022</v>
      </c>
      <c r="P1700" s="169">
        <f t="shared" si="153"/>
        <v>45337</v>
      </c>
      <c r="Q1700" s="169">
        <f t="shared" si="153"/>
        <v>45339</v>
      </c>
      <c r="R1700" s="3"/>
    </row>
    <row r="1701" spans="14:18" x14ac:dyDescent="0.2">
      <c r="N1701" s="167">
        <f t="shared" si="151"/>
        <v>16</v>
      </c>
      <c r="O1701" s="168">
        <f t="shared" si="150"/>
        <v>2834</v>
      </c>
      <c r="P1701" s="169">
        <f t="shared" si="153"/>
        <v>45338</v>
      </c>
      <c r="Q1701" s="169">
        <f t="shared" si="153"/>
        <v>45340</v>
      </c>
      <c r="R1701" s="3"/>
    </row>
    <row r="1702" spans="14:18" x14ac:dyDescent="0.2">
      <c r="N1702" s="167">
        <f t="shared" si="151"/>
        <v>17</v>
      </c>
      <c r="O1702" s="168">
        <f t="shared" si="150"/>
        <v>2667</v>
      </c>
      <c r="P1702" s="169">
        <f t="shared" si="153"/>
        <v>45339</v>
      </c>
      <c r="Q1702" s="169">
        <f t="shared" si="153"/>
        <v>45341</v>
      </c>
      <c r="R1702" s="3"/>
    </row>
    <row r="1703" spans="14:18" x14ac:dyDescent="0.2">
      <c r="N1703" s="167">
        <f t="shared" si="151"/>
        <v>18</v>
      </c>
      <c r="O1703" s="168">
        <f t="shared" si="150"/>
        <v>2519</v>
      </c>
      <c r="P1703" s="169">
        <f t="shared" si="153"/>
        <v>45340</v>
      </c>
      <c r="Q1703" s="169">
        <f t="shared" si="153"/>
        <v>45342</v>
      </c>
      <c r="R1703" s="3"/>
    </row>
    <row r="1704" spans="14:18" x14ac:dyDescent="0.2">
      <c r="N1704" s="167">
        <f t="shared" si="151"/>
        <v>19</v>
      </c>
      <c r="O1704" s="168">
        <f t="shared" si="150"/>
        <v>2386</v>
      </c>
      <c r="P1704" s="169">
        <f t="shared" si="153"/>
        <v>45341</v>
      </c>
      <c r="Q1704" s="169">
        <f t="shared" si="153"/>
        <v>45343</v>
      </c>
      <c r="R1704" s="3"/>
    </row>
    <row r="1705" spans="14:18" x14ac:dyDescent="0.2">
      <c r="N1705" s="167">
        <f t="shared" si="151"/>
        <v>20</v>
      </c>
      <c r="O1705" s="168">
        <f t="shared" si="150"/>
        <v>2267</v>
      </c>
      <c r="P1705" s="169">
        <f t="shared" si="153"/>
        <v>45342</v>
      </c>
      <c r="Q1705" s="169">
        <f t="shared" si="153"/>
        <v>45344</v>
      </c>
      <c r="R1705" s="3"/>
    </row>
    <row r="1706" spans="14:18" x14ac:dyDescent="0.2">
      <c r="N1706" s="167">
        <f t="shared" si="151"/>
        <v>21</v>
      </c>
      <c r="O1706" s="168">
        <f t="shared" si="150"/>
        <v>2159</v>
      </c>
      <c r="P1706" s="169">
        <f t="shared" si="153"/>
        <v>45343</v>
      </c>
      <c r="Q1706" s="169">
        <f t="shared" si="153"/>
        <v>45345</v>
      </c>
      <c r="R1706" s="3"/>
    </row>
    <row r="1707" spans="14:18" x14ac:dyDescent="0.2">
      <c r="N1707" s="167">
        <f t="shared" si="151"/>
        <v>22</v>
      </c>
      <c r="O1707" s="168">
        <f t="shared" si="150"/>
        <v>2061</v>
      </c>
      <c r="P1707" s="169">
        <f t="shared" si="153"/>
        <v>45344</v>
      </c>
      <c r="Q1707" s="169">
        <f t="shared" si="153"/>
        <v>45346</v>
      </c>
      <c r="R1707" s="3"/>
    </row>
    <row r="1708" spans="14:18" x14ac:dyDescent="0.2">
      <c r="N1708" s="167">
        <f t="shared" si="151"/>
        <v>23</v>
      </c>
      <c r="O1708" s="168">
        <f t="shared" si="150"/>
        <v>1972</v>
      </c>
      <c r="P1708" s="169">
        <f t="shared" ref="P1708:Q1723" si="154">P1707+1</f>
        <v>45345</v>
      </c>
      <c r="Q1708" s="169">
        <f t="shared" si="154"/>
        <v>45347</v>
      </c>
      <c r="R1708" s="3"/>
    </row>
    <row r="1709" spans="14:18" x14ac:dyDescent="0.2">
      <c r="N1709" s="167">
        <f t="shared" si="151"/>
        <v>24</v>
      </c>
      <c r="O1709" s="168">
        <f t="shared" si="150"/>
        <v>1889</v>
      </c>
      <c r="P1709" s="169">
        <f t="shared" si="154"/>
        <v>45346</v>
      </c>
      <c r="Q1709" s="169">
        <f t="shared" si="154"/>
        <v>45348</v>
      </c>
      <c r="R1709" s="3"/>
    </row>
    <row r="1710" spans="14:18" x14ac:dyDescent="0.2">
      <c r="N1710" s="167">
        <f t="shared" si="151"/>
        <v>25</v>
      </c>
      <c r="O1710" s="168">
        <f t="shared" si="150"/>
        <v>1814</v>
      </c>
      <c r="P1710" s="169">
        <f t="shared" si="154"/>
        <v>45347</v>
      </c>
      <c r="Q1710" s="169">
        <f t="shared" si="154"/>
        <v>45349</v>
      </c>
      <c r="R1710" s="3"/>
    </row>
    <row r="1711" spans="14:18" x14ac:dyDescent="0.2">
      <c r="N1711" s="167">
        <f t="shared" si="151"/>
        <v>26</v>
      </c>
      <c r="O1711" s="168">
        <f t="shared" si="150"/>
        <v>1744</v>
      </c>
      <c r="P1711" s="169">
        <f t="shared" si="154"/>
        <v>45348</v>
      </c>
      <c r="Q1711" s="169">
        <f t="shared" si="154"/>
        <v>45350</v>
      </c>
      <c r="R1711" s="3"/>
    </row>
    <row r="1712" spans="14:18" x14ac:dyDescent="0.2">
      <c r="N1712" s="167">
        <f t="shared" si="151"/>
        <v>27</v>
      </c>
      <c r="O1712" s="168">
        <f t="shared" si="150"/>
        <v>1680</v>
      </c>
      <c r="P1712" s="169">
        <f t="shared" si="154"/>
        <v>45349</v>
      </c>
      <c r="Q1712" s="169">
        <f t="shared" si="154"/>
        <v>45351</v>
      </c>
      <c r="R1712" s="3"/>
    </row>
    <row r="1713" spans="14:18" x14ac:dyDescent="0.2">
      <c r="N1713" s="167">
        <f t="shared" si="151"/>
        <v>28</v>
      </c>
      <c r="O1713" s="168">
        <f t="shared" si="150"/>
        <v>1620</v>
      </c>
      <c r="P1713" s="169">
        <f t="shared" si="154"/>
        <v>45350</v>
      </c>
      <c r="Q1713" s="169">
        <f t="shared" si="154"/>
        <v>45352</v>
      </c>
      <c r="R1713" s="3"/>
    </row>
    <row r="1714" spans="14:18" x14ac:dyDescent="0.2">
      <c r="N1714" s="167">
        <f t="shared" si="151"/>
        <v>29</v>
      </c>
      <c r="O1714" s="168">
        <f t="shared" si="150"/>
        <v>1564</v>
      </c>
      <c r="P1714" s="169">
        <f t="shared" si="154"/>
        <v>45351</v>
      </c>
      <c r="Q1714" s="169">
        <f t="shared" si="154"/>
        <v>45353</v>
      </c>
      <c r="R1714" s="3"/>
    </row>
    <row r="1715" spans="14:18" x14ac:dyDescent="0.2">
      <c r="N1715" s="167">
        <f t="shared" si="151"/>
        <v>1</v>
      </c>
      <c r="O1715" s="168">
        <f t="shared" si="150"/>
        <v>45352</v>
      </c>
      <c r="P1715" s="169">
        <f t="shared" si="154"/>
        <v>45352</v>
      </c>
      <c r="Q1715" s="169">
        <f t="shared" si="154"/>
        <v>45354</v>
      </c>
      <c r="R1715" s="3"/>
    </row>
    <row r="1716" spans="14:18" x14ac:dyDescent="0.2">
      <c r="N1716" s="167">
        <f t="shared" si="151"/>
        <v>2</v>
      </c>
      <c r="O1716" s="168">
        <f t="shared" si="150"/>
        <v>22677</v>
      </c>
      <c r="P1716" s="169">
        <f t="shared" si="154"/>
        <v>45353</v>
      </c>
      <c r="Q1716" s="169">
        <f t="shared" si="154"/>
        <v>45355</v>
      </c>
      <c r="R1716" s="3"/>
    </row>
    <row r="1717" spans="14:18" x14ac:dyDescent="0.2">
      <c r="N1717" s="167">
        <f t="shared" si="151"/>
        <v>3</v>
      </c>
      <c r="O1717" s="168">
        <f t="shared" si="150"/>
        <v>15118</v>
      </c>
      <c r="P1717" s="169">
        <f t="shared" si="154"/>
        <v>45354</v>
      </c>
      <c r="Q1717" s="169">
        <f t="shared" si="154"/>
        <v>45356</v>
      </c>
      <c r="R1717" s="3"/>
    </row>
    <row r="1718" spans="14:18" x14ac:dyDescent="0.2">
      <c r="N1718" s="167">
        <f t="shared" si="151"/>
        <v>4</v>
      </c>
      <c r="O1718" s="168">
        <f t="shared" si="150"/>
        <v>11339</v>
      </c>
      <c r="P1718" s="169">
        <f t="shared" si="154"/>
        <v>45355</v>
      </c>
      <c r="Q1718" s="169">
        <f t="shared" si="154"/>
        <v>45357</v>
      </c>
      <c r="R1718" s="3"/>
    </row>
    <row r="1719" spans="14:18" x14ac:dyDescent="0.2">
      <c r="N1719" s="167">
        <f t="shared" si="151"/>
        <v>5</v>
      </c>
      <c r="O1719" s="168">
        <f t="shared" si="150"/>
        <v>9071</v>
      </c>
      <c r="P1719" s="169">
        <f t="shared" si="154"/>
        <v>45356</v>
      </c>
      <c r="Q1719" s="169">
        <f t="shared" si="154"/>
        <v>45358</v>
      </c>
      <c r="R1719" s="3"/>
    </row>
    <row r="1720" spans="14:18" x14ac:dyDescent="0.2">
      <c r="N1720" s="167">
        <f t="shared" si="151"/>
        <v>6</v>
      </c>
      <c r="O1720" s="168">
        <f t="shared" si="150"/>
        <v>7560</v>
      </c>
      <c r="P1720" s="169">
        <f t="shared" si="154"/>
        <v>45357</v>
      </c>
      <c r="Q1720" s="169">
        <f t="shared" si="154"/>
        <v>45359</v>
      </c>
      <c r="R1720" s="3"/>
    </row>
    <row r="1721" spans="14:18" x14ac:dyDescent="0.2">
      <c r="N1721" s="167">
        <f t="shared" si="151"/>
        <v>7</v>
      </c>
      <c r="O1721" s="168">
        <f t="shared" si="150"/>
        <v>6480</v>
      </c>
      <c r="P1721" s="169">
        <f t="shared" si="154"/>
        <v>45358</v>
      </c>
      <c r="Q1721" s="169">
        <f t="shared" si="154"/>
        <v>45360</v>
      </c>
      <c r="R1721" s="3"/>
    </row>
    <row r="1722" spans="14:18" x14ac:dyDescent="0.2">
      <c r="N1722" s="167">
        <f t="shared" si="151"/>
        <v>8</v>
      </c>
      <c r="O1722" s="168">
        <f t="shared" si="150"/>
        <v>5670</v>
      </c>
      <c r="P1722" s="169">
        <f t="shared" si="154"/>
        <v>45359</v>
      </c>
      <c r="Q1722" s="169">
        <f t="shared" si="154"/>
        <v>45361</v>
      </c>
      <c r="R1722" s="3"/>
    </row>
    <row r="1723" spans="14:18" x14ac:dyDescent="0.2">
      <c r="N1723" s="167">
        <f t="shared" si="151"/>
        <v>9</v>
      </c>
      <c r="O1723" s="168">
        <f t="shared" si="150"/>
        <v>5040</v>
      </c>
      <c r="P1723" s="169">
        <f t="shared" si="154"/>
        <v>45360</v>
      </c>
      <c r="Q1723" s="169">
        <f t="shared" si="154"/>
        <v>45362</v>
      </c>
      <c r="R1723" s="3"/>
    </row>
    <row r="1724" spans="14:18" x14ac:dyDescent="0.2">
      <c r="N1724" s="167">
        <f t="shared" si="151"/>
        <v>10</v>
      </c>
      <c r="O1724" s="168">
        <f t="shared" si="150"/>
        <v>4536</v>
      </c>
      <c r="P1724" s="169">
        <f t="shared" ref="P1724:Q1739" si="155">P1723+1</f>
        <v>45361</v>
      </c>
      <c r="Q1724" s="169">
        <f t="shared" si="155"/>
        <v>45363</v>
      </c>
      <c r="R1724" s="3"/>
    </row>
    <row r="1725" spans="14:18" x14ac:dyDescent="0.2">
      <c r="N1725" s="167">
        <f t="shared" si="151"/>
        <v>11</v>
      </c>
      <c r="O1725" s="168">
        <f t="shared" si="150"/>
        <v>4124</v>
      </c>
      <c r="P1725" s="169">
        <f t="shared" si="155"/>
        <v>45362</v>
      </c>
      <c r="Q1725" s="169">
        <f t="shared" si="155"/>
        <v>45364</v>
      </c>
      <c r="R1725" s="3"/>
    </row>
    <row r="1726" spans="14:18" x14ac:dyDescent="0.2">
      <c r="N1726" s="167">
        <f t="shared" si="151"/>
        <v>12</v>
      </c>
      <c r="O1726" s="168">
        <f t="shared" si="150"/>
        <v>3780</v>
      </c>
      <c r="P1726" s="169">
        <f t="shared" si="155"/>
        <v>45363</v>
      </c>
      <c r="Q1726" s="169">
        <f t="shared" si="155"/>
        <v>45365</v>
      </c>
      <c r="R1726" s="3"/>
    </row>
    <row r="1727" spans="14:18" x14ac:dyDescent="0.2">
      <c r="N1727" s="167">
        <f t="shared" si="151"/>
        <v>13</v>
      </c>
      <c r="O1727" s="168">
        <f t="shared" si="150"/>
        <v>3490</v>
      </c>
      <c r="P1727" s="169">
        <f t="shared" si="155"/>
        <v>45364</v>
      </c>
      <c r="Q1727" s="169">
        <f t="shared" si="155"/>
        <v>45366</v>
      </c>
      <c r="R1727" s="3"/>
    </row>
    <row r="1728" spans="14:18" x14ac:dyDescent="0.2">
      <c r="N1728" s="167">
        <f t="shared" si="151"/>
        <v>14</v>
      </c>
      <c r="O1728" s="168">
        <f t="shared" si="150"/>
        <v>3240</v>
      </c>
      <c r="P1728" s="169">
        <f t="shared" si="155"/>
        <v>45365</v>
      </c>
      <c r="Q1728" s="169">
        <f t="shared" si="155"/>
        <v>45367</v>
      </c>
      <c r="R1728" s="3"/>
    </row>
    <row r="1729" spans="14:18" x14ac:dyDescent="0.2">
      <c r="N1729" s="167">
        <f t="shared" si="151"/>
        <v>15</v>
      </c>
      <c r="O1729" s="168">
        <f t="shared" si="150"/>
        <v>3024</v>
      </c>
      <c r="P1729" s="169">
        <f t="shared" si="155"/>
        <v>45366</v>
      </c>
      <c r="Q1729" s="169">
        <f t="shared" si="155"/>
        <v>45368</v>
      </c>
      <c r="R1729" s="3"/>
    </row>
    <row r="1730" spans="14:18" x14ac:dyDescent="0.2">
      <c r="N1730" s="167">
        <f t="shared" si="151"/>
        <v>16</v>
      </c>
      <c r="O1730" s="168">
        <f t="shared" si="150"/>
        <v>2835</v>
      </c>
      <c r="P1730" s="169">
        <f t="shared" si="155"/>
        <v>45367</v>
      </c>
      <c r="Q1730" s="169">
        <f t="shared" si="155"/>
        <v>45369</v>
      </c>
      <c r="R1730" s="3"/>
    </row>
    <row r="1731" spans="14:18" x14ac:dyDescent="0.2">
      <c r="N1731" s="167">
        <f t="shared" si="151"/>
        <v>17</v>
      </c>
      <c r="O1731" s="168">
        <f t="shared" si="150"/>
        <v>2669</v>
      </c>
      <c r="P1731" s="169">
        <f t="shared" si="155"/>
        <v>45368</v>
      </c>
      <c r="Q1731" s="169">
        <f t="shared" si="155"/>
        <v>45370</v>
      </c>
      <c r="R1731" s="3"/>
    </row>
    <row r="1732" spans="14:18" x14ac:dyDescent="0.2">
      <c r="N1732" s="167">
        <f t="shared" si="151"/>
        <v>18</v>
      </c>
      <c r="O1732" s="168">
        <f t="shared" si="150"/>
        <v>2521</v>
      </c>
      <c r="P1732" s="169">
        <f t="shared" si="155"/>
        <v>45369</v>
      </c>
      <c r="Q1732" s="169">
        <f t="shared" si="155"/>
        <v>45371</v>
      </c>
      <c r="R1732" s="3"/>
    </row>
    <row r="1733" spans="14:18" x14ac:dyDescent="0.2">
      <c r="N1733" s="167">
        <f t="shared" si="151"/>
        <v>19</v>
      </c>
      <c r="O1733" s="168">
        <f t="shared" si="150"/>
        <v>2388</v>
      </c>
      <c r="P1733" s="169">
        <f t="shared" si="155"/>
        <v>45370</v>
      </c>
      <c r="Q1733" s="169">
        <f t="shared" si="155"/>
        <v>45372</v>
      </c>
      <c r="R1733" s="3"/>
    </row>
    <row r="1734" spans="14:18" x14ac:dyDescent="0.2">
      <c r="N1734" s="167">
        <f t="shared" si="151"/>
        <v>20</v>
      </c>
      <c r="O1734" s="168">
        <f t="shared" si="150"/>
        <v>2269</v>
      </c>
      <c r="P1734" s="169">
        <f t="shared" si="155"/>
        <v>45371</v>
      </c>
      <c r="Q1734" s="169">
        <f t="shared" si="155"/>
        <v>45373</v>
      </c>
      <c r="R1734" s="3"/>
    </row>
    <row r="1735" spans="14:18" x14ac:dyDescent="0.2">
      <c r="N1735" s="167">
        <f t="shared" si="151"/>
        <v>21</v>
      </c>
      <c r="O1735" s="168">
        <f t="shared" si="150"/>
        <v>2161</v>
      </c>
      <c r="P1735" s="169">
        <f t="shared" si="155"/>
        <v>45372</v>
      </c>
      <c r="Q1735" s="169">
        <f t="shared" si="155"/>
        <v>45374</v>
      </c>
      <c r="R1735" s="3"/>
    </row>
    <row r="1736" spans="14:18" x14ac:dyDescent="0.2">
      <c r="N1736" s="167">
        <f t="shared" si="151"/>
        <v>22</v>
      </c>
      <c r="O1736" s="168">
        <f t="shared" si="150"/>
        <v>2062</v>
      </c>
      <c r="P1736" s="169">
        <f t="shared" si="155"/>
        <v>45373</v>
      </c>
      <c r="Q1736" s="169">
        <f t="shared" si="155"/>
        <v>45375</v>
      </c>
      <c r="R1736" s="3"/>
    </row>
    <row r="1737" spans="14:18" x14ac:dyDescent="0.2">
      <c r="N1737" s="167">
        <f t="shared" si="151"/>
        <v>23</v>
      </c>
      <c r="O1737" s="168">
        <f t="shared" ref="O1737:O1800" si="156">ROUND(P1737/N1737,0)</f>
        <v>1973</v>
      </c>
      <c r="P1737" s="169">
        <f t="shared" si="155"/>
        <v>45374</v>
      </c>
      <c r="Q1737" s="169">
        <f t="shared" si="155"/>
        <v>45376</v>
      </c>
      <c r="R1737" s="3"/>
    </row>
    <row r="1738" spans="14:18" x14ac:dyDescent="0.2">
      <c r="N1738" s="167">
        <f t="shared" ref="N1738:N1801" si="157">DAY(P1738)</f>
        <v>24</v>
      </c>
      <c r="O1738" s="168">
        <f t="shared" si="156"/>
        <v>1891</v>
      </c>
      <c r="P1738" s="169">
        <f t="shared" si="155"/>
        <v>45375</v>
      </c>
      <c r="Q1738" s="169">
        <f t="shared" si="155"/>
        <v>45377</v>
      </c>
      <c r="R1738" s="3"/>
    </row>
    <row r="1739" spans="14:18" x14ac:dyDescent="0.2">
      <c r="N1739" s="167">
        <f t="shared" si="157"/>
        <v>25</v>
      </c>
      <c r="O1739" s="168">
        <f t="shared" si="156"/>
        <v>1815</v>
      </c>
      <c r="P1739" s="169">
        <f t="shared" si="155"/>
        <v>45376</v>
      </c>
      <c r="Q1739" s="169">
        <f t="shared" si="155"/>
        <v>45378</v>
      </c>
      <c r="R1739" s="3"/>
    </row>
    <row r="1740" spans="14:18" x14ac:dyDescent="0.2">
      <c r="N1740" s="167">
        <f t="shared" si="157"/>
        <v>26</v>
      </c>
      <c r="O1740" s="168">
        <f t="shared" si="156"/>
        <v>1745</v>
      </c>
      <c r="P1740" s="169">
        <f t="shared" ref="P1740:Q1755" si="158">P1739+1</f>
        <v>45377</v>
      </c>
      <c r="Q1740" s="169">
        <f t="shared" si="158"/>
        <v>45379</v>
      </c>
      <c r="R1740" s="3"/>
    </row>
    <row r="1741" spans="14:18" x14ac:dyDescent="0.2">
      <c r="N1741" s="167">
        <f t="shared" si="157"/>
        <v>27</v>
      </c>
      <c r="O1741" s="168">
        <f t="shared" si="156"/>
        <v>1681</v>
      </c>
      <c r="P1741" s="169">
        <f t="shared" si="158"/>
        <v>45378</v>
      </c>
      <c r="Q1741" s="169">
        <f t="shared" si="158"/>
        <v>45380</v>
      </c>
      <c r="R1741" s="3"/>
    </row>
    <row r="1742" spans="14:18" x14ac:dyDescent="0.2">
      <c r="N1742" s="167">
        <f t="shared" si="157"/>
        <v>28</v>
      </c>
      <c r="O1742" s="168">
        <f t="shared" si="156"/>
        <v>1621</v>
      </c>
      <c r="P1742" s="169">
        <f t="shared" si="158"/>
        <v>45379</v>
      </c>
      <c r="Q1742" s="169">
        <f t="shared" si="158"/>
        <v>45381</v>
      </c>
      <c r="R1742" s="3"/>
    </row>
    <row r="1743" spans="14:18" x14ac:dyDescent="0.2">
      <c r="N1743" s="167">
        <f t="shared" si="157"/>
        <v>29</v>
      </c>
      <c r="O1743" s="168">
        <f t="shared" si="156"/>
        <v>1565</v>
      </c>
      <c r="P1743" s="169">
        <f t="shared" si="158"/>
        <v>45380</v>
      </c>
      <c r="Q1743" s="169">
        <f t="shared" si="158"/>
        <v>45382</v>
      </c>
      <c r="R1743" s="3"/>
    </row>
    <row r="1744" spans="14:18" x14ac:dyDescent="0.2">
      <c r="N1744" s="167">
        <f t="shared" si="157"/>
        <v>30</v>
      </c>
      <c r="O1744" s="168">
        <f t="shared" si="156"/>
        <v>1513</v>
      </c>
      <c r="P1744" s="169">
        <f t="shared" si="158"/>
        <v>45381</v>
      </c>
      <c r="Q1744" s="169">
        <f t="shared" si="158"/>
        <v>45383</v>
      </c>
      <c r="R1744" s="3"/>
    </row>
    <row r="1745" spans="14:18" x14ac:dyDescent="0.2">
      <c r="N1745" s="167">
        <f t="shared" si="157"/>
        <v>31</v>
      </c>
      <c r="O1745" s="168">
        <f t="shared" si="156"/>
        <v>1464</v>
      </c>
      <c r="P1745" s="169">
        <f t="shared" si="158"/>
        <v>45382</v>
      </c>
      <c r="Q1745" s="169">
        <f t="shared" si="158"/>
        <v>45384</v>
      </c>
      <c r="R1745" s="3"/>
    </row>
    <row r="1746" spans="14:18" x14ac:dyDescent="0.2">
      <c r="N1746" s="167">
        <f t="shared" si="157"/>
        <v>1</v>
      </c>
      <c r="O1746" s="168">
        <f t="shared" si="156"/>
        <v>45383</v>
      </c>
      <c r="P1746" s="169">
        <f t="shared" si="158"/>
        <v>45383</v>
      </c>
      <c r="Q1746" s="169">
        <f t="shared" si="158"/>
        <v>45385</v>
      </c>
      <c r="R1746" s="3"/>
    </row>
    <row r="1747" spans="14:18" x14ac:dyDescent="0.2">
      <c r="N1747" s="167">
        <f t="shared" si="157"/>
        <v>2</v>
      </c>
      <c r="O1747" s="168">
        <f t="shared" si="156"/>
        <v>22692</v>
      </c>
      <c r="P1747" s="169">
        <f t="shared" si="158"/>
        <v>45384</v>
      </c>
      <c r="Q1747" s="169">
        <f t="shared" si="158"/>
        <v>45386</v>
      </c>
      <c r="R1747" s="3"/>
    </row>
    <row r="1748" spans="14:18" x14ac:dyDescent="0.2">
      <c r="N1748" s="167">
        <f t="shared" si="157"/>
        <v>3</v>
      </c>
      <c r="O1748" s="168">
        <f t="shared" si="156"/>
        <v>15128</v>
      </c>
      <c r="P1748" s="169">
        <f t="shared" si="158"/>
        <v>45385</v>
      </c>
      <c r="Q1748" s="169">
        <f t="shared" si="158"/>
        <v>45387</v>
      </c>
      <c r="R1748" s="3"/>
    </row>
    <row r="1749" spans="14:18" x14ac:dyDescent="0.2">
      <c r="N1749" s="167">
        <f t="shared" si="157"/>
        <v>4</v>
      </c>
      <c r="O1749" s="168">
        <f t="shared" si="156"/>
        <v>11347</v>
      </c>
      <c r="P1749" s="169">
        <f t="shared" si="158"/>
        <v>45386</v>
      </c>
      <c r="Q1749" s="169">
        <f t="shared" si="158"/>
        <v>45388</v>
      </c>
      <c r="R1749" s="3"/>
    </row>
    <row r="1750" spans="14:18" x14ac:dyDescent="0.2">
      <c r="N1750" s="167">
        <f t="shared" si="157"/>
        <v>5</v>
      </c>
      <c r="O1750" s="168">
        <f t="shared" si="156"/>
        <v>9077</v>
      </c>
      <c r="P1750" s="169">
        <f t="shared" si="158"/>
        <v>45387</v>
      </c>
      <c r="Q1750" s="169">
        <f t="shared" si="158"/>
        <v>45389</v>
      </c>
      <c r="R1750" s="3"/>
    </row>
    <row r="1751" spans="14:18" x14ac:dyDescent="0.2">
      <c r="N1751" s="167">
        <f t="shared" si="157"/>
        <v>6</v>
      </c>
      <c r="O1751" s="168">
        <f t="shared" si="156"/>
        <v>7565</v>
      </c>
      <c r="P1751" s="169">
        <f t="shared" si="158"/>
        <v>45388</v>
      </c>
      <c r="Q1751" s="169">
        <f t="shared" si="158"/>
        <v>45390</v>
      </c>
      <c r="R1751" s="3"/>
    </row>
    <row r="1752" spans="14:18" x14ac:dyDescent="0.2">
      <c r="N1752" s="167">
        <f t="shared" si="157"/>
        <v>7</v>
      </c>
      <c r="O1752" s="168">
        <f t="shared" si="156"/>
        <v>6484</v>
      </c>
      <c r="P1752" s="169">
        <f t="shared" si="158"/>
        <v>45389</v>
      </c>
      <c r="Q1752" s="169">
        <f t="shared" si="158"/>
        <v>45391</v>
      </c>
      <c r="R1752" s="3"/>
    </row>
    <row r="1753" spans="14:18" x14ac:dyDescent="0.2">
      <c r="N1753" s="167">
        <f t="shared" si="157"/>
        <v>8</v>
      </c>
      <c r="O1753" s="168">
        <f t="shared" si="156"/>
        <v>5674</v>
      </c>
      <c r="P1753" s="169">
        <f t="shared" si="158"/>
        <v>45390</v>
      </c>
      <c r="Q1753" s="169">
        <f t="shared" si="158"/>
        <v>45392</v>
      </c>
      <c r="R1753" s="3"/>
    </row>
    <row r="1754" spans="14:18" x14ac:dyDescent="0.2">
      <c r="N1754" s="167">
        <f t="shared" si="157"/>
        <v>9</v>
      </c>
      <c r="O1754" s="168">
        <f t="shared" si="156"/>
        <v>5043</v>
      </c>
      <c r="P1754" s="169">
        <f t="shared" si="158"/>
        <v>45391</v>
      </c>
      <c r="Q1754" s="169">
        <f t="shared" si="158"/>
        <v>45393</v>
      </c>
      <c r="R1754" s="3"/>
    </row>
    <row r="1755" spans="14:18" x14ac:dyDescent="0.2">
      <c r="N1755" s="167">
        <f t="shared" si="157"/>
        <v>10</v>
      </c>
      <c r="O1755" s="168">
        <f t="shared" si="156"/>
        <v>4539</v>
      </c>
      <c r="P1755" s="169">
        <f t="shared" si="158"/>
        <v>45392</v>
      </c>
      <c r="Q1755" s="169">
        <f t="shared" si="158"/>
        <v>45394</v>
      </c>
      <c r="R1755" s="3"/>
    </row>
    <row r="1756" spans="14:18" x14ac:dyDescent="0.2">
      <c r="N1756" s="167">
        <f t="shared" si="157"/>
        <v>11</v>
      </c>
      <c r="O1756" s="168">
        <f t="shared" si="156"/>
        <v>4127</v>
      </c>
      <c r="P1756" s="169">
        <f t="shared" ref="P1756:Q1771" si="159">P1755+1</f>
        <v>45393</v>
      </c>
      <c r="Q1756" s="169">
        <f t="shared" si="159"/>
        <v>45395</v>
      </c>
      <c r="R1756" s="3"/>
    </row>
    <row r="1757" spans="14:18" x14ac:dyDescent="0.2">
      <c r="N1757" s="167">
        <f t="shared" si="157"/>
        <v>12</v>
      </c>
      <c r="O1757" s="168">
        <f t="shared" si="156"/>
        <v>3783</v>
      </c>
      <c r="P1757" s="169">
        <f t="shared" si="159"/>
        <v>45394</v>
      </c>
      <c r="Q1757" s="169">
        <f t="shared" si="159"/>
        <v>45396</v>
      </c>
      <c r="R1757" s="3"/>
    </row>
    <row r="1758" spans="14:18" x14ac:dyDescent="0.2">
      <c r="N1758" s="167">
        <f t="shared" si="157"/>
        <v>13</v>
      </c>
      <c r="O1758" s="168">
        <f t="shared" si="156"/>
        <v>3492</v>
      </c>
      <c r="P1758" s="169">
        <f t="shared" si="159"/>
        <v>45395</v>
      </c>
      <c r="Q1758" s="169">
        <f t="shared" si="159"/>
        <v>45397</v>
      </c>
      <c r="R1758" s="3"/>
    </row>
    <row r="1759" spans="14:18" x14ac:dyDescent="0.2">
      <c r="N1759" s="167">
        <f t="shared" si="157"/>
        <v>14</v>
      </c>
      <c r="O1759" s="168">
        <f t="shared" si="156"/>
        <v>3243</v>
      </c>
      <c r="P1759" s="169">
        <f t="shared" si="159"/>
        <v>45396</v>
      </c>
      <c r="Q1759" s="169">
        <f t="shared" si="159"/>
        <v>45398</v>
      </c>
      <c r="R1759" s="3"/>
    </row>
    <row r="1760" spans="14:18" x14ac:dyDescent="0.2">
      <c r="N1760" s="167">
        <f t="shared" si="157"/>
        <v>15</v>
      </c>
      <c r="O1760" s="168">
        <f t="shared" si="156"/>
        <v>3026</v>
      </c>
      <c r="P1760" s="169">
        <f t="shared" si="159"/>
        <v>45397</v>
      </c>
      <c r="Q1760" s="169">
        <f t="shared" si="159"/>
        <v>45399</v>
      </c>
      <c r="R1760" s="3"/>
    </row>
    <row r="1761" spans="14:18" x14ac:dyDescent="0.2">
      <c r="N1761" s="167">
        <f t="shared" si="157"/>
        <v>16</v>
      </c>
      <c r="O1761" s="168">
        <f t="shared" si="156"/>
        <v>2837</v>
      </c>
      <c r="P1761" s="169">
        <f t="shared" si="159"/>
        <v>45398</v>
      </c>
      <c r="Q1761" s="169">
        <f t="shared" si="159"/>
        <v>45400</v>
      </c>
      <c r="R1761" s="3"/>
    </row>
    <row r="1762" spans="14:18" x14ac:dyDescent="0.2">
      <c r="N1762" s="167">
        <f t="shared" si="157"/>
        <v>17</v>
      </c>
      <c r="O1762" s="168">
        <f t="shared" si="156"/>
        <v>2671</v>
      </c>
      <c r="P1762" s="169">
        <f t="shared" si="159"/>
        <v>45399</v>
      </c>
      <c r="Q1762" s="169">
        <f t="shared" si="159"/>
        <v>45401</v>
      </c>
      <c r="R1762" s="3"/>
    </row>
    <row r="1763" spans="14:18" x14ac:dyDescent="0.2">
      <c r="N1763" s="167">
        <f t="shared" si="157"/>
        <v>18</v>
      </c>
      <c r="O1763" s="168">
        <f t="shared" si="156"/>
        <v>2522</v>
      </c>
      <c r="P1763" s="169">
        <f t="shared" si="159"/>
        <v>45400</v>
      </c>
      <c r="Q1763" s="169">
        <f t="shared" si="159"/>
        <v>45402</v>
      </c>
      <c r="R1763" s="3"/>
    </row>
    <row r="1764" spans="14:18" x14ac:dyDescent="0.2">
      <c r="N1764" s="167">
        <f t="shared" si="157"/>
        <v>19</v>
      </c>
      <c r="O1764" s="168">
        <f t="shared" si="156"/>
        <v>2390</v>
      </c>
      <c r="P1764" s="169">
        <f t="shared" si="159"/>
        <v>45401</v>
      </c>
      <c r="Q1764" s="169">
        <f t="shared" si="159"/>
        <v>45403</v>
      </c>
      <c r="R1764" s="3"/>
    </row>
    <row r="1765" spans="14:18" x14ac:dyDescent="0.2">
      <c r="N1765" s="167">
        <f t="shared" si="157"/>
        <v>20</v>
      </c>
      <c r="O1765" s="168">
        <f t="shared" si="156"/>
        <v>2270</v>
      </c>
      <c r="P1765" s="169">
        <f t="shared" si="159"/>
        <v>45402</v>
      </c>
      <c r="Q1765" s="169">
        <f t="shared" si="159"/>
        <v>45404</v>
      </c>
      <c r="R1765" s="3"/>
    </row>
    <row r="1766" spans="14:18" x14ac:dyDescent="0.2">
      <c r="N1766" s="167">
        <f t="shared" si="157"/>
        <v>21</v>
      </c>
      <c r="O1766" s="168">
        <f t="shared" si="156"/>
        <v>2162</v>
      </c>
      <c r="P1766" s="169">
        <f t="shared" si="159"/>
        <v>45403</v>
      </c>
      <c r="Q1766" s="169">
        <f t="shared" si="159"/>
        <v>45405</v>
      </c>
      <c r="R1766" s="3"/>
    </row>
    <row r="1767" spans="14:18" x14ac:dyDescent="0.2">
      <c r="N1767" s="167">
        <f t="shared" si="157"/>
        <v>22</v>
      </c>
      <c r="O1767" s="168">
        <f t="shared" si="156"/>
        <v>2064</v>
      </c>
      <c r="P1767" s="169">
        <f t="shared" si="159"/>
        <v>45404</v>
      </c>
      <c r="Q1767" s="169">
        <f t="shared" si="159"/>
        <v>45406</v>
      </c>
      <c r="R1767" s="3"/>
    </row>
    <row r="1768" spans="14:18" x14ac:dyDescent="0.2">
      <c r="N1768" s="167">
        <f t="shared" si="157"/>
        <v>23</v>
      </c>
      <c r="O1768" s="168">
        <f t="shared" si="156"/>
        <v>1974</v>
      </c>
      <c r="P1768" s="169">
        <f t="shared" si="159"/>
        <v>45405</v>
      </c>
      <c r="Q1768" s="169">
        <f t="shared" si="159"/>
        <v>45407</v>
      </c>
      <c r="R1768" s="3"/>
    </row>
    <row r="1769" spans="14:18" x14ac:dyDescent="0.2">
      <c r="N1769" s="167">
        <f t="shared" si="157"/>
        <v>24</v>
      </c>
      <c r="O1769" s="168">
        <f t="shared" si="156"/>
        <v>1892</v>
      </c>
      <c r="P1769" s="169">
        <f t="shared" si="159"/>
        <v>45406</v>
      </c>
      <c r="Q1769" s="169">
        <f t="shared" si="159"/>
        <v>45408</v>
      </c>
      <c r="R1769" s="3"/>
    </row>
    <row r="1770" spans="14:18" x14ac:dyDescent="0.2">
      <c r="N1770" s="167">
        <f t="shared" si="157"/>
        <v>25</v>
      </c>
      <c r="O1770" s="168">
        <f t="shared" si="156"/>
        <v>1816</v>
      </c>
      <c r="P1770" s="169">
        <f t="shared" si="159"/>
        <v>45407</v>
      </c>
      <c r="Q1770" s="169">
        <f t="shared" si="159"/>
        <v>45409</v>
      </c>
      <c r="R1770" s="3"/>
    </row>
    <row r="1771" spans="14:18" x14ac:dyDescent="0.2">
      <c r="N1771" s="167">
        <f t="shared" si="157"/>
        <v>26</v>
      </c>
      <c r="O1771" s="168">
        <f t="shared" si="156"/>
        <v>1746</v>
      </c>
      <c r="P1771" s="169">
        <f t="shared" si="159"/>
        <v>45408</v>
      </c>
      <c r="Q1771" s="169">
        <f t="shared" si="159"/>
        <v>45410</v>
      </c>
      <c r="R1771" s="3"/>
    </row>
    <row r="1772" spans="14:18" x14ac:dyDescent="0.2">
      <c r="N1772" s="167">
        <f t="shared" si="157"/>
        <v>27</v>
      </c>
      <c r="O1772" s="168">
        <f t="shared" si="156"/>
        <v>1682</v>
      </c>
      <c r="P1772" s="169">
        <f t="shared" ref="P1772:Q1787" si="160">P1771+1</f>
        <v>45409</v>
      </c>
      <c r="Q1772" s="169">
        <f t="shared" si="160"/>
        <v>45411</v>
      </c>
      <c r="R1772" s="3"/>
    </row>
    <row r="1773" spans="14:18" x14ac:dyDescent="0.2">
      <c r="N1773" s="167">
        <f t="shared" si="157"/>
        <v>28</v>
      </c>
      <c r="O1773" s="168">
        <f t="shared" si="156"/>
        <v>1622</v>
      </c>
      <c r="P1773" s="169">
        <f t="shared" si="160"/>
        <v>45410</v>
      </c>
      <c r="Q1773" s="169">
        <f t="shared" si="160"/>
        <v>45412</v>
      </c>
      <c r="R1773" s="3"/>
    </row>
    <row r="1774" spans="14:18" x14ac:dyDescent="0.2">
      <c r="N1774" s="167">
        <f t="shared" si="157"/>
        <v>29</v>
      </c>
      <c r="O1774" s="168">
        <f t="shared" si="156"/>
        <v>1566</v>
      </c>
      <c r="P1774" s="169">
        <f t="shared" si="160"/>
        <v>45411</v>
      </c>
      <c r="Q1774" s="169">
        <f t="shared" si="160"/>
        <v>45413</v>
      </c>
      <c r="R1774" s="3"/>
    </row>
    <row r="1775" spans="14:18" x14ac:dyDescent="0.2">
      <c r="N1775" s="167">
        <f t="shared" si="157"/>
        <v>30</v>
      </c>
      <c r="O1775" s="168">
        <f t="shared" si="156"/>
        <v>1514</v>
      </c>
      <c r="P1775" s="169">
        <f t="shared" si="160"/>
        <v>45412</v>
      </c>
      <c r="Q1775" s="169">
        <f t="shared" si="160"/>
        <v>45414</v>
      </c>
      <c r="R1775" s="3"/>
    </row>
    <row r="1776" spans="14:18" x14ac:dyDescent="0.2">
      <c r="N1776" s="167">
        <f t="shared" si="157"/>
        <v>1</v>
      </c>
      <c r="O1776" s="168">
        <f t="shared" si="156"/>
        <v>45413</v>
      </c>
      <c r="P1776" s="169">
        <f t="shared" si="160"/>
        <v>45413</v>
      </c>
      <c r="Q1776" s="169">
        <f t="shared" si="160"/>
        <v>45415</v>
      </c>
      <c r="R1776" s="3"/>
    </row>
    <row r="1777" spans="14:18" x14ac:dyDescent="0.2">
      <c r="N1777" s="167">
        <f t="shared" si="157"/>
        <v>2</v>
      </c>
      <c r="O1777" s="168">
        <f t="shared" si="156"/>
        <v>22707</v>
      </c>
      <c r="P1777" s="169">
        <f t="shared" si="160"/>
        <v>45414</v>
      </c>
      <c r="Q1777" s="169">
        <f t="shared" si="160"/>
        <v>45416</v>
      </c>
      <c r="R1777" s="3"/>
    </row>
    <row r="1778" spans="14:18" x14ac:dyDescent="0.2">
      <c r="N1778" s="167">
        <f t="shared" si="157"/>
        <v>3</v>
      </c>
      <c r="O1778" s="168">
        <f t="shared" si="156"/>
        <v>15138</v>
      </c>
      <c r="P1778" s="169">
        <f t="shared" si="160"/>
        <v>45415</v>
      </c>
      <c r="Q1778" s="169">
        <f t="shared" si="160"/>
        <v>45417</v>
      </c>
      <c r="R1778" s="3"/>
    </row>
    <row r="1779" spans="14:18" x14ac:dyDescent="0.2">
      <c r="N1779" s="167">
        <f t="shared" si="157"/>
        <v>4</v>
      </c>
      <c r="O1779" s="168">
        <f t="shared" si="156"/>
        <v>11354</v>
      </c>
      <c r="P1779" s="169">
        <f t="shared" si="160"/>
        <v>45416</v>
      </c>
      <c r="Q1779" s="169">
        <f t="shared" si="160"/>
        <v>45418</v>
      </c>
      <c r="R1779" s="3"/>
    </row>
    <row r="1780" spans="14:18" x14ac:dyDescent="0.2">
      <c r="N1780" s="167">
        <f t="shared" si="157"/>
        <v>5</v>
      </c>
      <c r="O1780" s="168">
        <f t="shared" si="156"/>
        <v>9083</v>
      </c>
      <c r="P1780" s="169">
        <f t="shared" si="160"/>
        <v>45417</v>
      </c>
      <c r="Q1780" s="169">
        <f t="shared" si="160"/>
        <v>45419</v>
      </c>
      <c r="R1780" s="3"/>
    </row>
    <row r="1781" spans="14:18" x14ac:dyDescent="0.2">
      <c r="N1781" s="167">
        <f t="shared" si="157"/>
        <v>6</v>
      </c>
      <c r="O1781" s="168">
        <f t="shared" si="156"/>
        <v>7570</v>
      </c>
      <c r="P1781" s="169">
        <f t="shared" si="160"/>
        <v>45418</v>
      </c>
      <c r="Q1781" s="169">
        <f t="shared" si="160"/>
        <v>45420</v>
      </c>
      <c r="R1781" s="3"/>
    </row>
    <row r="1782" spans="14:18" x14ac:dyDescent="0.2">
      <c r="N1782" s="167">
        <f t="shared" si="157"/>
        <v>7</v>
      </c>
      <c r="O1782" s="168">
        <f t="shared" si="156"/>
        <v>6488</v>
      </c>
      <c r="P1782" s="169">
        <f t="shared" si="160"/>
        <v>45419</v>
      </c>
      <c r="Q1782" s="169">
        <f t="shared" si="160"/>
        <v>45421</v>
      </c>
      <c r="R1782" s="3"/>
    </row>
    <row r="1783" spans="14:18" x14ac:dyDescent="0.2">
      <c r="N1783" s="167">
        <f t="shared" si="157"/>
        <v>8</v>
      </c>
      <c r="O1783" s="168">
        <f t="shared" si="156"/>
        <v>5678</v>
      </c>
      <c r="P1783" s="169">
        <f t="shared" si="160"/>
        <v>45420</v>
      </c>
      <c r="Q1783" s="169">
        <f t="shared" si="160"/>
        <v>45422</v>
      </c>
      <c r="R1783" s="3"/>
    </row>
    <row r="1784" spans="14:18" x14ac:dyDescent="0.2">
      <c r="N1784" s="167">
        <f t="shared" si="157"/>
        <v>9</v>
      </c>
      <c r="O1784" s="168">
        <f t="shared" si="156"/>
        <v>5047</v>
      </c>
      <c r="P1784" s="169">
        <f t="shared" si="160"/>
        <v>45421</v>
      </c>
      <c r="Q1784" s="169">
        <f t="shared" si="160"/>
        <v>45423</v>
      </c>
      <c r="R1784" s="3"/>
    </row>
    <row r="1785" spans="14:18" x14ac:dyDescent="0.2">
      <c r="N1785" s="167">
        <f t="shared" si="157"/>
        <v>10</v>
      </c>
      <c r="O1785" s="168">
        <f t="shared" si="156"/>
        <v>4542</v>
      </c>
      <c r="P1785" s="169">
        <f t="shared" si="160"/>
        <v>45422</v>
      </c>
      <c r="Q1785" s="169">
        <f t="shared" si="160"/>
        <v>45424</v>
      </c>
      <c r="R1785" s="3"/>
    </row>
    <row r="1786" spans="14:18" x14ac:dyDescent="0.2">
      <c r="N1786" s="167">
        <f t="shared" si="157"/>
        <v>11</v>
      </c>
      <c r="O1786" s="168">
        <f t="shared" si="156"/>
        <v>4129</v>
      </c>
      <c r="P1786" s="169">
        <f t="shared" si="160"/>
        <v>45423</v>
      </c>
      <c r="Q1786" s="169">
        <f t="shared" si="160"/>
        <v>45425</v>
      </c>
      <c r="R1786" s="3"/>
    </row>
    <row r="1787" spans="14:18" x14ac:dyDescent="0.2">
      <c r="N1787" s="167">
        <f t="shared" si="157"/>
        <v>12</v>
      </c>
      <c r="O1787" s="168">
        <f t="shared" si="156"/>
        <v>3785</v>
      </c>
      <c r="P1787" s="169">
        <f t="shared" si="160"/>
        <v>45424</v>
      </c>
      <c r="Q1787" s="169">
        <f t="shared" si="160"/>
        <v>45426</v>
      </c>
      <c r="R1787" s="3"/>
    </row>
    <row r="1788" spans="14:18" x14ac:dyDescent="0.2">
      <c r="N1788" s="167">
        <f t="shared" si="157"/>
        <v>13</v>
      </c>
      <c r="O1788" s="168">
        <f t="shared" si="156"/>
        <v>3494</v>
      </c>
      <c r="P1788" s="169">
        <f t="shared" ref="P1788:Q1803" si="161">P1787+1</f>
        <v>45425</v>
      </c>
      <c r="Q1788" s="169">
        <f t="shared" si="161"/>
        <v>45427</v>
      </c>
      <c r="R1788" s="3"/>
    </row>
    <row r="1789" spans="14:18" x14ac:dyDescent="0.2">
      <c r="N1789" s="167">
        <f t="shared" si="157"/>
        <v>14</v>
      </c>
      <c r="O1789" s="168">
        <f t="shared" si="156"/>
        <v>3245</v>
      </c>
      <c r="P1789" s="169">
        <f t="shared" si="161"/>
        <v>45426</v>
      </c>
      <c r="Q1789" s="169">
        <f t="shared" si="161"/>
        <v>45428</v>
      </c>
      <c r="R1789" s="3"/>
    </row>
    <row r="1790" spans="14:18" x14ac:dyDescent="0.2">
      <c r="N1790" s="167">
        <f t="shared" si="157"/>
        <v>15</v>
      </c>
      <c r="O1790" s="168">
        <f t="shared" si="156"/>
        <v>3028</v>
      </c>
      <c r="P1790" s="169">
        <f t="shared" si="161"/>
        <v>45427</v>
      </c>
      <c r="Q1790" s="169">
        <f t="shared" si="161"/>
        <v>45429</v>
      </c>
      <c r="R1790" s="3"/>
    </row>
    <row r="1791" spans="14:18" x14ac:dyDescent="0.2">
      <c r="N1791" s="167">
        <f t="shared" si="157"/>
        <v>16</v>
      </c>
      <c r="O1791" s="168">
        <f t="shared" si="156"/>
        <v>2839</v>
      </c>
      <c r="P1791" s="169">
        <f t="shared" si="161"/>
        <v>45428</v>
      </c>
      <c r="Q1791" s="169">
        <f t="shared" si="161"/>
        <v>45430</v>
      </c>
      <c r="R1791" s="3"/>
    </row>
    <row r="1792" spans="14:18" x14ac:dyDescent="0.2">
      <c r="N1792" s="167">
        <f t="shared" si="157"/>
        <v>17</v>
      </c>
      <c r="O1792" s="168">
        <f t="shared" si="156"/>
        <v>2672</v>
      </c>
      <c r="P1792" s="169">
        <f t="shared" si="161"/>
        <v>45429</v>
      </c>
      <c r="Q1792" s="169">
        <f t="shared" si="161"/>
        <v>45431</v>
      </c>
      <c r="R1792" s="3"/>
    </row>
    <row r="1793" spans="14:18" x14ac:dyDescent="0.2">
      <c r="N1793" s="167">
        <f t="shared" si="157"/>
        <v>18</v>
      </c>
      <c r="O1793" s="168">
        <f t="shared" si="156"/>
        <v>2524</v>
      </c>
      <c r="P1793" s="169">
        <f t="shared" si="161"/>
        <v>45430</v>
      </c>
      <c r="Q1793" s="169">
        <f t="shared" si="161"/>
        <v>45432</v>
      </c>
      <c r="R1793" s="3"/>
    </row>
    <row r="1794" spans="14:18" x14ac:dyDescent="0.2">
      <c r="N1794" s="167">
        <f t="shared" si="157"/>
        <v>19</v>
      </c>
      <c r="O1794" s="168">
        <f t="shared" si="156"/>
        <v>2391</v>
      </c>
      <c r="P1794" s="169">
        <f t="shared" si="161"/>
        <v>45431</v>
      </c>
      <c r="Q1794" s="169">
        <f t="shared" si="161"/>
        <v>45433</v>
      </c>
      <c r="R1794" s="3"/>
    </row>
    <row r="1795" spans="14:18" x14ac:dyDescent="0.2">
      <c r="N1795" s="167">
        <f t="shared" si="157"/>
        <v>20</v>
      </c>
      <c r="O1795" s="168">
        <f t="shared" si="156"/>
        <v>2272</v>
      </c>
      <c r="P1795" s="169">
        <f t="shared" si="161"/>
        <v>45432</v>
      </c>
      <c r="Q1795" s="169">
        <f t="shared" si="161"/>
        <v>45434</v>
      </c>
      <c r="R1795" s="3"/>
    </row>
    <row r="1796" spans="14:18" x14ac:dyDescent="0.2">
      <c r="N1796" s="167">
        <f t="shared" si="157"/>
        <v>21</v>
      </c>
      <c r="O1796" s="168">
        <f t="shared" si="156"/>
        <v>2163</v>
      </c>
      <c r="P1796" s="169">
        <f t="shared" si="161"/>
        <v>45433</v>
      </c>
      <c r="Q1796" s="169">
        <f t="shared" si="161"/>
        <v>45435</v>
      </c>
      <c r="R1796" s="3"/>
    </row>
    <row r="1797" spans="14:18" x14ac:dyDescent="0.2">
      <c r="N1797" s="167">
        <f t="shared" si="157"/>
        <v>22</v>
      </c>
      <c r="O1797" s="168">
        <f t="shared" si="156"/>
        <v>2065</v>
      </c>
      <c r="P1797" s="169">
        <f t="shared" si="161"/>
        <v>45434</v>
      </c>
      <c r="Q1797" s="169">
        <f t="shared" si="161"/>
        <v>45436</v>
      </c>
      <c r="R1797" s="3"/>
    </row>
    <row r="1798" spans="14:18" x14ac:dyDescent="0.2">
      <c r="N1798" s="167">
        <f t="shared" si="157"/>
        <v>23</v>
      </c>
      <c r="O1798" s="168">
        <f t="shared" si="156"/>
        <v>1975</v>
      </c>
      <c r="P1798" s="169">
        <f t="shared" si="161"/>
        <v>45435</v>
      </c>
      <c r="Q1798" s="169">
        <f t="shared" si="161"/>
        <v>45437</v>
      </c>
      <c r="R1798" s="3"/>
    </row>
    <row r="1799" spans="14:18" x14ac:dyDescent="0.2">
      <c r="N1799" s="167">
        <f t="shared" si="157"/>
        <v>24</v>
      </c>
      <c r="O1799" s="168">
        <f t="shared" si="156"/>
        <v>1893</v>
      </c>
      <c r="P1799" s="169">
        <f t="shared" si="161"/>
        <v>45436</v>
      </c>
      <c r="Q1799" s="169">
        <f t="shared" si="161"/>
        <v>45438</v>
      </c>
      <c r="R1799" s="3"/>
    </row>
    <row r="1800" spans="14:18" x14ac:dyDescent="0.2">
      <c r="N1800" s="167">
        <f t="shared" si="157"/>
        <v>25</v>
      </c>
      <c r="O1800" s="168">
        <f t="shared" si="156"/>
        <v>1817</v>
      </c>
      <c r="P1800" s="169">
        <f t="shared" si="161"/>
        <v>45437</v>
      </c>
      <c r="Q1800" s="169">
        <f t="shared" si="161"/>
        <v>45439</v>
      </c>
      <c r="R1800" s="3"/>
    </row>
    <row r="1801" spans="14:18" x14ac:dyDescent="0.2">
      <c r="N1801" s="167">
        <f t="shared" si="157"/>
        <v>26</v>
      </c>
      <c r="O1801" s="168">
        <f t="shared" ref="O1801:O1864" si="162">ROUND(P1801/N1801,0)</f>
        <v>1748</v>
      </c>
      <c r="P1801" s="169">
        <f t="shared" si="161"/>
        <v>45438</v>
      </c>
      <c r="Q1801" s="169">
        <f t="shared" si="161"/>
        <v>45440</v>
      </c>
      <c r="R1801" s="3"/>
    </row>
    <row r="1802" spans="14:18" x14ac:dyDescent="0.2">
      <c r="N1802" s="167">
        <f t="shared" ref="N1802:N1865" si="163">DAY(P1802)</f>
        <v>27</v>
      </c>
      <c r="O1802" s="168">
        <f t="shared" si="162"/>
        <v>1683</v>
      </c>
      <c r="P1802" s="169">
        <f t="shared" si="161"/>
        <v>45439</v>
      </c>
      <c r="Q1802" s="169">
        <f t="shared" si="161"/>
        <v>45441</v>
      </c>
      <c r="R1802" s="3"/>
    </row>
    <row r="1803" spans="14:18" x14ac:dyDescent="0.2">
      <c r="N1803" s="167">
        <f t="shared" si="163"/>
        <v>28</v>
      </c>
      <c r="O1803" s="168">
        <f t="shared" si="162"/>
        <v>1623</v>
      </c>
      <c r="P1803" s="169">
        <f t="shared" si="161"/>
        <v>45440</v>
      </c>
      <c r="Q1803" s="169">
        <f t="shared" si="161"/>
        <v>45442</v>
      </c>
      <c r="R1803" s="3"/>
    </row>
    <row r="1804" spans="14:18" x14ac:dyDescent="0.2">
      <c r="N1804" s="167">
        <f t="shared" si="163"/>
        <v>29</v>
      </c>
      <c r="O1804" s="168">
        <f t="shared" si="162"/>
        <v>1567</v>
      </c>
      <c r="P1804" s="169">
        <f t="shared" ref="P1804:Q1819" si="164">P1803+1</f>
        <v>45441</v>
      </c>
      <c r="Q1804" s="169">
        <f t="shared" si="164"/>
        <v>45443</v>
      </c>
      <c r="R1804" s="3"/>
    </row>
    <row r="1805" spans="14:18" x14ac:dyDescent="0.2">
      <c r="N1805" s="167">
        <f t="shared" si="163"/>
        <v>30</v>
      </c>
      <c r="O1805" s="168">
        <f t="shared" si="162"/>
        <v>1515</v>
      </c>
      <c r="P1805" s="169">
        <f t="shared" si="164"/>
        <v>45442</v>
      </c>
      <c r="Q1805" s="169">
        <f t="shared" si="164"/>
        <v>45444</v>
      </c>
      <c r="R1805" s="3"/>
    </row>
    <row r="1806" spans="14:18" x14ac:dyDescent="0.2">
      <c r="N1806" s="167">
        <f t="shared" si="163"/>
        <v>31</v>
      </c>
      <c r="O1806" s="168">
        <f t="shared" si="162"/>
        <v>1466</v>
      </c>
      <c r="P1806" s="169">
        <f t="shared" si="164"/>
        <v>45443</v>
      </c>
      <c r="Q1806" s="169">
        <f t="shared" si="164"/>
        <v>45445</v>
      </c>
      <c r="R1806" s="3"/>
    </row>
    <row r="1807" spans="14:18" x14ac:dyDescent="0.2">
      <c r="N1807" s="167">
        <f t="shared" si="163"/>
        <v>1</v>
      </c>
      <c r="O1807" s="168">
        <f t="shared" si="162"/>
        <v>45444</v>
      </c>
      <c r="P1807" s="169">
        <f t="shared" si="164"/>
        <v>45444</v>
      </c>
      <c r="Q1807" s="169">
        <f t="shared" si="164"/>
        <v>45446</v>
      </c>
      <c r="R1807" s="3"/>
    </row>
    <row r="1808" spans="14:18" x14ac:dyDescent="0.2">
      <c r="N1808" s="167">
        <f t="shared" si="163"/>
        <v>2</v>
      </c>
      <c r="O1808" s="168">
        <f t="shared" si="162"/>
        <v>22723</v>
      </c>
      <c r="P1808" s="169">
        <f t="shared" si="164"/>
        <v>45445</v>
      </c>
      <c r="Q1808" s="169">
        <f t="shared" si="164"/>
        <v>45447</v>
      </c>
      <c r="R1808" s="3"/>
    </row>
    <row r="1809" spans="14:18" x14ac:dyDescent="0.2">
      <c r="N1809" s="167">
        <f t="shared" si="163"/>
        <v>3</v>
      </c>
      <c r="O1809" s="168">
        <f t="shared" si="162"/>
        <v>15149</v>
      </c>
      <c r="P1809" s="169">
        <f t="shared" si="164"/>
        <v>45446</v>
      </c>
      <c r="Q1809" s="169">
        <f t="shared" si="164"/>
        <v>45448</v>
      </c>
      <c r="R1809" s="3"/>
    </row>
    <row r="1810" spans="14:18" x14ac:dyDescent="0.2">
      <c r="N1810" s="167">
        <f t="shared" si="163"/>
        <v>4</v>
      </c>
      <c r="O1810" s="168">
        <f t="shared" si="162"/>
        <v>11362</v>
      </c>
      <c r="P1810" s="169">
        <f t="shared" si="164"/>
        <v>45447</v>
      </c>
      <c r="Q1810" s="169">
        <f t="shared" si="164"/>
        <v>45449</v>
      </c>
      <c r="R1810" s="3"/>
    </row>
    <row r="1811" spans="14:18" x14ac:dyDescent="0.2">
      <c r="N1811" s="167">
        <f t="shared" si="163"/>
        <v>5</v>
      </c>
      <c r="O1811" s="168">
        <f t="shared" si="162"/>
        <v>9090</v>
      </c>
      <c r="P1811" s="169">
        <f t="shared" si="164"/>
        <v>45448</v>
      </c>
      <c r="Q1811" s="169">
        <f t="shared" si="164"/>
        <v>45450</v>
      </c>
      <c r="R1811" s="3"/>
    </row>
    <row r="1812" spans="14:18" x14ac:dyDescent="0.2">
      <c r="N1812" s="167">
        <f t="shared" si="163"/>
        <v>6</v>
      </c>
      <c r="O1812" s="168">
        <f t="shared" si="162"/>
        <v>7575</v>
      </c>
      <c r="P1812" s="169">
        <f t="shared" si="164"/>
        <v>45449</v>
      </c>
      <c r="Q1812" s="169">
        <f t="shared" si="164"/>
        <v>45451</v>
      </c>
      <c r="R1812" s="3"/>
    </row>
    <row r="1813" spans="14:18" x14ac:dyDescent="0.2">
      <c r="N1813" s="167">
        <f t="shared" si="163"/>
        <v>7</v>
      </c>
      <c r="O1813" s="168">
        <f t="shared" si="162"/>
        <v>6493</v>
      </c>
      <c r="P1813" s="169">
        <f t="shared" si="164"/>
        <v>45450</v>
      </c>
      <c r="Q1813" s="169">
        <f t="shared" si="164"/>
        <v>45452</v>
      </c>
      <c r="R1813" s="3"/>
    </row>
    <row r="1814" spans="14:18" x14ac:dyDescent="0.2">
      <c r="N1814" s="167">
        <f t="shared" si="163"/>
        <v>8</v>
      </c>
      <c r="O1814" s="168">
        <f t="shared" si="162"/>
        <v>5681</v>
      </c>
      <c r="P1814" s="169">
        <f t="shared" si="164"/>
        <v>45451</v>
      </c>
      <c r="Q1814" s="169">
        <f t="shared" si="164"/>
        <v>45453</v>
      </c>
      <c r="R1814" s="3"/>
    </row>
    <row r="1815" spans="14:18" x14ac:dyDescent="0.2">
      <c r="N1815" s="167">
        <f t="shared" si="163"/>
        <v>9</v>
      </c>
      <c r="O1815" s="168">
        <f t="shared" si="162"/>
        <v>5050</v>
      </c>
      <c r="P1815" s="169">
        <f t="shared" si="164"/>
        <v>45452</v>
      </c>
      <c r="Q1815" s="169">
        <f t="shared" si="164"/>
        <v>45454</v>
      </c>
      <c r="R1815" s="3"/>
    </row>
    <row r="1816" spans="14:18" x14ac:dyDescent="0.2">
      <c r="N1816" s="167">
        <f t="shared" si="163"/>
        <v>10</v>
      </c>
      <c r="O1816" s="168">
        <f t="shared" si="162"/>
        <v>4545</v>
      </c>
      <c r="P1816" s="169">
        <f t="shared" si="164"/>
        <v>45453</v>
      </c>
      <c r="Q1816" s="169">
        <f t="shared" si="164"/>
        <v>45455</v>
      </c>
      <c r="R1816" s="3"/>
    </row>
    <row r="1817" spans="14:18" x14ac:dyDescent="0.2">
      <c r="N1817" s="167">
        <f t="shared" si="163"/>
        <v>11</v>
      </c>
      <c r="O1817" s="168">
        <f t="shared" si="162"/>
        <v>4132</v>
      </c>
      <c r="P1817" s="169">
        <f t="shared" si="164"/>
        <v>45454</v>
      </c>
      <c r="Q1817" s="169">
        <f t="shared" si="164"/>
        <v>45456</v>
      </c>
      <c r="R1817" s="3"/>
    </row>
    <row r="1818" spans="14:18" x14ac:dyDescent="0.2">
      <c r="N1818" s="167">
        <f t="shared" si="163"/>
        <v>12</v>
      </c>
      <c r="O1818" s="168">
        <f t="shared" si="162"/>
        <v>3788</v>
      </c>
      <c r="P1818" s="169">
        <f t="shared" si="164"/>
        <v>45455</v>
      </c>
      <c r="Q1818" s="169">
        <f t="shared" si="164"/>
        <v>45457</v>
      </c>
      <c r="R1818" s="3"/>
    </row>
    <row r="1819" spans="14:18" x14ac:dyDescent="0.2">
      <c r="N1819" s="167">
        <f t="shared" si="163"/>
        <v>13</v>
      </c>
      <c r="O1819" s="168">
        <f t="shared" si="162"/>
        <v>3497</v>
      </c>
      <c r="P1819" s="169">
        <f t="shared" si="164"/>
        <v>45456</v>
      </c>
      <c r="Q1819" s="169">
        <f t="shared" si="164"/>
        <v>45458</v>
      </c>
      <c r="R1819" s="3"/>
    </row>
    <row r="1820" spans="14:18" x14ac:dyDescent="0.2">
      <c r="N1820" s="167">
        <f t="shared" si="163"/>
        <v>14</v>
      </c>
      <c r="O1820" s="168">
        <f t="shared" si="162"/>
        <v>3247</v>
      </c>
      <c r="P1820" s="169">
        <f t="shared" ref="P1820:Q1835" si="165">P1819+1</f>
        <v>45457</v>
      </c>
      <c r="Q1820" s="169">
        <f t="shared" si="165"/>
        <v>45459</v>
      </c>
      <c r="R1820" s="3"/>
    </row>
    <row r="1821" spans="14:18" x14ac:dyDescent="0.2">
      <c r="N1821" s="167">
        <f t="shared" si="163"/>
        <v>15</v>
      </c>
      <c r="O1821" s="168">
        <f t="shared" si="162"/>
        <v>3031</v>
      </c>
      <c r="P1821" s="169">
        <f t="shared" si="165"/>
        <v>45458</v>
      </c>
      <c r="Q1821" s="169">
        <f t="shared" si="165"/>
        <v>45460</v>
      </c>
      <c r="R1821" s="3"/>
    </row>
    <row r="1822" spans="14:18" x14ac:dyDescent="0.2">
      <c r="N1822" s="167">
        <f t="shared" si="163"/>
        <v>16</v>
      </c>
      <c r="O1822" s="168">
        <f t="shared" si="162"/>
        <v>2841</v>
      </c>
      <c r="P1822" s="169">
        <f t="shared" si="165"/>
        <v>45459</v>
      </c>
      <c r="Q1822" s="169">
        <f t="shared" si="165"/>
        <v>45461</v>
      </c>
      <c r="R1822" s="3"/>
    </row>
    <row r="1823" spans="14:18" x14ac:dyDescent="0.2">
      <c r="N1823" s="167">
        <f t="shared" si="163"/>
        <v>17</v>
      </c>
      <c r="O1823" s="168">
        <f t="shared" si="162"/>
        <v>2674</v>
      </c>
      <c r="P1823" s="169">
        <f t="shared" si="165"/>
        <v>45460</v>
      </c>
      <c r="Q1823" s="169">
        <f t="shared" si="165"/>
        <v>45462</v>
      </c>
      <c r="R1823" s="3"/>
    </row>
    <row r="1824" spans="14:18" x14ac:dyDescent="0.2">
      <c r="N1824" s="167">
        <f t="shared" si="163"/>
        <v>18</v>
      </c>
      <c r="O1824" s="168">
        <f t="shared" si="162"/>
        <v>2526</v>
      </c>
      <c r="P1824" s="169">
        <f t="shared" si="165"/>
        <v>45461</v>
      </c>
      <c r="Q1824" s="169">
        <f t="shared" si="165"/>
        <v>45463</v>
      </c>
      <c r="R1824" s="3"/>
    </row>
    <row r="1825" spans="14:18" x14ac:dyDescent="0.2">
      <c r="N1825" s="167">
        <f t="shared" si="163"/>
        <v>19</v>
      </c>
      <c r="O1825" s="168">
        <f t="shared" si="162"/>
        <v>2393</v>
      </c>
      <c r="P1825" s="169">
        <f t="shared" si="165"/>
        <v>45462</v>
      </c>
      <c r="Q1825" s="169">
        <f t="shared" si="165"/>
        <v>45464</v>
      </c>
      <c r="R1825" s="3"/>
    </row>
    <row r="1826" spans="14:18" x14ac:dyDescent="0.2">
      <c r="N1826" s="167">
        <f t="shared" si="163"/>
        <v>20</v>
      </c>
      <c r="O1826" s="168">
        <f t="shared" si="162"/>
        <v>2273</v>
      </c>
      <c r="P1826" s="169">
        <f t="shared" si="165"/>
        <v>45463</v>
      </c>
      <c r="Q1826" s="169">
        <f t="shared" si="165"/>
        <v>45465</v>
      </c>
      <c r="R1826" s="3"/>
    </row>
    <row r="1827" spans="14:18" x14ac:dyDescent="0.2">
      <c r="N1827" s="167">
        <f t="shared" si="163"/>
        <v>21</v>
      </c>
      <c r="O1827" s="168">
        <f t="shared" si="162"/>
        <v>2165</v>
      </c>
      <c r="P1827" s="169">
        <f t="shared" si="165"/>
        <v>45464</v>
      </c>
      <c r="Q1827" s="169">
        <f t="shared" si="165"/>
        <v>45466</v>
      </c>
      <c r="R1827" s="3"/>
    </row>
    <row r="1828" spans="14:18" x14ac:dyDescent="0.2">
      <c r="N1828" s="167">
        <f t="shared" si="163"/>
        <v>22</v>
      </c>
      <c r="O1828" s="168">
        <f t="shared" si="162"/>
        <v>2067</v>
      </c>
      <c r="P1828" s="169">
        <f t="shared" si="165"/>
        <v>45465</v>
      </c>
      <c r="Q1828" s="169">
        <f t="shared" si="165"/>
        <v>45467</v>
      </c>
      <c r="R1828" s="3"/>
    </row>
    <row r="1829" spans="14:18" x14ac:dyDescent="0.2">
      <c r="N1829" s="167">
        <f t="shared" si="163"/>
        <v>23</v>
      </c>
      <c r="O1829" s="168">
        <f t="shared" si="162"/>
        <v>1977</v>
      </c>
      <c r="P1829" s="169">
        <f t="shared" si="165"/>
        <v>45466</v>
      </c>
      <c r="Q1829" s="169">
        <f t="shared" si="165"/>
        <v>45468</v>
      </c>
      <c r="R1829" s="3"/>
    </row>
    <row r="1830" spans="14:18" x14ac:dyDescent="0.2">
      <c r="N1830" s="167">
        <f t="shared" si="163"/>
        <v>24</v>
      </c>
      <c r="O1830" s="168">
        <f t="shared" si="162"/>
        <v>1894</v>
      </c>
      <c r="P1830" s="169">
        <f t="shared" si="165"/>
        <v>45467</v>
      </c>
      <c r="Q1830" s="169">
        <f t="shared" si="165"/>
        <v>45469</v>
      </c>
      <c r="R1830" s="3"/>
    </row>
    <row r="1831" spans="14:18" x14ac:dyDescent="0.2">
      <c r="N1831" s="167">
        <f t="shared" si="163"/>
        <v>25</v>
      </c>
      <c r="O1831" s="168">
        <f t="shared" si="162"/>
        <v>1819</v>
      </c>
      <c r="P1831" s="169">
        <f t="shared" si="165"/>
        <v>45468</v>
      </c>
      <c r="Q1831" s="169">
        <f t="shared" si="165"/>
        <v>45470</v>
      </c>
      <c r="R1831" s="3"/>
    </row>
    <row r="1832" spans="14:18" x14ac:dyDescent="0.2">
      <c r="N1832" s="167">
        <f t="shared" si="163"/>
        <v>26</v>
      </c>
      <c r="O1832" s="168">
        <f t="shared" si="162"/>
        <v>1749</v>
      </c>
      <c r="P1832" s="169">
        <f t="shared" si="165"/>
        <v>45469</v>
      </c>
      <c r="Q1832" s="169">
        <f t="shared" si="165"/>
        <v>45471</v>
      </c>
      <c r="R1832" s="3"/>
    </row>
    <row r="1833" spans="14:18" x14ac:dyDescent="0.2">
      <c r="N1833" s="167">
        <f t="shared" si="163"/>
        <v>27</v>
      </c>
      <c r="O1833" s="168">
        <f t="shared" si="162"/>
        <v>1684</v>
      </c>
      <c r="P1833" s="169">
        <f t="shared" si="165"/>
        <v>45470</v>
      </c>
      <c r="Q1833" s="169">
        <f t="shared" si="165"/>
        <v>45472</v>
      </c>
      <c r="R1833" s="3"/>
    </row>
    <row r="1834" spans="14:18" x14ac:dyDescent="0.2">
      <c r="N1834" s="167">
        <f t="shared" si="163"/>
        <v>28</v>
      </c>
      <c r="O1834" s="168">
        <f t="shared" si="162"/>
        <v>1624</v>
      </c>
      <c r="P1834" s="169">
        <f t="shared" si="165"/>
        <v>45471</v>
      </c>
      <c r="Q1834" s="169">
        <f t="shared" si="165"/>
        <v>45473</v>
      </c>
      <c r="R1834" s="3"/>
    </row>
    <row r="1835" spans="14:18" x14ac:dyDescent="0.2">
      <c r="N1835" s="167">
        <f t="shared" si="163"/>
        <v>29</v>
      </c>
      <c r="O1835" s="168">
        <f t="shared" si="162"/>
        <v>1568</v>
      </c>
      <c r="P1835" s="169">
        <f t="shared" si="165"/>
        <v>45472</v>
      </c>
      <c r="Q1835" s="169">
        <f t="shared" si="165"/>
        <v>45474</v>
      </c>
      <c r="R1835" s="3"/>
    </row>
    <row r="1836" spans="14:18" x14ac:dyDescent="0.2">
      <c r="N1836" s="167">
        <f t="shared" si="163"/>
        <v>30</v>
      </c>
      <c r="O1836" s="168">
        <f t="shared" si="162"/>
        <v>1516</v>
      </c>
      <c r="P1836" s="169">
        <f t="shared" ref="P1836:Q1851" si="166">P1835+1</f>
        <v>45473</v>
      </c>
      <c r="Q1836" s="169">
        <f t="shared" si="166"/>
        <v>45475</v>
      </c>
      <c r="R1836" s="3"/>
    </row>
    <row r="1837" spans="14:18" x14ac:dyDescent="0.2">
      <c r="N1837" s="167">
        <f t="shared" si="163"/>
        <v>1</v>
      </c>
      <c r="O1837" s="168">
        <f t="shared" si="162"/>
        <v>45474</v>
      </c>
      <c r="P1837" s="169">
        <f t="shared" si="166"/>
        <v>45474</v>
      </c>
      <c r="Q1837" s="169">
        <f t="shared" si="166"/>
        <v>45476</v>
      </c>
      <c r="R1837" s="3"/>
    </row>
    <row r="1838" spans="14:18" x14ac:dyDescent="0.2">
      <c r="N1838" s="167">
        <f t="shared" si="163"/>
        <v>2</v>
      </c>
      <c r="O1838" s="168">
        <f t="shared" si="162"/>
        <v>22738</v>
      </c>
      <c r="P1838" s="169">
        <f t="shared" si="166"/>
        <v>45475</v>
      </c>
      <c r="Q1838" s="169">
        <f t="shared" si="166"/>
        <v>45477</v>
      </c>
      <c r="R1838" s="3"/>
    </row>
    <row r="1839" spans="14:18" x14ac:dyDescent="0.2">
      <c r="N1839" s="167">
        <f t="shared" si="163"/>
        <v>3</v>
      </c>
      <c r="O1839" s="168">
        <f t="shared" si="162"/>
        <v>15159</v>
      </c>
      <c r="P1839" s="169">
        <f t="shared" si="166"/>
        <v>45476</v>
      </c>
      <c r="Q1839" s="169">
        <f t="shared" si="166"/>
        <v>45478</v>
      </c>
      <c r="R1839" s="3"/>
    </row>
    <row r="1840" spans="14:18" x14ac:dyDescent="0.2">
      <c r="N1840" s="167">
        <f t="shared" si="163"/>
        <v>4</v>
      </c>
      <c r="O1840" s="168">
        <f t="shared" si="162"/>
        <v>11369</v>
      </c>
      <c r="P1840" s="169">
        <f t="shared" si="166"/>
        <v>45477</v>
      </c>
      <c r="Q1840" s="169">
        <f t="shared" si="166"/>
        <v>45479</v>
      </c>
      <c r="R1840" s="3"/>
    </row>
    <row r="1841" spans="14:18" x14ac:dyDescent="0.2">
      <c r="N1841" s="167">
        <f t="shared" si="163"/>
        <v>5</v>
      </c>
      <c r="O1841" s="168">
        <f t="shared" si="162"/>
        <v>9096</v>
      </c>
      <c r="P1841" s="169">
        <f t="shared" si="166"/>
        <v>45478</v>
      </c>
      <c r="Q1841" s="169">
        <f t="shared" si="166"/>
        <v>45480</v>
      </c>
      <c r="R1841" s="3"/>
    </row>
    <row r="1842" spans="14:18" x14ac:dyDescent="0.2">
      <c r="N1842" s="167">
        <f t="shared" si="163"/>
        <v>6</v>
      </c>
      <c r="O1842" s="168">
        <f t="shared" si="162"/>
        <v>7580</v>
      </c>
      <c r="P1842" s="169">
        <f t="shared" si="166"/>
        <v>45479</v>
      </c>
      <c r="Q1842" s="169">
        <f t="shared" si="166"/>
        <v>45481</v>
      </c>
      <c r="R1842" s="3"/>
    </row>
    <row r="1843" spans="14:18" x14ac:dyDescent="0.2">
      <c r="N1843" s="167">
        <f t="shared" si="163"/>
        <v>7</v>
      </c>
      <c r="O1843" s="168">
        <f t="shared" si="162"/>
        <v>6497</v>
      </c>
      <c r="P1843" s="169">
        <f t="shared" si="166"/>
        <v>45480</v>
      </c>
      <c r="Q1843" s="169">
        <f t="shared" si="166"/>
        <v>45482</v>
      </c>
      <c r="R1843" s="3"/>
    </row>
    <row r="1844" spans="14:18" x14ac:dyDescent="0.2">
      <c r="N1844" s="167">
        <f t="shared" si="163"/>
        <v>8</v>
      </c>
      <c r="O1844" s="168">
        <f t="shared" si="162"/>
        <v>5685</v>
      </c>
      <c r="P1844" s="169">
        <f t="shared" si="166"/>
        <v>45481</v>
      </c>
      <c r="Q1844" s="169">
        <f t="shared" si="166"/>
        <v>45483</v>
      </c>
      <c r="R1844" s="3"/>
    </row>
    <row r="1845" spans="14:18" x14ac:dyDescent="0.2">
      <c r="N1845" s="167">
        <f t="shared" si="163"/>
        <v>9</v>
      </c>
      <c r="O1845" s="168">
        <f t="shared" si="162"/>
        <v>5054</v>
      </c>
      <c r="P1845" s="169">
        <f t="shared" si="166"/>
        <v>45482</v>
      </c>
      <c r="Q1845" s="169">
        <f t="shared" si="166"/>
        <v>45484</v>
      </c>
      <c r="R1845" s="3"/>
    </row>
    <row r="1846" spans="14:18" x14ac:dyDescent="0.2">
      <c r="N1846" s="167">
        <f t="shared" si="163"/>
        <v>10</v>
      </c>
      <c r="O1846" s="168">
        <f t="shared" si="162"/>
        <v>4548</v>
      </c>
      <c r="P1846" s="169">
        <f t="shared" si="166"/>
        <v>45483</v>
      </c>
      <c r="Q1846" s="169">
        <f t="shared" si="166"/>
        <v>45485</v>
      </c>
      <c r="R1846" s="3"/>
    </row>
    <row r="1847" spans="14:18" x14ac:dyDescent="0.2">
      <c r="N1847" s="167">
        <f t="shared" si="163"/>
        <v>11</v>
      </c>
      <c r="O1847" s="168">
        <f t="shared" si="162"/>
        <v>4135</v>
      </c>
      <c r="P1847" s="169">
        <f t="shared" si="166"/>
        <v>45484</v>
      </c>
      <c r="Q1847" s="169">
        <f t="shared" si="166"/>
        <v>45486</v>
      </c>
      <c r="R1847" s="3"/>
    </row>
    <row r="1848" spans="14:18" x14ac:dyDescent="0.2">
      <c r="N1848" s="167">
        <f t="shared" si="163"/>
        <v>12</v>
      </c>
      <c r="O1848" s="168">
        <f t="shared" si="162"/>
        <v>3790</v>
      </c>
      <c r="P1848" s="169">
        <f t="shared" si="166"/>
        <v>45485</v>
      </c>
      <c r="Q1848" s="169">
        <f t="shared" si="166"/>
        <v>45487</v>
      </c>
      <c r="R1848" s="3"/>
    </row>
    <row r="1849" spans="14:18" x14ac:dyDescent="0.2">
      <c r="N1849" s="167">
        <f t="shared" si="163"/>
        <v>13</v>
      </c>
      <c r="O1849" s="168">
        <f t="shared" si="162"/>
        <v>3499</v>
      </c>
      <c r="P1849" s="169">
        <f t="shared" si="166"/>
        <v>45486</v>
      </c>
      <c r="Q1849" s="169">
        <f t="shared" si="166"/>
        <v>45488</v>
      </c>
      <c r="R1849" s="3"/>
    </row>
    <row r="1850" spans="14:18" x14ac:dyDescent="0.2">
      <c r="N1850" s="167">
        <f t="shared" si="163"/>
        <v>14</v>
      </c>
      <c r="O1850" s="168">
        <f t="shared" si="162"/>
        <v>3249</v>
      </c>
      <c r="P1850" s="169">
        <f t="shared" si="166"/>
        <v>45487</v>
      </c>
      <c r="Q1850" s="169">
        <f t="shared" si="166"/>
        <v>45489</v>
      </c>
      <c r="R1850" s="3"/>
    </row>
    <row r="1851" spans="14:18" x14ac:dyDescent="0.2">
      <c r="N1851" s="167">
        <f t="shared" si="163"/>
        <v>15</v>
      </c>
      <c r="O1851" s="168">
        <f t="shared" si="162"/>
        <v>3033</v>
      </c>
      <c r="P1851" s="169">
        <f t="shared" si="166"/>
        <v>45488</v>
      </c>
      <c r="Q1851" s="169">
        <f t="shared" si="166"/>
        <v>45490</v>
      </c>
      <c r="R1851" s="3"/>
    </row>
    <row r="1852" spans="14:18" x14ac:dyDescent="0.2">
      <c r="N1852" s="167">
        <f t="shared" si="163"/>
        <v>16</v>
      </c>
      <c r="O1852" s="168">
        <f t="shared" si="162"/>
        <v>2843</v>
      </c>
      <c r="P1852" s="169">
        <f t="shared" ref="P1852:Q1867" si="167">P1851+1</f>
        <v>45489</v>
      </c>
      <c r="Q1852" s="169">
        <f t="shared" si="167"/>
        <v>45491</v>
      </c>
      <c r="R1852" s="3"/>
    </row>
    <row r="1853" spans="14:18" x14ac:dyDescent="0.2">
      <c r="N1853" s="167">
        <f t="shared" si="163"/>
        <v>17</v>
      </c>
      <c r="O1853" s="168">
        <f t="shared" si="162"/>
        <v>2676</v>
      </c>
      <c r="P1853" s="169">
        <f t="shared" si="167"/>
        <v>45490</v>
      </c>
      <c r="Q1853" s="169">
        <f t="shared" si="167"/>
        <v>45492</v>
      </c>
      <c r="R1853" s="3"/>
    </row>
    <row r="1854" spans="14:18" x14ac:dyDescent="0.2">
      <c r="N1854" s="167">
        <f t="shared" si="163"/>
        <v>18</v>
      </c>
      <c r="O1854" s="168">
        <f t="shared" si="162"/>
        <v>2527</v>
      </c>
      <c r="P1854" s="169">
        <f t="shared" si="167"/>
        <v>45491</v>
      </c>
      <c r="Q1854" s="169">
        <f t="shared" si="167"/>
        <v>45493</v>
      </c>
      <c r="R1854" s="3"/>
    </row>
    <row r="1855" spans="14:18" x14ac:dyDescent="0.2">
      <c r="N1855" s="167">
        <f t="shared" si="163"/>
        <v>19</v>
      </c>
      <c r="O1855" s="168">
        <f t="shared" si="162"/>
        <v>2394</v>
      </c>
      <c r="P1855" s="169">
        <f t="shared" si="167"/>
        <v>45492</v>
      </c>
      <c r="Q1855" s="169">
        <f t="shared" si="167"/>
        <v>45494</v>
      </c>
      <c r="R1855" s="3"/>
    </row>
    <row r="1856" spans="14:18" x14ac:dyDescent="0.2">
      <c r="N1856" s="167">
        <f t="shared" si="163"/>
        <v>20</v>
      </c>
      <c r="O1856" s="168">
        <f t="shared" si="162"/>
        <v>2275</v>
      </c>
      <c r="P1856" s="169">
        <f t="shared" si="167"/>
        <v>45493</v>
      </c>
      <c r="Q1856" s="169">
        <f t="shared" si="167"/>
        <v>45495</v>
      </c>
      <c r="R1856" s="3"/>
    </row>
    <row r="1857" spans="14:18" x14ac:dyDescent="0.2">
      <c r="N1857" s="167">
        <f t="shared" si="163"/>
        <v>21</v>
      </c>
      <c r="O1857" s="168">
        <f t="shared" si="162"/>
        <v>2166</v>
      </c>
      <c r="P1857" s="169">
        <f t="shared" si="167"/>
        <v>45494</v>
      </c>
      <c r="Q1857" s="169">
        <f t="shared" si="167"/>
        <v>45496</v>
      </c>
      <c r="R1857" s="3"/>
    </row>
    <row r="1858" spans="14:18" x14ac:dyDescent="0.2">
      <c r="N1858" s="167">
        <f t="shared" si="163"/>
        <v>22</v>
      </c>
      <c r="O1858" s="168">
        <f t="shared" si="162"/>
        <v>2068</v>
      </c>
      <c r="P1858" s="169">
        <f t="shared" si="167"/>
        <v>45495</v>
      </c>
      <c r="Q1858" s="169">
        <f t="shared" si="167"/>
        <v>45497</v>
      </c>
      <c r="R1858" s="3"/>
    </row>
    <row r="1859" spans="14:18" x14ac:dyDescent="0.2">
      <c r="N1859" s="167">
        <f t="shared" si="163"/>
        <v>23</v>
      </c>
      <c r="O1859" s="168">
        <f t="shared" si="162"/>
        <v>1978</v>
      </c>
      <c r="P1859" s="169">
        <f t="shared" si="167"/>
        <v>45496</v>
      </c>
      <c r="Q1859" s="169">
        <f t="shared" si="167"/>
        <v>45498</v>
      </c>
      <c r="R1859" s="3"/>
    </row>
    <row r="1860" spans="14:18" x14ac:dyDescent="0.2">
      <c r="N1860" s="167">
        <f t="shared" si="163"/>
        <v>24</v>
      </c>
      <c r="O1860" s="168">
        <f t="shared" si="162"/>
        <v>1896</v>
      </c>
      <c r="P1860" s="169">
        <f t="shared" si="167"/>
        <v>45497</v>
      </c>
      <c r="Q1860" s="169">
        <f t="shared" si="167"/>
        <v>45499</v>
      </c>
      <c r="R1860" s="3"/>
    </row>
    <row r="1861" spans="14:18" x14ac:dyDescent="0.2">
      <c r="N1861" s="167">
        <f t="shared" si="163"/>
        <v>25</v>
      </c>
      <c r="O1861" s="168">
        <f t="shared" si="162"/>
        <v>1820</v>
      </c>
      <c r="P1861" s="169">
        <f t="shared" si="167"/>
        <v>45498</v>
      </c>
      <c r="Q1861" s="169">
        <f t="shared" si="167"/>
        <v>45500</v>
      </c>
      <c r="R1861" s="3"/>
    </row>
    <row r="1862" spans="14:18" x14ac:dyDescent="0.2">
      <c r="N1862" s="167">
        <f t="shared" si="163"/>
        <v>26</v>
      </c>
      <c r="O1862" s="168">
        <f t="shared" si="162"/>
        <v>1750</v>
      </c>
      <c r="P1862" s="169">
        <f t="shared" si="167"/>
        <v>45499</v>
      </c>
      <c r="Q1862" s="169">
        <f t="shared" si="167"/>
        <v>45501</v>
      </c>
      <c r="R1862" s="3"/>
    </row>
    <row r="1863" spans="14:18" x14ac:dyDescent="0.2">
      <c r="N1863" s="167">
        <f t="shared" si="163"/>
        <v>27</v>
      </c>
      <c r="O1863" s="168">
        <f t="shared" si="162"/>
        <v>1685</v>
      </c>
      <c r="P1863" s="169">
        <f t="shared" si="167"/>
        <v>45500</v>
      </c>
      <c r="Q1863" s="169">
        <f t="shared" si="167"/>
        <v>45502</v>
      </c>
      <c r="R1863" s="3"/>
    </row>
    <row r="1864" spans="14:18" x14ac:dyDescent="0.2">
      <c r="N1864" s="167">
        <f t="shared" si="163"/>
        <v>28</v>
      </c>
      <c r="O1864" s="168">
        <f t="shared" si="162"/>
        <v>1625</v>
      </c>
      <c r="P1864" s="169">
        <f t="shared" si="167"/>
        <v>45501</v>
      </c>
      <c r="Q1864" s="169">
        <f t="shared" si="167"/>
        <v>45503</v>
      </c>
      <c r="R1864" s="3"/>
    </row>
    <row r="1865" spans="14:18" x14ac:dyDescent="0.2">
      <c r="N1865" s="167">
        <f t="shared" si="163"/>
        <v>29</v>
      </c>
      <c r="O1865" s="168">
        <f t="shared" ref="O1865:O1928" si="168">ROUND(P1865/N1865,0)</f>
        <v>1569</v>
      </c>
      <c r="P1865" s="169">
        <f t="shared" si="167"/>
        <v>45502</v>
      </c>
      <c r="Q1865" s="169">
        <f t="shared" si="167"/>
        <v>45504</v>
      </c>
      <c r="R1865" s="3"/>
    </row>
    <row r="1866" spans="14:18" x14ac:dyDescent="0.2">
      <c r="N1866" s="167">
        <f t="shared" ref="N1866:N1929" si="169">DAY(P1866)</f>
        <v>30</v>
      </c>
      <c r="O1866" s="168">
        <f t="shared" si="168"/>
        <v>1517</v>
      </c>
      <c r="P1866" s="169">
        <f t="shared" si="167"/>
        <v>45503</v>
      </c>
      <c r="Q1866" s="169">
        <f t="shared" si="167"/>
        <v>45505</v>
      </c>
      <c r="R1866" s="3"/>
    </row>
    <row r="1867" spans="14:18" x14ac:dyDescent="0.2">
      <c r="N1867" s="167">
        <f t="shared" si="169"/>
        <v>31</v>
      </c>
      <c r="O1867" s="168">
        <f t="shared" si="168"/>
        <v>1468</v>
      </c>
      <c r="P1867" s="169">
        <f t="shared" si="167"/>
        <v>45504</v>
      </c>
      <c r="Q1867" s="169">
        <f t="shared" si="167"/>
        <v>45506</v>
      </c>
      <c r="R1867" s="3"/>
    </row>
    <row r="1868" spans="14:18" x14ac:dyDescent="0.2">
      <c r="N1868" s="167">
        <f t="shared" si="169"/>
        <v>1</v>
      </c>
      <c r="O1868" s="168">
        <f t="shared" si="168"/>
        <v>45505</v>
      </c>
      <c r="P1868" s="169">
        <f t="shared" ref="P1868:Q1883" si="170">P1867+1</f>
        <v>45505</v>
      </c>
      <c r="Q1868" s="169">
        <f t="shared" si="170"/>
        <v>45507</v>
      </c>
      <c r="R1868" s="3"/>
    </row>
    <row r="1869" spans="14:18" x14ac:dyDescent="0.2">
      <c r="N1869" s="167">
        <f t="shared" si="169"/>
        <v>2</v>
      </c>
      <c r="O1869" s="168">
        <f t="shared" si="168"/>
        <v>22753</v>
      </c>
      <c r="P1869" s="169">
        <f t="shared" si="170"/>
        <v>45506</v>
      </c>
      <c r="Q1869" s="169">
        <f t="shared" si="170"/>
        <v>45508</v>
      </c>
      <c r="R1869" s="3"/>
    </row>
    <row r="1870" spans="14:18" x14ac:dyDescent="0.2">
      <c r="N1870" s="167">
        <f t="shared" si="169"/>
        <v>3</v>
      </c>
      <c r="O1870" s="168">
        <f t="shared" si="168"/>
        <v>15169</v>
      </c>
      <c r="P1870" s="169">
        <f t="shared" si="170"/>
        <v>45507</v>
      </c>
      <c r="Q1870" s="169">
        <f t="shared" si="170"/>
        <v>45509</v>
      </c>
      <c r="R1870" s="3"/>
    </row>
    <row r="1871" spans="14:18" x14ac:dyDescent="0.2">
      <c r="N1871" s="167">
        <f t="shared" si="169"/>
        <v>4</v>
      </c>
      <c r="O1871" s="168">
        <f t="shared" si="168"/>
        <v>11377</v>
      </c>
      <c r="P1871" s="169">
        <f t="shared" si="170"/>
        <v>45508</v>
      </c>
      <c r="Q1871" s="169">
        <f t="shared" si="170"/>
        <v>45510</v>
      </c>
      <c r="R1871" s="3"/>
    </row>
    <row r="1872" spans="14:18" x14ac:dyDescent="0.2">
      <c r="N1872" s="167">
        <f t="shared" si="169"/>
        <v>5</v>
      </c>
      <c r="O1872" s="168">
        <f t="shared" si="168"/>
        <v>9102</v>
      </c>
      <c r="P1872" s="169">
        <f t="shared" si="170"/>
        <v>45509</v>
      </c>
      <c r="Q1872" s="169">
        <f t="shared" si="170"/>
        <v>45511</v>
      </c>
      <c r="R1872" s="3"/>
    </row>
    <row r="1873" spans="14:18" x14ac:dyDescent="0.2">
      <c r="N1873" s="167">
        <f t="shared" si="169"/>
        <v>6</v>
      </c>
      <c r="O1873" s="168">
        <f t="shared" si="168"/>
        <v>7585</v>
      </c>
      <c r="P1873" s="169">
        <f t="shared" si="170"/>
        <v>45510</v>
      </c>
      <c r="Q1873" s="169">
        <f t="shared" si="170"/>
        <v>45512</v>
      </c>
      <c r="R1873" s="3"/>
    </row>
    <row r="1874" spans="14:18" x14ac:dyDescent="0.2">
      <c r="N1874" s="167">
        <f t="shared" si="169"/>
        <v>7</v>
      </c>
      <c r="O1874" s="168">
        <f t="shared" si="168"/>
        <v>6502</v>
      </c>
      <c r="P1874" s="169">
        <f t="shared" si="170"/>
        <v>45511</v>
      </c>
      <c r="Q1874" s="169">
        <f t="shared" si="170"/>
        <v>45513</v>
      </c>
      <c r="R1874" s="3"/>
    </row>
    <row r="1875" spans="14:18" x14ac:dyDescent="0.2">
      <c r="N1875" s="167">
        <f t="shared" si="169"/>
        <v>8</v>
      </c>
      <c r="O1875" s="168">
        <f t="shared" si="168"/>
        <v>5689</v>
      </c>
      <c r="P1875" s="169">
        <f t="shared" si="170"/>
        <v>45512</v>
      </c>
      <c r="Q1875" s="169">
        <f t="shared" si="170"/>
        <v>45514</v>
      </c>
      <c r="R1875" s="3"/>
    </row>
    <row r="1876" spans="14:18" x14ac:dyDescent="0.2">
      <c r="N1876" s="167">
        <f t="shared" si="169"/>
        <v>9</v>
      </c>
      <c r="O1876" s="168">
        <f t="shared" si="168"/>
        <v>5057</v>
      </c>
      <c r="P1876" s="169">
        <f t="shared" si="170"/>
        <v>45513</v>
      </c>
      <c r="Q1876" s="169">
        <f t="shared" si="170"/>
        <v>45515</v>
      </c>
      <c r="R1876" s="3"/>
    </row>
    <row r="1877" spans="14:18" x14ac:dyDescent="0.2">
      <c r="N1877" s="167">
        <f t="shared" si="169"/>
        <v>10</v>
      </c>
      <c r="O1877" s="168">
        <f t="shared" si="168"/>
        <v>4551</v>
      </c>
      <c r="P1877" s="169">
        <f t="shared" si="170"/>
        <v>45514</v>
      </c>
      <c r="Q1877" s="169">
        <f t="shared" si="170"/>
        <v>45516</v>
      </c>
      <c r="R1877" s="3"/>
    </row>
    <row r="1878" spans="14:18" x14ac:dyDescent="0.2">
      <c r="N1878" s="167">
        <f t="shared" si="169"/>
        <v>11</v>
      </c>
      <c r="O1878" s="168">
        <f t="shared" si="168"/>
        <v>4138</v>
      </c>
      <c r="P1878" s="169">
        <f t="shared" si="170"/>
        <v>45515</v>
      </c>
      <c r="Q1878" s="169">
        <f t="shared" si="170"/>
        <v>45517</v>
      </c>
      <c r="R1878" s="3"/>
    </row>
    <row r="1879" spans="14:18" x14ac:dyDescent="0.2">
      <c r="N1879" s="167">
        <f t="shared" si="169"/>
        <v>12</v>
      </c>
      <c r="O1879" s="168">
        <f t="shared" si="168"/>
        <v>3793</v>
      </c>
      <c r="P1879" s="169">
        <f t="shared" si="170"/>
        <v>45516</v>
      </c>
      <c r="Q1879" s="169">
        <f t="shared" si="170"/>
        <v>45518</v>
      </c>
      <c r="R1879" s="3"/>
    </row>
    <row r="1880" spans="14:18" x14ac:dyDescent="0.2">
      <c r="N1880" s="167">
        <f t="shared" si="169"/>
        <v>13</v>
      </c>
      <c r="O1880" s="168">
        <f t="shared" si="168"/>
        <v>3501</v>
      </c>
      <c r="P1880" s="169">
        <f t="shared" si="170"/>
        <v>45517</v>
      </c>
      <c r="Q1880" s="169">
        <f t="shared" si="170"/>
        <v>45519</v>
      </c>
      <c r="R1880" s="3"/>
    </row>
    <row r="1881" spans="14:18" x14ac:dyDescent="0.2">
      <c r="N1881" s="167">
        <f t="shared" si="169"/>
        <v>14</v>
      </c>
      <c r="O1881" s="168">
        <f t="shared" si="168"/>
        <v>3251</v>
      </c>
      <c r="P1881" s="169">
        <f t="shared" si="170"/>
        <v>45518</v>
      </c>
      <c r="Q1881" s="169">
        <f t="shared" si="170"/>
        <v>45520</v>
      </c>
      <c r="R1881" s="3"/>
    </row>
    <row r="1882" spans="14:18" x14ac:dyDescent="0.2">
      <c r="N1882" s="167">
        <f t="shared" si="169"/>
        <v>15</v>
      </c>
      <c r="O1882" s="168">
        <f t="shared" si="168"/>
        <v>3035</v>
      </c>
      <c r="P1882" s="169">
        <f t="shared" si="170"/>
        <v>45519</v>
      </c>
      <c r="Q1882" s="169">
        <f t="shared" si="170"/>
        <v>45521</v>
      </c>
      <c r="R1882" s="3"/>
    </row>
    <row r="1883" spans="14:18" x14ac:dyDescent="0.2">
      <c r="N1883" s="167">
        <f t="shared" si="169"/>
        <v>16</v>
      </c>
      <c r="O1883" s="168">
        <f t="shared" si="168"/>
        <v>2845</v>
      </c>
      <c r="P1883" s="169">
        <f t="shared" si="170"/>
        <v>45520</v>
      </c>
      <c r="Q1883" s="169">
        <f t="shared" si="170"/>
        <v>45522</v>
      </c>
      <c r="R1883" s="3"/>
    </row>
    <row r="1884" spans="14:18" x14ac:dyDescent="0.2">
      <c r="N1884" s="167">
        <f t="shared" si="169"/>
        <v>17</v>
      </c>
      <c r="O1884" s="168">
        <f t="shared" si="168"/>
        <v>2678</v>
      </c>
      <c r="P1884" s="169">
        <f t="shared" ref="P1884:Q1899" si="171">P1883+1</f>
        <v>45521</v>
      </c>
      <c r="Q1884" s="169">
        <f t="shared" si="171"/>
        <v>45523</v>
      </c>
      <c r="R1884" s="3"/>
    </row>
    <row r="1885" spans="14:18" x14ac:dyDescent="0.2">
      <c r="N1885" s="167">
        <f t="shared" si="169"/>
        <v>18</v>
      </c>
      <c r="O1885" s="168">
        <f t="shared" si="168"/>
        <v>2529</v>
      </c>
      <c r="P1885" s="169">
        <f t="shared" si="171"/>
        <v>45522</v>
      </c>
      <c r="Q1885" s="169">
        <f t="shared" si="171"/>
        <v>45524</v>
      </c>
      <c r="R1885" s="3"/>
    </row>
    <row r="1886" spans="14:18" x14ac:dyDescent="0.2">
      <c r="N1886" s="167">
        <f t="shared" si="169"/>
        <v>19</v>
      </c>
      <c r="O1886" s="168">
        <f t="shared" si="168"/>
        <v>2396</v>
      </c>
      <c r="P1886" s="169">
        <f t="shared" si="171"/>
        <v>45523</v>
      </c>
      <c r="Q1886" s="169">
        <f t="shared" si="171"/>
        <v>45525</v>
      </c>
      <c r="R1886" s="3"/>
    </row>
    <row r="1887" spans="14:18" x14ac:dyDescent="0.2">
      <c r="N1887" s="167">
        <f t="shared" si="169"/>
        <v>20</v>
      </c>
      <c r="O1887" s="168">
        <f t="shared" si="168"/>
        <v>2276</v>
      </c>
      <c r="P1887" s="169">
        <f t="shared" si="171"/>
        <v>45524</v>
      </c>
      <c r="Q1887" s="169">
        <f t="shared" si="171"/>
        <v>45526</v>
      </c>
      <c r="R1887" s="3"/>
    </row>
    <row r="1888" spans="14:18" x14ac:dyDescent="0.2">
      <c r="N1888" s="167">
        <f t="shared" si="169"/>
        <v>21</v>
      </c>
      <c r="O1888" s="168">
        <f t="shared" si="168"/>
        <v>2168</v>
      </c>
      <c r="P1888" s="169">
        <f t="shared" si="171"/>
        <v>45525</v>
      </c>
      <c r="Q1888" s="169">
        <f t="shared" si="171"/>
        <v>45527</v>
      </c>
      <c r="R1888" s="3"/>
    </row>
    <row r="1889" spans="14:18" x14ac:dyDescent="0.2">
      <c r="N1889" s="167">
        <f t="shared" si="169"/>
        <v>22</v>
      </c>
      <c r="O1889" s="168">
        <f t="shared" si="168"/>
        <v>2069</v>
      </c>
      <c r="P1889" s="169">
        <f t="shared" si="171"/>
        <v>45526</v>
      </c>
      <c r="Q1889" s="169">
        <f t="shared" si="171"/>
        <v>45528</v>
      </c>
      <c r="R1889" s="3"/>
    </row>
    <row r="1890" spans="14:18" x14ac:dyDescent="0.2">
      <c r="N1890" s="167">
        <f t="shared" si="169"/>
        <v>23</v>
      </c>
      <c r="O1890" s="168">
        <f t="shared" si="168"/>
        <v>1979</v>
      </c>
      <c r="P1890" s="169">
        <f t="shared" si="171"/>
        <v>45527</v>
      </c>
      <c r="Q1890" s="169">
        <f t="shared" si="171"/>
        <v>45529</v>
      </c>
      <c r="R1890" s="3"/>
    </row>
    <row r="1891" spans="14:18" x14ac:dyDescent="0.2">
      <c r="N1891" s="167">
        <f t="shared" si="169"/>
        <v>24</v>
      </c>
      <c r="O1891" s="168">
        <f t="shared" si="168"/>
        <v>1897</v>
      </c>
      <c r="P1891" s="169">
        <f t="shared" si="171"/>
        <v>45528</v>
      </c>
      <c r="Q1891" s="169">
        <f t="shared" si="171"/>
        <v>45530</v>
      </c>
      <c r="R1891" s="3"/>
    </row>
    <row r="1892" spans="14:18" x14ac:dyDescent="0.2">
      <c r="N1892" s="167">
        <f t="shared" si="169"/>
        <v>25</v>
      </c>
      <c r="O1892" s="168">
        <f t="shared" si="168"/>
        <v>1821</v>
      </c>
      <c r="P1892" s="169">
        <f t="shared" si="171"/>
        <v>45529</v>
      </c>
      <c r="Q1892" s="169">
        <f t="shared" si="171"/>
        <v>45531</v>
      </c>
      <c r="R1892" s="3"/>
    </row>
    <row r="1893" spans="14:18" x14ac:dyDescent="0.2">
      <c r="N1893" s="167">
        <f t="shared" si="169"/>
        <v>26</v>
      </c>
      <c r="O1893" s="168">
        <f t="shared" si="168"/>
        <v>1751</v>
      </c>
      <c r="P1893" s="169">
        <f t="shared" si="171"/>
        <v>45530</v>
      </c>
      <c r="Q1893" s="169">
        <f t="shared" si="171"/>
        <v>45532</v>
      </c>
      <c r="R1893" s="3"/>
    </row>
    <row r="1894" spans="14:18" x14ac:dyDescent="0.2">
      <c r="N1894" s="167">
        <f t="shared" si="169"/>
        <v>27</v>
      </c>
      <c r="O1894" s="168">
        <f t="shared" si="168"/>
        <v>1686</v>
      </c>
      <c r="P1894" s="169">
        <f t="shared" si="171"/>
        <v>45531</v>
      </c>
      <c r="Q1894" s="169">
        <f t="shared" si="171"/>
        <v>45533</v>
      </c>
      <c r="R1894" s="3"/>
    </row>
    <row r="1895" spans="14:18" x14ac:dyDescent="0.2">
      <c r="N1895" s="167">
        <f t="shared" si="169"/>
        <v>28</v>
      </c>
      <c r="O1895" s="168">
        <f t="shared" si="168"/>
        <v>1626</v>
      </c>
      <c r="P1895" s="169">
        <f t="shared" si="171"/>
        <v>45532</v>
      </c>
      <c r="Q1895" s="169">
        <f t="shared" si="171"/>
        <v>45534</v>
      </c>
      <c r="R1895" s="3"/>
    </row>
    <row r="1896" spans="14:18" x14ac:dyDescent="0.2">
      <c r="N1896" s="167">
        <f t="shared" si="169"/>
        <v>29</v>
      </c>
      <c r="O1896" s="168">
        <f t="shared" si="168"/>
        <v>1570</v>
      </c>
      <c r="P1896" s="169">
        <f t="shared" si="171"/>
        <v>45533</v>
      </c>
      <c r="Q1896" s="169">
        <f t="shared" si="171"/>
        <v>45535</v>
      </c>
      <c r="R1896" s="3"/>
    </row>
    <row r="1897" spans="14:18" x14ac:dyDescent="0.2">
      <c r="N1897" s="167">
        <f t="shared" si="169"/>
        <v>30</v>
      </c>
      <c r="O1897" s="168">
        <f t="shared" si="168"/>
        <v>1518</v>
      </c>
      <c r="P1897" s="169">
        <f t="shared" si="171"/>
        <v>45534</v>
      </c>
      <c r="Q1897" s="169">
        <f t="shared" si="171"/>
        <v>45536</v>
      </c>
      <c r="R1897" s="3"/>
    </row>
    <row r="1898" spans="14:18" x14ac:dyDescent="0.2">
      <c r="N1898" s="167">
        <f t="shared" si="169"/>
        <v>31</v>
      </c>
      <c r="O1898" s="168">
        <f t="shared" si="168"/>
        <v>1469</v>
      </c>
      <c r="P1898" s="169">
        <f t="shared" si="171"/>
        <v>45535</v>
      </c>
      <c r="Q1898" s="169">
        <f t="shared" si="171"/>
        <v>45537</v>
      </c>
      <c r="R1898" s="3"/>
    </row>
    <row r="1899" spans="14:18" x14ac:dyDescent="0.2">
      <c r="N1899" s="167">
        <f t="shared" si="169"/>
        <v>1</v>
      </c>
      <c r="O1899" s="168">
        <f t="shared" si="168"/>
        <v>45536</v>
      </c>
      <c r="P1899" s="169">
        <f t="shared" si="171"/>
        <v>45536</v>
      </c>
      <c r="Q1899" s="169">
        <f t="shared" si="171"/>
        <v>45538</v>
      </c>
      <c r="R1899" s="3"/>
    </row>
    <row r="1900" spans="14:18" x14ac:dyDescent="0.2">
      <c r="N1900" s="167">
        <f t="shared" si="169"/>
        <v>2</v>
      </c>
      <c r="O1900" s="168">
        <f t="shared" si="168"/>
        <v>22769</v>
      </c>
      <c r="P1900" s="169">
        <f t="shared" ref="P1900:Q1915" si="172">P1899+1</f>
        <v>45537</v>
      </c>
      <c r="Q1900" s="169">
        <f t="shared" si="172"/>
        <v>45539</v>
      </c>
      <c r="R1900" s="3"/>
    </row>
    <row r="1901" spans="14:18" x14ac:dyDescent="0.2">
      <c r="N1901" s="167">
        <f t="shared" si="169"/>
        <v>3</v>
      </c>
      <c r="O1901" s="168">
        <f t="shared" si="168"/>
        <v>15179</v>
      </c>
      <c r="P1901" s="169">
        <f t="shared" si="172"/>
        <v>45538</v>
      </c>
      <c r="Q1901" s="169">
        <f t="shared" si="172"/>
        <v>45540</v>
      </c>
      <c r="R1901" s="3"/>
    </row>
    <row r="1902" spans="14:18" x14ac:dyDescent="0.2">
      <c r="N1902" s="167">
        <f t="shared" si="169"/>
        <v>4</v>
      </c>
      <c r="O1902" s="168">
        <f t="shared" si="168"/>
        <v>11385</v>
      </c>
      <c r="P1902" s="169">
        <f t="shared" si="172"/>
        <v>45539</v>
      </c>
      <c r="Q1902" s="169">
        <f t="shared" si="172"/>
        <v>45541</v>
      </c>
      <c r="R1902" s="3"/>
    </row>
    <row r="1903" spans="14:18" x14ac:dyDescent="0.2">
      <c r="N1903" s="167">
        <f t="shared" si="169"/>
        <v>5</v>
      </c>
      <c r="O1903" s="168">
        <f t="shared" si="168"/>
        <v>9108</v>
      </c>
      <c r="P1903" s="169">
        <f t="shared" si="172"/>
        <v>45540</v>
      </c>
      <c r="Q1903" s="169">
        <f t="shared" si="172"/>
        <v>45542</v>
      </c>
      <c r="R1903" s="3"/>
    </row>
    <row r="1904" spans="14:18" x14ac:dyDescent="0.2">
      <c r="N1904" s="167">
        <f t="shared" si="169"/>
        <v>6</v>
      </c>
      <c r="O1904" s="168">
        <f t="shared" si="168"/>
        <v>7590</v>
      </c>
      <c r="P1904" s="169">
        <f t="shared" si="172"/>
        <v>45541</v>
      </c>
      <c r="Q1904" s="169">
        <f t="shared" si="172"/>
        <v>45543</v>
      </c>
      <c r="R1904" s="3"/>
    </row>
    <row r="1905" spans="14:18" x14ac:dyDescent="0.2">
      <c r="N1905" s="167">
        <f t="shared" si="169"/>
        <v>7</v>
      </c>
      <c r="O1905" s="168">
        <f t="shared" si="168"/>
        <v>6506</v>
      </c>
      <c r="P1905" s="169">
        <f t="shared" si="172"/>
        <v>45542</v>
      </c>
      <c r="Q1905" s="169">
        <f t="shared" si="172"/>
        <v>45544</v>
      </c>
      <c r="R1905" s="3"/>
    </row>
    <row r="1906" spans="14:18" x14ac:dyDescent="0.2">
      <c r="N1906" s="167">
        <f t="shared" si="169"/>
        <v>8</v>
      </c>
      <c r="O1906" s="168">
        <f t="shared" si="168"/>
        <v>5693</v>
      </c>
      <c r="P1906" s="169">
        <f t="shared" si="172"/>
        <v>45543</v>
      </c>
      <c r="Q1906" s="169">
        <f t="shared" si="172"/>
        <v>45545</v>
      </c>
      <c r="R1906" s="3"/>
    </row>
    <row r="1907" spans="14:18" x14ac:dyDescent="0.2">
      <c r="N1907" s="167">
        <f t="shared" si="169"/>
        <v>9</v>
      </c>
      <c r="O1907" s="168">
        <f t="shared" si="168"/>
        <v>5060</v>
      </c>
      <c r="P1907" s="169">
        <f t="shared" si="172"/>
        <v>45544</v>
      </c>
      <c r="Q1907" s="169">
        <f t="shared" si="172"/>
        <v>45546</v>
      </c>
      <c r="R1907" s="3"/>
    </row>
    <row r="1908" spans="14:18" x14ac:dyDescent="0.2">
      <c r="N1908" s="167">
        <f t="shared" si="169"/>
        <v>10</v>
      </c>
      <c r="O1908" s="168">
        <f t="shared" si="168"/>
        <v>4555</v>
      </c>
      <c r="P1908" s="169">
        <f t="shared" si="172"/>
        <v>45545</v>
      </c>
      <c r="Q1908" s="169">
        <f t="shared" si="172"/>
        <v>45547</v>
      </c>
      <c r="R1908" s="3"/>
    </row>
    <row r="1909" spans="14:18" x14ac:dyDescent="0.2">
      <c r="N1909" s="167">
        <f t="shared" si="169"/>
        <v>11</v>
      </c>
      <c r="O1909" s="168">
        <f t="shared" si="168"/>
        <v>4141</v>
      </c>
      <c r="P1909" s="169">
        <f t="shared" si="172"/>
        <v>45546</v>
      </c>
      <c r="Q1909" s="169">
        <f t="shared" si="172"/>
        <v>45548</v>
      </c>
      <c r="R1909" s="3"/>
    </row>
    <row r="1910" spans="14:18" x14ac:dyDescent="0.2">
      <c r="N1910" s="167">
        <f t="shared" si="169"/>
        <v>12</v>
      </c>
      <c r="O1910" s="168">
        <f t="shared" si="168"/>
        <v>3796</v>
      </c>
      <c r="P1910" s="169">
        <f t="shared" si="172"/>
        <v>45547</v>
      </c>
      <c r="Q1910" s="169">
        <f t="shared" si="172"/>
        <v>45549</v>
      </c>
      <c r="R1910" s="3"/>
    </row>
    <row r="1911" spans="14:18" x14ac:dyDescent="0.2">
      <c r="N1911" s="167">
        <f t="shared" si="169"/>
        <v>13</v>
      </c>
      <c r="O1911" s="168">
        <f t="shared" si="168"/>
        <v>3504</v>
      </c>
      <c r="P1911" s="169">
        <f t="shared" si="172"/>
        <v>45548</v>
      </c>
      <c r="Q1911" s="169">
        <f t="shared" si="172"/>
        <v>45550</v>
      </c>
      <c r="R1911" s="3"/>
    </row>
    <row r="1912" spans="14:18" x14ac:dyDescent="0.2">
      <c r="N1912" s="167">
        <f t="shared" si="169"/>
        <v>14</v>
      </c>
      <c r="O1912" s="168">
        <f t="shared" si="168"/>
        <v>3254</v>
      </c>
      <c r="P1912" s="169">
        <f t="shared" si="172"/>
        <v>45549</v>
      </c>
      <c r="Q1912" s="169">
        <f t="shared" si="172"/>
        <v>45551</v>
      </c>
      <c r="R1912" s="3"/>
    </row>
    <row r="1913" spans="14:18" x14ac:dyDescent="0.2">
      <c r="N1913" s="167">
        <f t="shared" si="169"/>
        <v>15</v>
      </c>
      <c r="O1913" s="168">
        <f t="shared" si="168"/>
        <v>3037</v>
      </c>
      <c r="P1913" s="169">
        <f t="shared" si="172"/>
        <v>45550</v>
      </c>
      <c r="Q1913" s="169">
        <f t="shared" si="172"/>
        <v>45552</v>
      </c>
      <c r="R1913" s="3"/>
    </row>
    <row r="1914" spans="14:18" x14ac:dyDescent="0.2">
      <c r="N1914" s="167">
        <f t="shared" si="169"/>
        <v>16</v>
      </c>
      <c r="O1914" s="168">
        <f t="shared" si="168"/>
        <v>2847</v>
      </c>
      <c r="P1914" s="169">
        <f t="shared" si="172"/>
        <v>45551</v>
      </c>
      <c r="Q1914" s="169">
        <f t="shared" si="172"/>
        <v>45553</v>
      </c>
      <c r="R1914" s="3"/>
    </row>
    <row r="1915" spans="14:18" x14ac:dyDescent="0.2">
      <c r="N1915" s="167">
        <f t="shared" si="169"/>
        <v>17</v>
      </c>
      <c r="O1915" s="168">
        <f t="shared" si="168"/>
        <v>2680</v>
      </c>
      <c r="P1915" s="169">
        <f t="shared" si="172"/>
        <v>45552</v>
      </c>
      <c r="Q1915" s="169">
        <f t="shared" si="172"/>
        <v>45554</v>
      </c>
      <c r="R1915" s="3"/>
    </row>
    <row r="1916" spans="14:18" x14ac:dyDescent="0.2">
      <c r="N1916" s="167">
        <f t="shared" si="169"/>
        <v>18</v>
      </c>
      <c r="O1916" s="168">
        <f t="shared" si="168"/>
        <v>2531</v>
      </c>
      <c r="P1916" s="169">
        <f t="shared" ref="P1916:Q1931" si="173">P1915+1</f>
        <v>45553</v>
      </c>
      <c r="Q1916" s="169">
        <f t="shared" si="173"/>
        <v>45555</v>
      </c>
      <c r="R1916" s="3"/>
    </row>
    <row r="1917" spans="14:18" x14ac:dyDescent="0.2">
      <c r="N1917" s="167">
        <f t="shared" si="169"/>
        <v>19</v>
      </c>
      <c r="O1917" s="168">
        <f t="shared" si="168"/>
        <v>2398</v>
      </c>
      <c r="P1917" s="169">
        <f t="shared" si="173"/>
        <v>45554</v>
      </c>
      <c r="Q1917" s="169">
        <f t="shared" si="173"/>
        <v>45556</v>
      </c>
      <c r="R1917" s="3"/>
    </row>
    <row r="1918" spans="14:18" x14ac:dyDescent="0.2">
      <c r="N1918" s="167">
        <f t="shared" si="169"/>
        <v>20</v>
      </c>
      <c r="O1918" s="168">
        <f t="shared" si="168"/>
        <v>2278</v>
      </c>
      <c r="P1918" s="169">
        <f t="shared" si="173"/>
        <v>45555</v>
      </c>
      <c r="Q1918" s="169">
        <f t="shared" si="173"/>
        <v>45557</v>
      </c>
      <c r="R1918" s="3"/>
    </row>
    <row r="1919" spans="14:18" x14ac:dyDescent="0.2">
      <c r="N1919" s="167">
        <f t="shared" si="169"/>
        <v>21</v>
      </c>
      <c r="O1919" s="168">
        <f t="shared" si="168"/>
        <v>2169</v>
      </c>
      <c r="P1919" s="169">
        <f t="shared" si="173"/>
        <v>45556</v>
      </c>
      <c r="Q1919" s="169">
        <f t="shared" si="173"/>
        <v>45558</v>
      </c>
      <c r="R1919" s="3"/>
    </row>
    <row r="1920" spans="14:18" x14ac:dyDescent="0.2">
      <c r="N1920" s="167">
        <f t="shared" si="169"/>
        <v>22</v>
      </c>
      <c r="O1920" s="168">
        <f t="shared" si="168"/>
        <v>2071</v>
      </c>
      <c r="P1920" s="169">
        <f t="shared" si="173"/>
        <v>45557</v>
      </c>
      <c r="Q1920" s="169">
        <f t="shared" si="173"/>
        <v>45559</v>
      </c>
      <c r="R1920" s="3"/>
    </row>
    <row r="1921" spans="14:18" x14ac:dyDescent="0.2">
      <c r="N1921" s="167">
        <f t="shared" si="169"/>
        <v>23</v>
      </c>
      <c r="O1921" s="168">
        <f t="shared" si="168"/>
        <v>1981</v>
      </c>
      <c r="P1921" s="169">
        <f t="shared" si="173"/>
        <v>45558</v>
      </c>
      <c r="Q1921" s="169">
        <f t="shared" si="173"/>
        <v>45560</v>
      </c>
      <c r="R1921" s="3"/>
    </row>
    <row r="1922" spans="14:18" x14ac:dyDescent="0.2">
      <c r="N1922" s="167">
        <f t="shared" si="169"/>
        <v>24</v>
      </c>
      <c r="O1922" s="168">
        <f t="shared" si="168"/>
        <v>1898</v>
      </c>
      <c r="P1922" s="169">
        <f t="shared" si="173"/>
        <v>45559</v>
      </c>
      <c r="Q1922" s="169">
        <f t="shared" si="173"/>
        <v>45561</v>
      </c>
      <c r="R1922" s="3"/>
    </row>
    <row r="1923" spans="14:18" x14ac:dyDescent="0.2">
      <c r="N1923" s="167">
        <f t="shared" si="169"/>
        <v>25</v>
      </c>
      <c r="O1923" s="168">
        <f t="shared" si="168"/>
        <v>1822</v>
      </c>
      <c r="P1923" s="169">
        <f t="shared" si="173"/>
        <v>45560</v>
      </c>
      <c r="Q1923" s="169">
        <f t="shared" si="173"/>
        <v>45562</v>
      </c>
      <c r="R1923" s="3"/>
    </row>
    <row r="1924" spans="14:18" x14ac:dyDescent="0.2">
      <c r="N1924" s="167">
        <f t="shared" si="169"/>
        <v>26</v>
      </c>
      <c r="O1924" s="168">
        <f t="shared" si="168"/>
        <v>1752</v>
      </c>
      <c r="P1924" s="169">
        <f t="shared" si="173"/>
        <v>45561</v>
      </c>
      <c r="Q1924" s="169">
        <f t="shared" si="173"/>
        <v>45563</v>
      </c>
      <c r="R1924" s="3"/>
    </row>
    <row r="1925" spans="14:18" x14ac:dyDescent="0.2">
      <c r="N1925" s="167">
        <f t="shared" si="169"/>
        <v>27</v>
      </c>
      <c r="O1925" s="168">
        <f t="shared" si="168"/>
        <v>1687</v>
      </c>
      <c r="P1925" s="169">
        <f t="shared" si="173"/>
        <v>45562</v>
      </c>
      <c r="Q1925" s="169">
        <f t="shared" si="173"/>
        <v>45564</v>
      </c>
      <c r="R1925" s="3"/>
    </row>
    <row r="1926" spans="14:18" x14ac:dyDescent="0.2">
      <c r="N1926" s="167">
        <f t="shared" si="169"/>
        <v>28</v>
      </c>
      <c r="O1926" s="168">
        <f t="shared" si="168"/>
        <v>1627</v>
      </c>
      <c r="P1926" s="169">
        <f t="shared" si="173"/>
        <v>45563</v>
      </c>
      <c r="Q1926" s="169">
        <f t="shared" si="173"/>
        <v>45565</v>
      </c>
      <c r="R1926" s="3"/>
    </row>
    <row r="1927" spans="14:18" x14ac:dyDescent="0.2">
      <c r="N1927" s="167">
        <f t="shared" si="169"/>
        <v>29</v>
      </c>
      <c r="O1927" s="168">
        <f t="shared" si="168"/>
        <v>1571</v>
      </c>
      <c r="P1927" s="169">
        <f t="shared" si="173"/>
        <v>45564</v>
      </c>
      <c r="Q1927" s="169">
        <f t="shared" si="173"/>
        <v>45566</v>
      </c>
      <c r="R1927" s="3"/>
    </row>
    <row r="1928" spans="14:18" x14ac:dyDescent="0.2">
      <c r="N1928" s="167">
        <f t="shared" si="169"/>
        <v>30</v>
      </c>
      <c r="O1928" s="168">
        <f t="shared" si="168"/>
        <v>1519</v>
      </c>
      <c r="P1928" s="169">
        <f t="shared" si="173"/>
        <v>45565</v>
      </c>
      <c r="Q1928" s="169">
        <f t="shared" si="173"/>
        <v>45567</v>
      </c>
      <c r="R1928" s="3"/>
    </row>
    <row r="1929" spans="14:18" x14ac:dyDescent="0.2">
      <c r="N1929" s="167">
        <f t="shared" si="169"/>
        <v>1</v>
      </c>
      <c r="O1929" s="168">
        <f t="shared" ref="O1929:O1992" si="174">ROUND(P1929/N1929,0)</f>
        <v>45566</v>
      </c>
      <c r="P1929" s="169">
        <f t="shared" si="173"/>
        <v>45566</v>
      </c>
      <c r="Q1929" s="169">
        <f t="shared" si="173"/>
        <v>45568</v>
      </c>
      <c r="R1929" s="3"/>
    </row>
    <row r="1930" spans="14:18" x14ac:dyDescent="0.2">
      <c r="N1930" s="167">
        <f t="shared" ref="N1930:N1993" si="175">DAY(P1930)</f>
        <v>2</v>
      </c>
      <c r="O1930" s="168">
        <f t="shared" si="174"/>
        <v>22784</v>
      </c>
      <c r="P1930" s="169">
        <f t="shared" si="173"/>
        <v>45567</v>
      </c>
      <c r="Q1930" s="169">
        <f t="shared" si="173"/>
        <v>45569</v>
      </c>
      <c r="R1930" s="3"/>
    </row>
    <row r="1931" spans="14:18" x14ac:dyDescent="0.2">
      <c r="N1931" s="167">
        <f t="shared" si="175"/>
        <v>3</v>
      </c>
      <c r="O1931" s="168">
        <f t="shared" si="174"/>
        <v>15189</v>
      </c>
      <c r="P1931" s="169">
        <f t="shared" si="173"/>
        <v>45568</v>
      </c>
      <c r="Q1931" s="169">
        <f t="shared" si="173"/>
        <v>45570</v>
      </c>
      <c r="R1931" s="3"/>
    </row>
    <row r="1932" spans="14:18" x14ac:dyDescent="0.2">
      <c r="N1932" s="167">
        <f t="shared" si="175"/>
        <v>4</v>
      </c>
      <c r="O1932" s="168">
        <f t="shared" si="174"/>
        <v>11392</v>
      </c>
      <c r="P1932" s="169">
        <f t="shared" ref="P1932:Q1947" si="176">P1931+1</f>
        <v>45569</v>
      </c>
      <c r="Q1932" s="169">
        <f t="shared" si="176"/>
        <v>45571</v>
      </c>
      <c r="R1932" s="3"/>
    </row>
    <row r="1933" spans="14:18" x14ac:dyDescent="0.2">
      <c r="N1933" s="167">
        <f t="shared" si="175"/>
        <v>5</v>
      </c>
      <c r="O1933" s="168">
        <f t="shared" si="174"/>
        <v>9114</v>
      </c>
      <c r="P1933" s="169">
        <f t="shared" si="176"/>
        <v>45570</v>
      </c>
      <c r="Q1933" s="169">
        <f t="shared" si="176"/>
        <v>45572</v>
      </c>
      <c r="R1933" s="3"/>
    </row>
    <row r="1934" spans="14:18" x14ac:dyDescent="0.2">
      <c r="N1934" s="167">
        <f t="shared" si="175"/>
        <v>6</v>
      </c>
      <c r="O1934" s="168">
        <f t="shared" si="174"/>
        <v>7595</v>
      </c>
      <c r="P1934" s="169">
        <f t="shared" si="176"/>
        <v>45571</v>
      </c>
      <c r="Q1934" s="169">
        <f t="shared" si="176"/>
        <v>45573</v>
      </c>
      <c r="R1934" s="3"/>
    </row>
    <row r="1935" spans="14:18" x14ac:dyDescent="0.2">
      <c r="N1935" s="167">
        <f t="shared" si="175"/>
        <v>7</v>
      </c>
      <c r="O1935" s="168">
        <f t="shared" si="174"/>
        <v>6510</v>
      </c>
      <c r="P1935" s="169">
        <f t="shared" si="176"/>
        <v>45572</v>
      </c>
      <c r="Q1935" s="169">
        <f t="shared" si="176"/>
        <v>45574</v>
      </c>
      <c r="R1935" s="3"/>
    </row>
    <row r="1936" spans="14:18" x14ac:dyDescent="0.2">
      <c r="N1936" s="167">
        <f t="shared" si="175"/>
        <v>8</v>
      </c>
      <c r="O1936" s="168">
        <f t="shared" si="174"/>
        <v>5697</v>
      </c>
      <c r="P1936" s="169">
        <f t="shared" si="176"/>
        <v>45573</v>
      </c>
      <c r="Q1936" s="169">
        <f t="shared" si="176"/>
        <v>45575</v>
      </c>
      <c r="R1936" s="3"/>
    </row>
    <row r="1937" spans="14:18" x14ac:dyDescent="0.2">
      <c r="N1937" s="167">
        <f t="shared" si="175"/>
        <v>9</v>
      </c>
      <c r="O1937" s="168">
        <f t="shared" si="174"/>
        <v>5064</v>
      </c>
      <c r="P1937" s="169">
        <f t="shared" si="176"/>
        <v>45574</v>
      </c>
      <c r="Q1937" s="169">
        <f t="shared" si="176"/>
        <v>45576</v>
      </c>
      <c r="R1937" s="3"/>
    </row>
    <row r="1938" spans="14:18" x14ac:dyDescent="0.2">
      <c r="N1938" s="167">
        <f t="shared" si="175"/>
        <v>10</v>
      </c>
      <c r="O1938" s="168">
        <f t="shared" si="174"/>
        <v>4558</v>
      </c>
      <c r="P1938" s="169">
        <f t="shared" si="176"/>
        <v>45575</v>
      </c>
      <c r="Q1938" s="169">
        <f t="shared" si="176"/>
        <v>45577</v>
      </c>
      <c r="R1938" s="3"/>
    </row>
    <row r="1939" spans="14:18" x14ac:dyDescent="0.2">
      <c r="N1939" s="167">
        <f t="shared" si="175"/>
        <v>11</v>
      </c>
      <c r="O1939" s="168">
        <f t="shared" si="174"/>
        <v>4143</v>
      </c>
      <c r="P1939" s="169">
        <f t="shared" si="176"/>
        <v>45576</v>
      </c>
      <c r="Q1939" s="169">
        <f t="shared" si="176"/>
        <v>45578</v>
      </c>
      <c r="R1939" s="3"/>
    </row>
    <row r="1940" spans="14:18" x14ac:dyDescent="0.2">
      <c r="N1940" s="167">
        <f t="shared" si="175"/>
        <v>12</v>
      </c>
      <c r="O1940" s="168">
        <f t="shared" si="174"/>
        <v>3798</v>
      </c>
      <c r="P1940" s="169">
        <f t="shared" si="176"/>
        <v>45577</v>
      </c>
      <c r="Q1940" s="169">
        <f t="shared" si="176"/>
        <v>45579</v>
      </c>
      <c r="R1940" s="3"/>
    </row>
    <row r="1941" spans="14:18" x14ac:dyDescent="0.2">
      <c r="N1941" s="167">
        <f t="shared" si="175"/>
        <v>13</v>
      </c>
      <c r="O1941" s="168">
        <f t="shared" si="174"/>
        <v>3506</v>
      </c>
      <c r="P1941" s="169">
        <f t="shared" si="176"/>
        <v>45578</v>
      </c>
      <c r="Q1941" s="169">
        <f t="shared" si="176"/>
        <v>45580</v>
      </c>
      <c r="R1941" s="3"/>
    </row>
    <row r="1942" spans="14:18" x14ac:dyDescent="0.2">
      <c r="N1942" s="167">
        <f t="shared" si="175"/>
        <v>14</v>
      </c>
      <c r="O1942" s="168">
        <f t="shared" si="174"/>
        <v>3256</v>
      </c>
      <c r="P1942" s="169">
        <f t="shared" si="176"/>
        <v>45579</v>
      </c>
      <c r="Q1942" s="169">
        <f t="shared" si="176"/>
        <v>45581</v>
      </c>
      <c r="R1942" s="3"/>
    </row>
    <row r="1943" spans="14:18" x14ac:dyDescent="0.2">
      <c r="N1943" s="167">
        <f t="shared" si="175"/>
        <v>15</v>
      </c>
      <c r="O1943" s="168">
        <f t="shared" si="174"/>
        <v>3039</v>
      </c>
      <c r="P1943" s="169">
        <f t="shared" si="176"/>
        <v>45580</v>
      </c>
      <c r="Q1943" s="169">
        <f t="shared" si="176"/>
        <v>45582</v>
      </c>
      <c r="R1943" s="3"/>
    </row>
    <row r="1944" spans="14:18" x14ac:dyDescent="0.2">
      <c r="N1944" s="167">
        <f t="shared" si="175"/>
        <v>16</v>
      </c>
      <c r="O1944" s="168">
        <f t="shared" si="174"/>
        <v>2849</v>
      </c>
      <c r="P1944" s="169">
        <f t="shared" si="176"/>
        <v>45581</v>
      </c>
      <c r="Q1944" s="169">
        <f t="shared" si="176"/>
        <v>45583</v>
      </c>
      <c r="R1944" s="3"/>
    </row>
    <row r="1945" spans="14:18" x14ac:dyDescent="0.2">
      <c r="N1945" s="167">
        <f t="shared" si="175"/>
        <v>17</v>
      </c>
      <c r="O1945" s="168">
        <f t="shared" si="174"/>
        <v>2681</v>
      </c>
      <c r="P1945" s="169">
        <f t="shared" si="176"/>
        <v>45582</v>
      </c>
      <c r="Q1945" s="169">
        <f t="shared" si="176"/>
        <v>45584</v>
      </c>
      <c r="R1945" s="3"/>
    </row>
    <row r="1946" spans="14:18" x14ac:dyDescent="0.2">
      <c r="N1946" s="167">
        <f t="shared" si="175"/>
        <v>18</v>
      </c>
      <c r="O1946" s="168">
        <f t="shared" si="174"/>
        <v>2532</v>
      </c>
      <c r="P1946" s="169">
        <f t="shared" si="176"/>
        <v>45583</v>
      </c>
      <c r="Q1946" s="169">
        <f t="shared" si="176"/>
        <v>45585</v>
      </c>
      <c r="R1946" s="3"/>
    </row>
    <row r="1947" spans="14:18" x14ac:dyDescent="0.2">
      <c r="N1947" s="167">
        <f t="shared" si="175"/>
        <v>19</v>
      </c>
      <c r="O1947" s="168">
        <f t="shared" si="174"/>
        <v>2399</v>
      </c>
      <c r="P1947" s="169">
        <f t="shared" si="176"/>
        <v>45584</v>
      </c>
      <c r="Q1947" s="169">
        <f t="shared" si="176"/>
        <v>45586</v>
      </c>
      <c r="R1947" s="3"/>
    </row>
    <row r="1948" spans="14:18" x14ac:dyDescent="0.2">
      <c r="N1948" s="167">
        <f t="shared" si="175"/>
        <v>20</v>
      </c>
      <c r="O1948" s="168">
        <f t="shared" si="174"/>
        <v>2279</v>
      </c>
      <c r="P1948" s="169">
        <f t="shared" ref="P1948:Q1963" si="177">P1947+1</f>
        <v>45585</v>
      </c>
      <c r="Q1948" s="169">
        <f t="shared" si="177"/>
        <v>45587</v>
      </c>
      <c r="R1948" s="3"/>
    </row>
    <row r="1949" spans="14:18" x14ac:dyDescent="0.2">
      <c r="N1949" s="167">
        <f t="shared" si="175"/>
        <v>21</v>
      </c>
      <c r="O1949" s="168">
        <f t="shared" si="174"/>
        <v>2171</v>
      </c>
      <c r="P1949" s="169">
        <f t="shared" si="177"/>
        <v>45586</v>
      </c>
      <c r="Q1949" s="169">
        <f t="shared" si="177"/>
        <v>45588</v>
      </c>
      <c r="R1949" s="3"/>
    </row>
    <row r="1950" spans="14:18" x14ac:dyDescent="0.2">
      <c r="N1950" s="167">
        <f t="shared" si="175"/>
        <v>22</v>
      </c>
      <c r="O1950" s="168">
        <f t="shared" si="174"/>
        <v>2072</v>
      </c>
      <c r="P1950" s="169">
        <f t="shared" si="177"/>
        <v>45587</v>
      </c>
      <c r="Q1950" s="169">
        <f t="shared" si="177"/>
        <v>45589</v>
      </c>
      <c r="R1950" s="3"/>
    </row>
    <row r="1951" spans="14:18" x14ac:dyDescent="0.2">
      <c r="N1951" s="167">
        <f t="shared" si="175"/>
        <v>23</v>
      </c>
      <c r="O1951" s="168">
        <f t="shared" si="174"/>
        <v>1982</v>
      </c>
      <c r="P1951" s="169">
        <f t="shared" si="177"/>
        <v>45588</v>
      </c>
      <c r="Q1951" s="169">
        <f t="shared" si="177"/>
        <v>45590</v>
      </c>
      <c r="R1951" s="3"/>
    </row>
    <row r="1952" spans="14:18" x14ac:dyDescent="0.2">
      <c r="N1952" s="167">
        <f t="shared" si="175"/>
        <v>24</v>
      </c>
      <c r="O1952" s="168">
        <f t="shared" si="174"/>
        <v>1900</v>
      </c>
      <c r="P1952" s="169">
        <f t="shared" si="177"/>
        <v>45589</v>
      </c>
      <c r="Q1952" s="169">
        <f t="shared" si="177"/>
        <v>45591</v>
      </c>
      <c r="R1952" s="3"/>
    </row>
    <row r="1953" spans="14:18" x14ac:dyDescent="0.2">
      <c r="N1953" s="167">
        <f t="shared" si="175"/>
        <v>25</v>
      </c>
      <c r="O1953" s="168">
        <f t="shared" si="174"/>
        <v>1824</v>
      </c>
      <c r="P1953" s="169">
        <f t="shared" si="177"/>
        <v>45590</v>
      </c>
      <c r="Q1953" s="169">
        <f t="shared" si="177"/>
        <v>45592</v>
      </c>
      <c r="R1953" s="3"/>
    </row>
    <row r="1954" spans="14:18" x14ac:dyDescent="0.2">
      <c r="N1954" s="167">
        <f t="shared" si="175"/>
        <v>26</v>
      </c>
      <c r="O1954" s="168">
        <f t="shared" si="174"/>
        <v>1754</v>
      </c>
      <c r="P1954" s="169">
        <f t="shared" si="177"/>
        <v>45591</v>
      </c>
      <c r="Q1954" s="169">
        <f t="shared" si="177"/>
        <v>45593</v>
      </c>
      <c r="R1954" s="3"/>
    </row>
    <row r="1955" spans="14:18" x14ac:dyDescent="0.2">
      <c r="N1955" s="167">
        <f t="shared" si="175"/>
        <v>27</v>
      </c>
      <c r="O1955" s="168">
        <f t="shared" si="174"/>
        <v>1689</v>
      </c>
      <c r="P1955" s="169">
        <f t="shared" si="177"/>
        <v>45592</v>
      </c>
      <c r="Q1955" s="169">
        <f t="shared" si="177"/>
        <v>45594</v>
      </c>
      <c r="R1955" s="3"/>
    </row>
    <row r="1956" spans="14:18" x14ac:dyDescent="0.2">
      <c r="N1956" s="167">
        <f t="shared" si="175"/>
        <v>28</v>
      </c>
      <c r="O1956" s="168">
        <f t="shared" si="174"/>
        <v>1628</v>
      </c>
      <c r="P1956" s="169">
        <f t="shared" si="177"/>
        <v>45593</v>
      </c>
      <c r="Q1956" s="169">
        <f t="shared" si="177"/>
        <v>45595</v>
      </c>
      <c r="R1956" s="3"/>
    </row>
    <row r="1957" spans="14:18" x14ac:dyDescent="0.2">
      <c r="N1957" s="167">
        <f t="shared" si="175"/>
        <v>29</v>
      </c>
      <c r="O1957" s="168">
        <f t="shared" si="174"/>
        <v>1572</v>
      </c>
      <c r="P1957" s="169">
        <f t="shared" si="177"/>
        <v>45594</v>
      </c>
      <c r="Q1957" s="169">
        <f t="shared" si="177"/>
        <v>45596</v>
      </c>
      <c r="R1957" s="3"/>
    </row>
    <row r="1958" spans="14:18" x14ac:dyDescent="0.2">
      <c r="N1958" s="167">
        <f t="shared" si="175"/>
        <v>30</v>
      </c>
      <c r="O1958" s="168">
        <f t="shared" si="174"/>
        <v>1520</v>
      </c>
      <c r="P1958" s="169">
        <f t="shared" si="177"/>
        <v>45595</v>
      </c>
      <c r="Q1958" s="169">
        <f t="shared" si="177"/>
        <v>45597</v>
      </c>
      <c r="R1958" s="3"/>
    </row>
    <row r="1959" spans="14:18" x14ac:dyDescent="0.2">
      <c r="N1959" s="167">
        <f t="shared" si="175"/>
        <v>31</v>
      </c>
      <c r="O1959" s="168">
        <f t="shared" si="174"/>
        <v>1471</v>
      </c>
      <c r="P1959" s="169">
        <f t="shared" si="177"/>
        <v>45596</v>
      </c>
      <c r="Q1959" s="169">
        <f t="shared" si="177"/>
        <v>45598</v>
      </c>
      <c r="R1959" s="3"/>
    </row>
    <row r="1960" spans="14:18" x14ac:dyDescent="0.2">
      <c r="N1960" s="167">
        <f t="shared" si="175"/>
        <v>1</v>
      </c>
      <c r="O1960" s="168">
        <f t="shared" si="174"/>
        <v>45597</v>
      </c>
      <c r="P1960" s="169">
        <f t="shared" si="177"/>
        <v>45597</v>
      </c>
      <c r="Q1960" s="169">
        <f t="shared" si="177"/>
        <v>45599</v>
      </c>
      <c r="R1960" s="3"/>
    </row>
    <row r="1961" spans="14:18" x14ac:dyDescent="0.2">
      <c r="N1961" s="167">
        <f t="shared" si="175"/>
        <v>2</v>
      </c>
      <c r="O1961" s="168">
        <f t="shared" si="174"/>
        <v>22799</v>
      </c>
      <c r="P1961" s="169">
        <f t="shared" si="177"/>
        <v>45598</v>
      </c>
      <c r="Q1961" s="169">
        <f t="shared" si="177"/>
        <v>45600</v>
      </c>
      <c r="R1961" s="3"/>
    </row>
    <row r="1962" spans="14:18" x14ac:dyDescent="0.2">
      <c r="N1962" s="167">
        <f t="shared" si="175"/>
        <v>3</v>
      </c>
      <c r="O1962" s="168">
        <f t="shared" si="174"/>
        <v>15200</v>
      </c>
      <c r="P1962" s="169">
        <f t="shared" si="177"/>
        <v>45599</v>
      </c>
      <c r="Q1962" s="169">
        <f t="shared" si="177"/>
        <v>45601</v>
      </c>
      <c r="R1962" s="3"/>
    </row>
    <row r="1963" spans="14:18" x14ac:dyDescent="0.2">
      <c r="N1963" s="167">
        <f t="shared" si="175"/>
        <v>4</v>
      </c>
      <c r="O1963" s="168">
        <f t="shared" si="174"/>
        <v>11400</v>
      </c>
      <c r="P1963" s="169">
        <f t="shared" si="177"/>
        <v>45600</v>
      </c>
      <c r="Q1963" s="169">
        <f t="shared" si="177"/>
        <v>45602</v>
      </c>
      <c r="R1963" s="3"/>
    </row>
    <row r="1964" spans="14:18" x14ac:dyDescent="0.2">
      <c r="N1964" s="167">
        <f t="shared" si="175"/>
        <v>5</v>
      </c>
      <c r="O1964" s="168">
        <f t="shared" si="174"/>
        <v>9120</v>
      </c>
      <c r="P1964" s="169">
        <f t="shared" ref="P1964:Q1979" si="178">P1963+1</f>
        <v>45601</v>
      </c>
      <c r="Q1964" s="169">
        <f t="shared" si="178"/>
        <v>45603</v>
      </c>
      <c r="R1964" s="3"/>
    </row>
    <row r="1965" spans="14:18" x14ac:dyDescent="0.2">
      <c r="N1965" s="167">
        <f t="shared" si="175"/>
        <v>6</v>
      </c>
      <c r="O1965" s="168">
        <f t="shared" si="174"/>
        <v>7600</v>
      </c>
      <c r="P1965" s="169">
        <f t="shared" si="178"/>
        <v>45602</v>
      </c>
      <c r="Q1965" s="169">
        <f t="shared" si="178"/>
        <v>45604</v>
      </c>
      <c r="R1965" s="3"/>
    </row>
    <row r="1966" spans="14:18" x14ac:dyDescent="0.2">
      <c r="N1966" s="167">
        <f t="shared" si="175"/>
        <v>7</v>
      </c>
      <c r="O1966" s="168">
        <f t="shared" si="174"/>
        <v>6515</v>
      </c>
      <c r="P1966" s="169">
        <f t="shared" si="178"/>
        <v>45603</v>
      </c>
      <c r="Q1966" s="169">
        <f t="shared" si="178"/>
        <v>45605</v>
      </c>
      <c r="R1966" s="3"/>
    </row>
    <row r="1967" spans="14:18" x14ac:dyDescent="0.2">
      <c r="N1967" s="167">
        <f t="shared" si="175"/>
        <v>8</v>
      </c>
      <c r="O1967" s="168">
        <f t="shared" si="174"/>
        <v>5701</v>
      </c>
      <c r="P1967" s="169">
        <f t="shared" si="178"/>
        <v>45604</v>
      </c>
      <c r="Q1967" s="169">
        <f t="shared" si="178"/>
        <v>45606</v>
      </c>
      <c r="R1967" s="3"/>
    </row>
    <row r="1968" spans="14:18" x14ac:dyDescent="0.2">
      <c r="N1968" s="167">
        <f t="shared" si="175"/>
        <v>9</v>
      </c>
      <c r="O1968" s="168">
        <f t="shared" si="174"/>
        <v>5067</v>
      </c>
      <c r="P1968" s="169">
        <f t="shared" si="178"/>
        <v>45605</v>
      </c>
      <c r="Q1968" s="169">
        <f t="shared" si="178"/>
        <v>45607</v>
      </c>
      <c r="R1968" s="3"/>
    </row>
    <row r="1969" spans="14:18" x14ac:dyDescent="0.2">
      <c r="N1969" s="167">
        <f t="shared" si="175"/>
        <v>10</v>
      </c>
      <c r="O1969" s="168">
        <f t="shared" si="174"/>
        <v>4561</v>
      </c>
      <c r="P1969" s="169">
        <f t="shared" si="178"/>
        <v>45606</v>
      </c>
      <c r="Q1969" s="169">
        <f t="shared" si="178"/>
        <v>45608</v>
      </c>
      <c r="R1969" s="3"/>
    </row>
    <row r="1970" spans="14:18" x14ac:dyDescent="0.2">
      <c r="N1970" s="167">
        <f t="shared" si="175"/>
        <v>11</v>
      </c>
      <c r="O1970" s="168">
        <f t="shared" si="174"/>
        <v>4146</v>
      </c>
      <c r="P1970" s="169">
        <f t="shared" si="178"/>
        <v>45607</v>
      </c>
      <c r="Q1970" s="169">
        <f t="shared" si="178"/>
        <v>45609</v>
      </c>
      <c r="R1970" s="3"/>
    </row>
    <row r="1971" spans="14:18" x14ac:dyDescent="0.2">
      <c r="N1971" s="167">
        <f t="shared" si="175"/>
        <v>12</v>
      </c>
      <c r="O1971" s="168">
        <f t="shared" si="174"/>
        <v>3801</v>
      </c>
      <c r="P1971" s="169">
        <f t="shared" si="178"/>
        <v>45608</v>
      </c>
      <c r="Q1971" s="169">
        <f t="shared" si="178"/>
        <v>45610</v>
      </c>
      <c r="R1971" s="3"/>
    </row>
    <row r="1972" spans="14:18" x14ac:dyDescent="0.2">
      <c r="N1972" s="167">
        <f t="shared" si="175"/>
        <v>13</v>
      </c>
      <c r="O1972" s="168">
        <f t="shared" si="174"/>
        <v>3508</v>
      </c>
      <c r="P1972" s="169">
        <f t="shared" si="178"/>
        <v>45609</v>
      </c>
      <c r="Q1972" s="169">
        <f t="shared" si="178"/>
        <v>45611</v>
      </c>
      <c r="R1972" s="3"/>
    </row>
    <row r="1973" spans="14:18" x14ac:dyDescent="0.2">
      <c r="N1973" s="167">
        <f t="shared" si="175"/>
        <v>14</v>
      </c>
      <c r="O1973" s="168">
        <f t="shared" si="174"/>
        <v>3258</v>
      </c>
      <c r="P1973" s="169">
        <f t="shared" si="178"/>
        <v>45610</v>
      </c>
      <c r="Q1973" s="169">
        <f t="shared" si="178"/>
        <v>45612</v>
      </c>
      <c r="R1973" s="3"/>
    </row>
    <row r="1974" spans="14:18" x14ac:dyDescent="0.2">
      <c r="N1974" s="167">
        <f t="shared" si="175"/>
        <v>15</v>
      </c>
      <c r="O1974" s="168">
        <f t="shared" si="174"/>
        <v>3041</v>
      </c>
      <c r="P1974" s="169">
        <f t="shared" si="178"/>
        <v>45611</v>
      </c>
      <c r="Q1974" s="169">
        <f t="shared" si="178"/>
        <v>45613</v>
      </c>
      <c r="R1974" s="3"/>
    </row>
    <row r="1975" spans="14:18" x14ac:dyDescent="0.2">
      <c r="N1975" s="167">
        <f t="shared" si="175"/>
        <v>16</v>
      </c>
      <c r="O1975" s="168">
        <f t="shared" si="174"/>
        <v>2851</v>
      </c>
      <c r="P1975" s="169">
        <f t="shared" si="178"/>
        <v>45612</v>
      </c>
      <c r="Q1975" s="169">
        <f t="shared" si="178"/>
        <v>45614</v>
      </c>
      <c r="R1975" s="3"/>
    </row>
    <row r="1976" spans="14:18" x14ac:dyDescent="0.2">
      <c r="N1976" s="167">
        <f t="shared" si="175"/>
        <v>17</v>
      </c>
      <c r="O1976" s="168">
        <f t="shared" si="174"/>
        <v>2683</v>
      </c>
      <c r="P1976" s="169">
        <f t="shared" si="178"/>
        <v>45613</v>
      </c>
      <c r="Q1976" s="169">
        <f t="shared" si="178"/>
        <v>45615</v>
      </c>
      <c r="R1976" s="3"/>
    </row>
    <row r="1977" spans="14:18" x14ac:dyDescent="0.2">
      <c r="N1977" s="167">
        <f t="shared" si="175"/>
        <v>18</v>
      </c>
      <c r="O1977" s="168">
        <f t="shared" si="174"/>
        <v>2534</v>
      </c>
      <c r="P1977" s="169">
        <f t="shared" si="178"/>
        <v>45614</v>
      </c>
      <c r="Q1977" s="169">
        <f t="shared" si="178"/>
        <v>45616</v>
      </c>
      <c r="R1977" s="3"/>
    </row>
    <row r="1978" spans="14:18" x14ac:dyDescent="0.2">
      <c r="N1978" s="167">
        <f t="shared" si="175"/>
        <v>19</v>
      </c>
      <c r="O1978" s="168">
        <f t="shared" si="174"/>
        <v>2401</v>
      </c>
      <c r="P1978" s="169">
        <f t="shared" si="178"/>
        <v>45615</v>
      </c>
      <c r="Q1978" s="169">
        <f t="shared" si="178"/>
        <v>45617</v>
      </c>
      <c r="R1978" s="3"/>
    </row>
    <row r="1979" spans="14:18" x14ac:dyDescent="0.2">
      <c r="N1979" s="167">
        <f t="shared" si="175"/>
        <v>20</v>
      </c>
      <c r="O1979" s="168">
        <f t="shared" si="174"/>
        <v>2281</v>
      </c>
      <c r="P1979" s="169">
        <f t="shared" si="178"/>
        <v>45616</v>
      </c>
      <c r="Q1979" s="169">
        <f t="shared" si="178"/>
        <v>45618</v>
      </c>
      <c r="R1979" s="3"/>
    </row>
    <row r="1980" spans="14:18" x14ac:dyDescent="0.2">
      <c r="N1980" s="167">
        <f t="shared" si="175"/>
        <v>21</v>
      </c>
      <c r="O1980" s="168">
        <f t="shared" si="174"/>
        <v>2172</v>
      </c>
      <c r="P1980" s="169">
        <f t="shared" ref="P1980:Q1995" si="179">P1979+1</f>
        <v>45617</v>
      </c>
      <c r="Q1980" s="169">
        <f t="shared" si="179"/>
        <v>45619</v>
      </c>
      <c r="R1980" s="3"/>
    </row>
    <row r="1981" spans="14:18" x14ac:dyDescent="0.2">
      <c r="N1981" s="167">
        <f t="shared" si="175"/>
        <v>22</v>
      </c>
      <c r="O1981" s="168">
        <f t="shared" si="174"/>
        <v>2074</v>
      </c>
      <c r="P1981" s="169">
        <f t="shared" si="179"/>
        <v>45618</v>
      </c>
      <c r="Q1981" s="169">
        <f t="shared" si="179"/>
        <v>45620</v>
      </c>
      <c r="R1981" s="3"/>
    </row>
    <row r="1982" spans="14:18" x14ac:dyDescent="0.2">
      <c r="N1982" s="167">
        <f t="shared" si="175"/>
        <v>23</v>
      </c>
      <c r="O1982" s="168">
        <f t="shared" si="174"/>
        <v>1983</v>
      </c>
      <c r="P1982" s="169">
        <f t="shared" si="179"/>
        <v>45619</v>
      </c>
      <c r="Q1982" s="169">
        <f t="shared" si="179"/>
        <v>45621</v>
      </c>
      <c r="R1982" s="3"/>
    </row>
    <row r="1983" spans="14:18" x14ac:dyDescent="0.2">
      <c r="N1983" s="167">
        <f t="shared" si="175"/>
        <v>24</v>
      </c>
      <c r="O1983" s="168">
        <f t="shared" si="174"/>
        <v>1901</v>
      </c>
      <c r="P1983" s="169">
        <f t="shared" si="179"/>
        <v>45620</v>
      </c>
      <c r="Q1983" s="169">
        <f t="shared" si="179"/>
        <v>45622</v>
      </c>
      <c r="R1983" s="3"/>
    </row>
    <row r="1984" spans="14:18" x14ac:dyDescent="0.2">
      <c r="N1984" s="167">
        <f t="shared" si="175"/>
        <v>25</v>
      </c>
      <c r="O1984" s="168">
        <f t="shared" si="174"/>
        <v>1825</v>
      </c>
      <c r="P1984" s="169">
        <f t="shared" si="179"/>
        <v>45621</v>
      </c>
      <c r="Q1984" s="169">
        <f t="shared" si="179"/>
        <v>45623</v>
      </c>
      <c r="R1984" s="3"/>
    </row>
    <row r="1985" spans="14:18" x14ac:dyDescent="0.2">
      <c r="N1985" s="167">
        <f t="shared" si="175"/>
        <v>26</v>
      </c>
      <c r="O1985" s="168">
        <f t="shared" si="174"/>
        <v>1755</v>
      </c>
      <c r="P1985" s="169">
        <f t="shared" si="179"/>
        <v>45622</v>
      </c>
      <c r="Q1985" s="169">
        <f t="shared" si="179"/>
        <v>45624</v>
      </c>
      <c r="R1985" s="3"/>
    </row>
    <row r="1986" spans="14:18" x14ac:dyDescent="0.2">
      <c r="N1986" s="167">
        <f t="shared" si="175"/>
        <v>27</v>
      </c>
      <c r="O1986" s="168">
        <f t="shared" si="174"/>
        <v>1690</v>
      </c>
      <c r="P1986" s="169">
        <f t="shared" si="179"/>
        <v>45623</v>
      </c>
      <c r="Q1986" s="169">
        <f t="shared" si="179"/>
        <v>45625</v>
      </c>
      <c r="R1986" s="3"/>
    </row>
    <row r="1987" spans="14:18" x14ac:dyDescent="0.2">
      <c r="N1987" s="167">
        <f t="shared" si="175"/>
        <v>28</v>
      </c>
      <c r="O1987" s="168">
        <f t="shared" si="174"/>
        <v>1629</v>
      </c>
      <c r="P1987" s="169">
        <f t="shared" si="179"/>
        <v>45624</v>
      </c>
      <c r="Q1987" s="169">
        <f t="shared" si="179"/>
        <v>45626</v>
      </c>
      <c r="R1987" s="3"/>
    </row>
    <row r="1988" spans="14:18" x14ac:dyDescent="0.2">
      <c r="N1988" s="167">
        <f t="shared" si="175"/>
        <v>29</v>
      </c>
      <c r="O1988" s="168">
        <f t="shared" si="174"/>
        <v>1573</v>
      </c>
      <c r="P1988" s="169">
        <f t="shared" si="179"/>
        <v>45625</v>
      </c>
      <c r="Q1988" s="169">
        <f t="shared" si="179"/>
        <v>45627</v>
      </c>
      <c r="R1988" s="3"/>
    </row>
    <row r="1989" spans="14:18" x14ac:dyDescent="0.2">
      <c r="N1989" s="167">
        <f t="shared" si="175"/>
        <v>30</v>
      </c>
      <c r="O1989" s="168">
        <f t="shared" si="174"/>
        <v>1521</v>
      </c>
      <c r="P1989" s="169">
        <f t="shared" si="179"/>
        <v>45626</v>
      </c>
      <c r="Q1989" s="169">
        <f t="shared" si="179"/>
        <v>45628</v>
      </c>
      <c r="R1989" s="3"/>
    </row>
    <row r="1990" spans="14:18" x14ac:dyDescent="0.2">
      <c r="N1990" s="167">
        <f t="shared" si="175"/>
        <v>1</v>
      </c>
      <c r="O1990" s="168">
        <f t="shared" si="174"/>
        <v>45627</v>
      </c>
      <c r="P1990" s="169">
        <f t="shared" si="179"/>
        <v>45627</v>
      </c>
      <c r="Q1990" s="169">
        <f t="shared" si="179"/>
        <v>45629</v>
      </c>
      <c r="R1990" s="3"/>
    </row>
    <row r="1991" spans="14:18" x14ac:dyDescent="0.2">
      <c r="N1991" s="167">
        <f t="shared" si="175"/>
        <v>2</v>
      </c>
      <c r="O1991" s="168">
        <f t="shared" si="174"/>
        <v>22814</v>
      </c>
      <c r="P1991" s="169">
        <f t="shared" si="179"/>
        <v>45628</v>
      </c>
      <c r="Q1991" s="169">
        <f t="shared" si="179"/>
        <v>45630</v>
      </c>
      <c r="R1991" s="3"/>
    </row>
    <row r="1992" spans="14:18" x14ac:dyDescent="0.2">
      <c r="N1992" s="167">
        <f t="shared" si="175"/>
        <v>3</v>
      </c>
      <c r="O1992" s="168">
        <f t="shared" si="174"/>
        <v>15210</v>
      </c>
      <c r="P1992" s="169">
        <f t="shared" si="179"/>
        <v>45629</v>
      </c>
      <c r="Q1992" s="169">
        <f t="shared" si="179"/>
        <v>45631</v>
      </c>
      <c r="R1992" s="3"/>
    </row>
    <row r="1993" spans="14:18" x14ac:dyDescent="0.2">
      <c r="N1993" s="167">
        <f t="shared" si="175"/>
        <v>4</v>
      </c>
      <c r="O1993" s="168">
        <f t="shared" ref="O1993:O2020" si="180">ROUND(P1993/N1993,0)</f>
        <v>11408</v>
      </c>
      <c r="P1993" s="169">
        <f t="shared" si="179"/>
        <v>45630</v>
      </c>
      <c r="Q1993" s="169">
        <f t="shared" si="179"/>
        <v>45632</v>
      </c>
      <c r="R1993" s="3"/>
    </row>
    <row r="1994" spans="14:18" x14ac:dyDescent="0.2">
      <c r="N1994" s="167">
        <f t="shared" ref="N1994:N2020" si="181">DAY(P1994)</f>
        <v>5</v>
      </c>
      <c r="O1994" s="168">
        <f t="shared" si="180"/>
        <v>9126</v>
      </c>
      <c r="P1994" s="169">
        <f t="shared" si="179"/>
        <v>45631</v>
      </c>
      <c r="Q1994" s="169">
        <f t="shared" si="179"/>
        <v>45633</v>
      </c>
      <c r="R1994" s="3"/>
    </row>
    <row r="1995" spans="14:18" x14ac:dyDescent="0.2">
      <c r="N1995" s="167">
        <f t="shared" si="181"/>
        <v>6</v>
      </c>
      <c r="O1995" s="168">
        <f t="shared" si="180"/>
        <v>7605</v>
      </c>
      <c r="P1995" s="169">
        <f t="shared" si="179"/>
        <v>45632</v>
      </c>
      <c r="Q1995" s="169">
        <f t="shared" si="179"/>
        <v>45634</v>
      </c>
      <c r="R1995" s="3"/>
    </row>
    <row r="1996" spans="14:18" x14ac:dyDescent="0.2">
      <c r="N1996" s="167">
        <f t="shared" si="181"/>
        <v>7</v>
      </c>
      <c r="O1996" s="168">
        <f t="shared" si="180"/>
        <v>6519</v>
      </c>
      <c r="P1996" s="169">
        <f t="shared" ref="P1996:Q2011" si="182">P1995+1</f>
        <v>45633</v>
      </c>
      <c r="Q1996" s="169">
        <f t="shared" si="182"/>
        <v>45635</v>
      </c>
      <c r="R1996" s="3"/>
    </row>
    <row r="1997" spans="14:18" x14ac:dyDescent="0.2">
      <c r="N1997" s="167">
        <f t="shared" si="181"/>
        <v>8</v>
      </c>
      <c r="O1997" s="168">
        <f t="shared" si="180"/>
        <v>5704</v>
      </c>
      <c r="P1997" s="169">
        <f t="shared" si="182"/>
        <v>45634</v>
      </c>
      <c r="Q1997" s="169">
        <f t="shared" si="182"/>
        <v>45636</v>
      </c>
      <c r="R1997" s="3"/>
    </row>
    <row r="1998" spans="14:18" x14ac:dyDescent="0.2">
      <c r="N1998" s="167">
        <f t="shared" si="181"/>
        <v>9</v>
      </c>
      <c r="O1998" s="168">
        <f t="shared" si="180"/>
        <v>5071</v>
      </c>
      <c r="P1998" s="169">
        <f t="shared" si="182"/>
        <v>45635</v>
      </c>
      <c r="Q1998" s="169">
        <f t="shared" si="182"/>
        <v>45637</v>
      </c>
      <c r="R1998" s="3"/>
    </row>
    <row r="1999" spans="14:18" x14ac:dyDescent="0.2">
      <c r="N1999" s="167">
        <f t="shared" si="181"/>
        <v>10</v>
      </c>
      <c r="O1999" s="168">
        <f t="shared" si="180"/>
        <v>4564</v>
      </c>
      <c r="P1999" s="169">
        <f t="shared" si="182"/>
        <v>45636</v>
      </c>
      <c r="Q1999" s="169">
        <f t="shared" si="182"/>
        <v>45638</v>
      </c>
      <c r="R1999" s="3"/>
    </row>
    <row r="2000" spans="14:18" x14ac:dyDescent="0.2">
      <c r="N2000" s="167">
        <f t="shared" si="181"/>
        <v>11</v>
      </c>
      <c r="O2000" s="168">
        <f t="shared" si="180"/>
        <v>4149</v>
      </c>
      <c r="P2000" s="169">
        <f t="shared" si="182"/>
        <v>45637</v>
      </c>
      <c r="Q2000" s="169">
        <f t="shared" si="182"/>
        <v>45639</v>
      </c>
      <c r="R2000" s="3"/>
    </row>
    <row r="2001" spans="14:18" x14ac:dyDescent="0.2">
      <c r="N2001" s="167">
        <f t="shared" si="181"/>
        <v>12</v>
      </c>
      <c r="O2001" s="168">
        <f t="shared" si="180"/>
        <v>3803</v>
      </c>
      <c r="P2001" s="169">
        <f t="shared" si="182"/>
        <v>45638</v>
      </c>
      <c r="Q2001" s="169">
        <f t="shared" si="182"/>
        <v>45640</v>
      </c>
      <c r="R2001" s="3"/>
    </row>
    <row r="2002" spans="14:18" x14ac:dyDescent="0.2">
      <c r="N2002" s="167">
        <f t="shared" si="181"/>
        <v>13</v>
      </c>
      <c r="O2002" s="168">
        <f t="shared" si="180"/>
        <v>3511</v>
      </c>
      <c r="P2002" s="169">
        <f t="shared" si="182"/>
        <v>45639</v>
      </c>
      <c r="Q2002" s="169">
        <f t="shared" si="182"/>
        <v>45641</v>
      </c>
      <c r="R2002" s="3"/>
    </row>
    <row r="2003" spans="14:18" x14ac:dyDescent="0.2">
      <c r="N2003" s="167">
        <f t="shared" si="181"/>
        <v>14</v>
      </c>
      <c r="O2003" s="168">
        <f t="shared" si="180"/>
        <v>3260</v>
      </c>
      <c r="P2003" s="169">
        <f t="shared" si="182"/>
        <v>45640</v>
      </c>
      <c r="Q2003" s="169">
        <f t="shared" si="182"/>
        <v>45642</v>
      </c>
      <c r="R2003" s="3"/>
    </row>
    <row r="2004" spans="14:18" x14ac:dyDescent="0.2">
      <c r="N2004" s="167">
        <f t="shared" si="181"/>
        <v>15</v>
      </c>
      <c r="O2004" s="168">
        <f t="shared" si="180"/>
        <v>3043</v>
      </c>
      <c r="P2004" s="169">
        <f t="shared" si="182"/>
        <v>45641</v>
      </c>
      <c r="Q2004" s="169">
        <f t="shared" si="182"/>
        <v>45643</v>
      </c>
      <c r="R2004" s="3"/>
    </row>
    <row r="2005" spans="14:18" x14ac:dyDescent="0.2">
      <c r="N2005" s="167">
        <f t="shared" si="181"/>
        <v>16</v>
      </c>
      <c r="O2005" s="168">
        <f t="shared" si="180"/>
        <v>2853</v>
      </c>
      <c r="P2005" s="169">
        <f t="shared" si="182"/>
        <v>45642</v>
      </c>
      <c r="Q2005" s="169">
        <f t="shared" si="182"/>
        <v>45644</v>
      </c>
      <c r="R2005" s="3"/>
    </row>
    <row r="2006" spans="14:18" x14ac:dyDescent="0.2">
      <c r="N2006" s="167">
        <f t="shared" si="181"/>
        <v>17</v>
      </c>
      <c r="O2006" s="168">
        <f t="shared" si="180"/>
        <v>2685</v>
      </c>
      <c r="P2006" s="169">
        <f t="shared" si="182"/>
        <v>45643</v>
      </c>
      <c r="Q2006" s="169">
        <f t="shared" si="182"/>
        <v>45645</v>
      </c>
      <c r="R2006" s="3"/>
    </row>
    <row r="2007" spans="14:18" x14ac:dyDescent="0.2">
      <c r="N2007" s="167">
        <f t="shared" si="181"/>
        <v>18</v>
      </c>
      <c r="O2007" s="168">
        <f t="shared" si="180"/>
        <v>2536</v>
      </c>
      <c r="P2007" s="169">
        <f t="shared" si="182"/>
        <v>45644</v>
      </c>
      <c r="Q2007" s="169">
        <f t="shared" si="182"/>
        <v>45646</v>
      </c>
      <c r="R2007" s="3"/>
    </row>
    <row r="2008" spans="14:18" x14ac:dyDescent="0.2">
      <c r="N2008" s="167">
        <f t="shared" si="181"/>
        <v>19</v>
      </c>
      <c r="O2008" s="168">
        <f t="shared" si="180"/>
        <v>2402</v>
      </c>
      <c r="P2008" s="169">
        <f t="shared" si="182"/>
        <v>45645</v>
      </c>
      <c r="Q2008" s="169">
        <f t="shared" si="182"/>
        <v>45647</v>
      </c>
      <c r="R2008" s="3"/>
    </row>
    <row r="2009" spans="14:18" x14ac:dyDescent="0.2">
      <c r="N2009" s="167">
        <f t="shared" si="181"/>
        <v>20</v>
      </c>
      <c r="O2009" s="168">
        <f t="shared" si="180"/>
        <v>2282</v>
      </c>
      <c r="P2009" s="169">
        <f t="shared" si="182"/>
        <v>45646</v>
      </c>
      <c r="Q2009" s="169">
        <f t="shared" si="182"/>
        <v>45648</v>
      </c>
      <c r="R2009" s="3"/>
    </row>
    <row r="2010" spans="14:18" x14ac:dyDescent="0.2">
      <c r="N2010" s="167">
        <f t="shared" si="181"/>
        <v>21</v>
      </c>
      <c r="O2010" s="168">
        <f t="shared" si="180"/>
        <v>2174</v>
      </c>
      <c r="P2010" s="169">
        <f t="shared" si="182"/>
        <v>45647</v>
      </c>
      <c r="Q2010" s="169">
        <f t="shared" si="182"/>
        <v>45649</v>
      </c>
      <c r="R2010" s="3"/>
    </row>
    <row r="2011" spans="14:18" x14ac:dyDescent="0.2">
      <c r="N2011" s="167">
        <f t="shared" si="181"/>
        <v>22</v>
      </c>
      <c r="O2011" s="168">
        <f t="shared" si="180"/>
        <v>2075</v>
      </c>
      <c r="P2011" s="169">
        <f t="shared" si="182"/>
        <v>45648</v>
      </c>
      <c r="Q2011" s="169">
        <f t="shared" si="182"/>
        <v>45650</v>
      </c>
      <c r="R2011" s="3"/>
    </row>
    <row r="2012" spans="14:18" x14ac:dyDescent="0.2">
      <c r="N2012" s="167">
        <f t="shared" si="181"/>
        <v>23</v>
      </c>
      <c r="O2012" s="168">
        <f t="shared" si="180"/>
        <v>1985</v>
      </c>
      <c r="P2012" s="169">
        <f t="shared" ref="P2012:Q2020" si="183">P2011+1</f>
        <v>45649</v>
      </c>
      <c r="Q2012" s="169">
        <f t="shared" si="183"/>
        <v>45651</v>
      </c>
      <c r="R2012" s="3"/>
    </row>
    <row r="2013" spans="14:18" x14ac:dyDescent="0.2">
      <c r="N2013" s="167">
        <f t="shared" si="181"/>
        <v>24</v>
      </c>
      <c r="O2013" s="168">
        <f t="shared" si="180"/>
        <v>1902</v>
      </c>
      <c r="P2013" s="169">
        <f t="shared" si="183"/>
        <v>45650</v>
      </c>
      <c r="Q2013" s="169">
        <f t="shared" si="183"/>
        <v>45652</v>
      </c>
      <c r="R2013" s="3"/>
    </row>
    <row r="2014" spans="14:18" x14ac:dyDescent="0.2">
      <c r="N2014" s="167">
        <f t="shared" si="181"/>
        <v>25</v>
      </c>
      <c r="O2014" s="168">
        <f t="shared" si="180"/>
        <v>1826</v>
      </c>
      <c r="P2014" s="169">
        <f t="shared" si="183"/>
        <v>45651</v>
      </c>
      <c r="Q2014" s="169">
        <f t="shared" si="183"/>
        <v>45653</v>
      </c>
      <c r="R2014" s="3"/>
    </row>
    <row r="2015" spans="14:18" x14ac:dyDescent="0.2">
      <c r="N2015" s="167">
        <f t="shared" si="181"/>
        <v>26</v>
      </c>
      <c r="O2015" s="168">
        <f t="shared" si="180"/>
        <v>1756</v>
      </c>
      <c r="P2015" s="169">
        <f t="shared" si="183"/>
        <v>45652</v>
      </c>
      <c r="Q2015" s="169">
        <f t="shared" si="183"/>
        <v>45654</v>
      </c>
      <c r="R2015" s="3"/>
    </row>
    <row r="2016" spans="14:18" x14ac:dyDescent="0.2">
      <c r="N2016" s="167">
        <f t="shared" si="181"/>
        <v>27</v>
      </c>
      <c r="O2016" s="168">
        <f t="shared" si="180"/>
        <v>1691</v>
      </c>
      <c r="P2016" s="169">
        <f t="shared" si="183"/>
        <v>45653</v>
      </c>
      <c r="Q2016" s="169">
        <f t="shared" si="183"/>
        <v>45655</v>
      </c>
      <c r="R2016" s="3"/>
    </row>
    <row r="2017" spans="14:18" x14ac:dyDescent="0.2">
      <c r="N2017" s="167">
        <f t="shared" si="181"/>
        <v>28</v>
      </c>
      <c r="O2017" s="168">
        <f t="shared" si="180"/>
        <v>1631</v>
      </c>
      <c r="P2017" s="169">
        <f t="shared" si="183"/>
        <v>45654</v>
      </c>
      <c r="Q2017" s="169">
        <f t="shared" si="183"/>
        <v>45656</v>
      </c>
      <c r="R2017" s="3"/>
    </row>
    <row r="2018" spans="14:18" x14ac:dyDescent="0.2">
      <c r="N2018" s="167">
        <f t="shared" si="181"/>
        <v>29</v>
      </c>
      <c r="O2018" s="168">
        <f t="shared" si="180"/>
        <v>1574</v>
      </c>
      <c r="P2018" s="169">
        <f t="shared" si="183"/>
        <v>45655</v>
      </c>
      <c r="Q2018" s="169">
        <f t="shared" si="183"/>
        <v>45657</v>
      </c>
      <c r="R2018" s="3"/>
    </row>
    <row r="2019" spans="14:18" x14ac:dyDescent="0.2">
      <c r="N2019" s="167">
        <f t="shared" si="181"/>
        <v>30</v>
      </c>
      <c r="O2019" s="168">
        <f t="shared" si="180"/>
        <v>1522</v>
      </c>
      <c r="P2019" s="169">
        <f t="shared" si="183"/>
        <v>45656</v>
      </c>
      <c r="Q2019" s="169">
        <f t="shared" si="183"/>
        <v>45658</v>
      </c>
      <c r="R2019" s="3"/>
    </row>
    <row r="2020" spans="14:18" x14ac:dyDescent="0.2">
      <c r="N2020" s="171">
        <f t="shared" si="181"/>
        <v>31</v>
      </c>
      <c r="O2020" s="171">
        <f t="shared" si="180"/>
        <v>1473</v>
      </c>
      <c r="P2020" s="172">
        <f t="shared" si="183"/>
        <v>45657</v>
      </c>
      <c r="Q2020" s="169">
        <f t="shared" si="183"/>
        <v>45659</v>
      </c>
      <c r="R2020" s="3"/>
    </row>
    <row r="2021" spans="14:18" x14ac:dyDescent="0.2">
      <c r="N2021" s="173"/>
      <c r="O2021" s="173"/>
      <c r="P2021" s="173"/>
      <c r="Q2021" s="173"/>
      <c r="R2021" s="3"/>
    </row>
    <row r="2022" spans="14:18" x14ac:dyDescent="0.2">
      <c r="N2022" s="173"/>
      <c r="O2022" s="173"/>
      <c r="P2022" s="173"/>
      <c r="Q2022" s="173"/>
      <c r="R2022" s="3"/>
    </row>
    <row r="2023" spans="14:18" x14ac:dyDescent="0.2">
      <c r="N2023" s="173"/>
      <c r="O2023" s="173"/>
      <c r="P2023" s="173"/>
      <c r="Q2023" s="173"/>
      <c r="R2023" s="3"/>
    </row>
    <row r="2024" spans="14:18" x14ac:dyDescent="0.2">
      <c r="N2024" s="173"/>
      <c r="R2024" s="3"/>
    </row>
    <row r="2025" spans="14:18" x14ac:dyDescent="0.2">
      <c r="N2025" s="173"/>
      <c r="R2025" s="3"/>
    </row>
    <row r="2026" spans="14:18" x14ac:dyDescent="0.2">
      <c r="N2026" s="173"/>
      <c r="R2026" s="3"/>
    </row>
    <row r="2027" spans="14:18" x14ac:dyDescent="0.2">
      <c r="N2027" s="173"/>
      <c r="R2027" s="3"/>
    </row>
    <row r="2028" spans="14:18" x14ac:dyDescent="0.2">
      <c r="N2028" s="173"/>
      <c r="P2028" s="173"/>
      <c r="R2028" s="3"/>
    </row>
    <row r="2029" spans="14:18" x14ac:dyDescent="0.2">
      <c r="N2029" s="173"/>
      <c r="R2029" s="3"/>
    </row>
    <row r="2030" spans="14:18" x14ac:dyDescent="0.2">
      <c r="N2030" s="173"/>
      <c r="R2030" s="3"/>
    </row>
    <row r="2031" spans="14:18" x14ac:dyDescent="0.2">
      <c r="N2031" s="173"/>
      <c r="R2031" s="3"/>
    </row>
    <row r="2032" spans="14:18" x14ac:dyDescent="0.2">
      <c r="N2032" s="173"/>
      <c r="R2032" s="3"/>
    </row>
    <row r="2033" spans="14:18" x14ac:dyDescent="0.2">
      <c r="N2033" s="173"/>
      <c r="R2033" s="3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zoomScale="150" zoomScaleNormal="150" workbookViewId="0">
      <selection activeCell="B14" sqref="B14"/>
    </sheetView>
  </sheetViews>
  <sheetFormatPr baseColWidth="10" defaultRowHeight="14.25" x14ac:dyDescent="0.2"/>
  <cols>
    <col min="1" max="1" width="3.75" customWidth="1"/>
    <col min="2" max="2" width="18.125" customWidth="1"/>
    <col min="3" max="3" width="8.625" customWidth="1"/>
    <col min="4" max="7" width="16.625" customWidth="1"/>
    <col min="8" max="8" width="3.125" customWidth="1"/>
  </cols>
  <sheetData>
    <row r="2" spans="2:7" ht="30" customHeight="1" x14ac:dyDescent="0.2">
      <c r="B2" s="225" t="s">
        <v>169</v>
      </c>
      <c r="C2" s="225" t="s">
        <v>43</v>
      </c>
      <c r="D2" s="225" t="s">
        <v>95</v>
      </c>
      <c r="E2" s="230" t="s">
        <v>173</v>
      </c>
      <c r="F2" s="230" t="s">
        <v>171</v>
      </c>
      <c r="G2" s="230" t="s">
        <v>172</v>
      </c>
    </row>
    <row r="3" spans="2:7" ht="30" customHeight="1" x14ac:dyDescent="0.2">
      <c r="B3" s="225" t="s">
        <v>167</v>
      </c>
      <c r="C3" s="226">
        <v>313</v>
      </c>
      <c r="D3" s="231">
        <v>6.2</v>
      </c>
      <c r="E3" s="227"/>
      <c r="F3" s="232"/>
      <c r="G3" s="233"/>
    </row>
    <row r="4" spans="2:7" ht="30" customHeight="1" x14ac:dyDescent="0.2">
      <c r="B4" s="225" t="s">
        <v>94</v>
      </c>
      <c r="C4" s="226">
        <v>354</v>
      </c>
      <c r="D4" s="231">
        <v>6.8</v>
      </c>
      <c r="E4" s="227"/>
      <c r="F4" s="234"/>
      <c r="G4" s="234"/>
    </row>
    <row r="5" spans="2:7" ht="30" customHeight="1" x14ac:dyDescent="0.2">
      <c r="B5" s="230" t="s">
        <v>168</v>
      </c>
      <c r="C5" s="226">
        <v>408</v>
      </c>
      <c r="D5" s="231">
        <v>7.7</v>
      </c>
      <c r="E5" s="227"/>
      <c r="F5" s="234"/>
      <c r="G5" s="234"/>
    </row>
    <row r="6" spans="2:7" ht="30" customHeight="1" x14ac:dyDescent="0.2">
      <c r="E6" s="228" t="s">
        <v>170</v>
      </c>
      <c r="F6" s="229"/>
      <c r="G6" s="229"/>
    </row>
    <row r="7" spans="2:7" ht="30" customHeight="1" x14ac:dyDescent="0.2">
      <c r="F7" s="229"/>
      <c r="G7" s="229"/>
    </row>
    <row r="8" spans="2:7" ht="30" customHeight="1" x14ac:dyDescent="0.2">
      <c r="F8" s="229"/>
      <c r="G8" s="22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Mähdrescher</vt:lpstr>
      <vt:lpstr>Berechnung</vt:lpstr>
      <vt:lpstr>Basisdaten</vt:lpstr>
      <vt:lpstr>FREIGABE</vt:lpstr>
      <vt:lpstr>Vergleich</vt:lpstr>
      <vt:lpstr>Basisdaten!Druckbereich</vt:lpstr>
      <vt:lpstr>Mähdrescher!Druckbereich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2019-12-10T07:20:35Z</cp:lastPrinted>
  <dcterms:created xsi:type="dcterms:W3CDTF">2013-12-10T16:10:37Z</dcterms:created>
  <dcterms:modified xsi:type="dcterms:W3CDTF">2019-12-11T16:55:12Z</dcterms:modified>
</cp:coreProperties>
</file>