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6785" yWindow="-15" windowWidth="2400" windowHeight="10185" activeTab="8"/>
  </bookViews>
  <sheets>
    <sheet name="Milch" sheetId="13" r:id="rId1"/>
    <sheet name="Gruppe 1" sheetId="17" r:id="rId2"/>
    <sheet name="Gruppe 2" sheetId="25" state="hidden" r:id="rId3"/>
    <sheet name="Gruppe 3" sheetId="26" state="hidden" r:id="rId4"/>
    <sheet name="Trockensteher" sheetId="27" state="hidden" r:id="rId5"/>
    <sheet name="Vorbereiter" sheetId="28" state="hidden" r:id="rId6"/>
    <sheet name="Kosten Grobfutter" sheetId="16" state="hidden" r:id="rId7"/>
    <sheet name="Futtermittel" sheetId="2" state="hidden" r:id="rId8"/>
    <sheet name="FREIGABE" sheetId="24" r:id="rId9"/>
  </sheets>
  <definedNames>
    <definedName name="_xlnm.Print_Area" localSheetId="7">Futtermittel!$A$1:$Q$49</definedName>
    <definedName name="_xlnm.Print_Area" localSheetId="1">'Gruppe 1'!$A$1:$J$138</definedName>
    <definedName name="_xlnm.Print_Area" localSheetId="2">'Gruppe 2'!$A$1:$S$137</definedName>
    <definedName name="_xlnm.Print_Area" localSheetId="3">'Gruppe 3'!$A$1:$S$137</definedName>
    <definedName name="_xlnm.Print_Area" localSheetId="6">'Kosten Grobfutter'!$A$1:$N$35</definedName>
    <definedName name="_xlnm.Print_Area" localSheetId="0">Milch!$B$1:$L$48</definedName>
    <definedName name="_xlnm.Print_Area" localSheetId="4">Trockensteher!$A$1:$S$137</definedName>
    <definedName name="_xlnm.Print_Area" localSheetId="5">Vorbereiter!$A$1:$S$137</definedName>
    <definedName name="_xlnm.Print_Titles" localSheetId="1">'Gruppe 1'!$D:$F</definedName>
    <definedName name="_xlnm.Print_Titles" localSheetId="2">'Gruppe 2'!$D:$F</definedName>
    <definedName name="_xlnm.Print_Titles" localSheetId="3">'Gruppe 3'!$D:$F</definedName>
    <definedName name="_xlnm.Print_Titles" localSheetId="0">Milch!$B:$G</definedName>
    <definedName name="_xlnm.Print_Titles" localSheetId="4">Trockensteher!$D:$F</definedName>
    <definedName name="_xlnm.Print_Titles" localSheetId="5">Vorbereiter!$D:$F</definedName>
  </definedNames>
  <calcPr calcId="145621"/>
</workbook>
</file>

<file path=xl/calcChain.xml><?xml version="1.0" encoding="utf-8"?>
<calcChain xmlns="http://schemas.openxmlformats.org/spreadsheetml/2006/main">
  <c r="C5" i="24" l="1"/>
  <c r="P11" i="24"/>
  <c r="P12" i="24" s="1"/>
  <c r="N11" i="24"/>
  <c r="Q10" i="24"/>
  <c r="Q11" i="24" s="1"/>
  <c r="Q12" i="24" s="1"/>
  <c r="Q13" i="24" s="1"/>
  <c r="Q14" i="24" s="1"/>
  <c r="Q15" i="24" s="1"/>
  <c r="Q16" i="24" s="1"/>
  <c r="Q17" i="24" s="1"/>
  <c r="Q18" i="24" s="1"/>
  <c r="Q19" i="24" s="1"/>
  <c r="Q20" i="24" s="1"/>
  <c r="Q21" i="24" s="1"/>
  <c r="Q22" i="24" s="1"/>
  <c r="Q23" i="24" s="1"/>
  <c r="Q24" i="24" s="1"/>
  <c r="Q25" i="24" s="1"/>
  <c r="Q26" i="24" s="1"/>
  <c r="Q27" i="24" s="1"/>
  <c r="Q28" i="24" s="1"/>
  <c r="Q29" i="24" s="1"/>
  <c r="Q30" i="24" s="1"/>
  <c r="Q31" i="24" s="1"/>
  <c r="Q32" i="24" s="1"/>
  <c r="Q33" i="24" s="1"/>
  <c r="Q34" i="24" s="1"/>
  <c r="Q35" i="24" s="1"/>
  <c r="Q36" i="24" s="1"/>
  <c r="Q37" i="24" s="1"/>
  <c r="Q38" i="24" s="1"/>
  <c r="Q39" i="24" s="1"/>
  <c r="Q40" i="24" s="1"/>
  <c r="Q41" i="24" s="1"/>
  <c r="Q42" i="24" s="1"/>
  <c r="Q43" i="24" s="1"/>
  <c r="Q44" i="24" s="1"/>
  <c r="Q45" i="24" s="1"/>
  <c r="Q46" i="24" s="1"/>
  <c r="Q47" i="24" s="1"/>
  <c r="Q48" i="24" s="1"/>
  <c r="Q49" i="24" s="1"/>
  <c r="Q50" i="24" s="1"/>
  <c r="Q51" i="24" s="1"/>
  <c r="Q52" i="24" s="1"/>
  <c r="Q53" i="24" s="1"/>
  <c r="Q54" i="24" s="1"/>
  <c r="Q55" i="24" s="1"/>
  <c r="Q56" i="24" s="1"/>
  <c r="Q57" i="24" s="1"/>
  <c r="Q58" i="24" s="1"/>
  <c r="Q59" i="24" s="1"/>
  <c r="Q60" i="24" s="1"/>
  <c r="Q61" i="24" s="1"/>
  <c r="Q62" i="24" s="1"/>
  <c r="Q63" i="24" s="1"/>
  <c r="Q64" i="24" s="1"/>
  <c r="Q65" i="24" s="1"/>
  <c r="Q66" i="24" s="1"/>
  <c r="Q67" i="24" s="1"/>
  <c r="Q68" i="24" s="1"/>
  <c r="Q69" i="24" s="1"/>
  <c r="Q70" i="24" s="1"/>
  <c r="Q71" i="24" s="1"/>
  <c r="Q72" i="24" s="1"/>
  <c r="Q73" i="24" s="1"/>
  <c r="Q74" i="24" s="1"/>
  <c r="Q75" i="24" s="1"/>
  <c r="Q76" i="24" s="1"/>
  <c r="Q77" i="24" s="1"/>
  <c r="Q78" i="24" s="1"/>
  <c r="Q79" i="24" s="1"/>
  <c r="Q80" i="24" s="1"/>
  <c r="Q81" i="24" s="1"/>
  <c r="Q82" i="24" s="1"/>
  <c r="Q83" i="24" s="1"/>
  <c r="Q84" i="24" s="1"/>
  <c r="Q85" i="24" s="1"/>
  <c r="Q86" i="24" s="1"/>
  <c r="Q87" i="24" s="1"/>
  <c r="Q88" i="24" s="1"/>
  <c r="Q89" i="24" s="1"/>
  <c r="Q90" i="24" s="1"/>
  <c r="Q91" i="24" s="1"/>
  <c r="Q92" i="24" s="1"/>
  <c r="Q93" i="24" s="1"/>
  <c r="Q94" i="24" s="1"/>
  <c r="Q95" i="24" s="1"/>
  <c r="Q96" i="24" s="1"/>
  <c r="Q97" i="24" s="1"/>
  <c r="Q98" i="24" s="1"/>
  <c r="Q99" i="24" s="1"/>
  <c r="Q100" i="24" s="1"/>
  <c r="Q101" i="24" s="1"/>
  <c r="Q102" i="24" s="1"/>
  <c r="Q103" i="24" s="1"/>
  <c r="Q104" i="24" s="1"/>
  <c r="Q105" i="24" s="1"/>
  <c r="Q106" i="24" s="1"/>
  <c r="Q107" i="24" s="1"/>
  <c r="Q108" i="24" s="1"/>
  <c r="Q109" i="24" s="1"/>
  <c r="Q110" i="24" s="1"/>
  <c r="Q111" i="24" s="1"/>
  <c r="Q112" i="24" s="1"/>
  <c r="Q113" i="24" s="1"/>
  <c r="Q114" i="24" s="1"/>
  <c r="Q115" i="24" s="1"/>
  <c r="Q116" i="24" s="1"/>
  <c r="Q117" i="24" s="1"/>
  <c r="Q118" i="24" s="1"/>
  <c r="Q119" i="24" s="1"/>
  <c r="Q120" i="24" s="1"/>
  <c r="Q121" i="24" s="1"/>
  <c r="Q122" i="24" s="1"/>
  <c r="Q123" i="24" s="1"/>
  <c r="Q124" i="24" s="1"/>
  <c r="Q125" i="24" s="1"/>
  <c r="Q126" i="24" s="1"/>
  <c r="Q127" i="24" s="1"/>
  <c r="Q128" i="24" s="1"/>
  <c r="Q129" i="24" s="1"/>
  <c r="Q130" i="24" s="1"/>
  <c r="Q131" i="24" s="1"/>
  <c r="Q132" i="24" s="1"/>
  <c r="Q133" i="24" s="1"/>
  <c r="Q134" i="24" s="1"/>
  <c r="Q135" i="24" s="1"/>
  <c r="Q136" i="24" s="1"/>
  <c r="Q137" i="24" s="1"/>
  <c r="Q138" i="24" s="1"/>
  <c r="Q139" i="24" s="1"/>
  <c r="Q140" i="24" s="1"/>
  <c r="Q141" i="24" s="1"/>
  <c r="Q142" i="24" s="1"/>
  <c r="Q143" i="24" s="1"/>
  <c r="Q144" i="24" s="1"/>
  <c r="Q145" i="24" s="1"/>
  <c r="Q146" i="24" s="1"/>
  <c r="Q147" i="24" s="1"/>
  <c r="Q148" i="24" s="1"/>
  <c r="Q149" i="24" s="1"/>
  <c r="Q150" i="24" s="1"/>
  <c r="Q151" i="24" s="1"/>
  <c r="Q152" i="24" s="1"/>
  <c r="Q153" i="24" s="1"/>
  <c r="Q154" i="24" s="1"/>
  <c r="Q155" i="24" s="1"/>
  <c r="Q156" i="24" s="1"/>
  <c r="Q157" i="24" s="1"/>
  <c r="Q158" i="24" s="1"/>
  <c r="Q159" i="24" s="1"/>
  <c r="Q160" i="24" s="1"/>
  <c r="Q161" i="24" s="1"/>
  <c r="Q162" i="24" s="1"/>
  <c r="Q163" i="24" s="1"/>
  <c r="Q164" i="24" s="1"/>
  <c r="Q165" i="24" s="1"/>
  <c r="Q166" i="24" s="1"/>
  <c r="Q167" i="24" s="1"/>
  <c r="Q168" i="24" s="1"/>
  <c r="Q169" i="24" s="1"/>
  <c r="Q170" i="24" s="1"/>
  <c r="Q171" i="24" s="1"/>
  <c r="Q172" i="24" s="1"/>
  <c r="Q173" i="24" s="1"/>
  <c r="Q174" i="24" s="1"/>
  <c r="Q175" i="24" s="1"/>
  <c r="Q176" i="24" s="1"/>
  <c r="Q177" i="24" s="1"/>
  <c r="Q178" i="24" s="1"/>
  <c r="Q179" i="24" s="1"/>
  <c r="Q180" i="24" s="1"/>
  <c r="Q181" i="24" s="1"/>
  <c r="Q182" i="24" s="1"/>
  <c r="Q183" i="24" s="1"/>
  <c r="Q184" i="24" s="1"/>
  <c r="Q185" i="24" s="1"/>
  <c r="Q186" i="24" s="1"/>
  <c r="Q187" i="24" s="1"/>
  <c r="Q188" i="24" s="1"/>
  <c r="Q189" i="24" s="1"/>
  <c r="Q190" i="24" s="1"/>
  <c r="Q191" i="24" s="1"/>
  <c r="Q192" i="24" s="1"/>
  <c r="Q193" i="24" s="1"/>
  <c r="Q194" i="24" s="1"/>
  <c r="Q195" i="24" s="1"/>
  <c r="Q196" i="24" s="1"/>
  <c r="Q197" i="24" s="1"/>
  <c r="Q198" i="24" s="1"/>
  <c r="Q199" i="24" s="1"/>
  <c r="Q200" i="24" s="1"/>
  <c r="Q201" i="24" s="1"/>
  <c r="Q202" i="24" s="1"/>
  <c r="Q203" i="24" s="1"/>
  <c r="Q204" i="24" s="1"/>
  <c r="Q205" i="24" s="1"/>
  <c r="Q206" i="24" s="1"/>
  <c r="Q207" i="24" s="1"/>
  <c r="Q208" i="24" s="1"/>
  <c r="Q209" i="24" s="1"/>
  <c r="Q210" i="24" s="1"/>
  <c r="Q211" i="24" s="1"/>
  <c r="Q212" i="24" s="1"/>
  <c r="Q213" i="24" s="1"/>
  <c r="Q214" i="24" s="1"/>
  <c r="Q215" i="24" s="1"/>
  <c r="Q216" i="24" s="1"/>
  <c r="Q217" i="24" s="1"/>
  <c r="Q218" i="24" s="1"/>
  <c r="Q219" i="24" s="1"/>
  <c r="Q220" i="24" s="1"/>
  <c r="Q221" i="24" s="1"/>
  <c r="Q222" i="24" s="1"/>
  <c r="Q223" i="24" s="1"/>
  <c r="Q224" i="24" s="1"/>
  <c r="Q225" i="24" s="1"/>
  <c r="Q226" i="24" s="1"/>
  <c r="Q227" i="24" s="1"/>
  <c r="Q228" i="24" s="1"/>
  <c r="Q229" i="24" s="1"/>
  <c r="Q230" i="24" s="1"/>
  <c r="Q231" i="24" s="1"/>
  <c r="Q232" i="24" s="1"/>
  <c r="Q233" i="24" s="1"/>
  <c r="Q234" i="24" s="1"/>
  <c r="Q235" i="24" s="1"/>
  <c r="Q236" i="24" s="1"/>
  <c r="Q237" i="24" s="1"/>
  <c r="Q238" i="24" s="1"/>
  <c r="Q239" i="24" s="1"/>
  <c r="Q240" i="24" s="1"/>
  <c r="Q241" i="24" s="1"/>
  <c r="Q242" i="24" s="1"/>
  <c r="Q243" i="24" s="1"/>
  <c r="Q244" i="24" s="1"/>
  <c r="Q245" i="24" s="1"/>
  <c r="Q246" i="24" s="1"/>
  <c r="Q247" i="24" s="1"/>
  <c r="Q248" i="24" s="1"/>
  <c r="Q249" i="24" s="1"/>
  <c r="Q250" i="24" s="1"/>
  <c r="Q251" i="24" s="1"/>
  <c r="Q252" i="24" s="1"/>
  <c r="Q253" i="24" s="1"/>
  <c r="Q254" i="24" s="1"/>
  <c r="Q255" i="24" s="1"/>
  <c r="Q256" i="24" s="1"/>
  <c r="Q257" i="24" s="1"/>
  <c r="Q258" i="24" s="1"/>
  <c r="Q259" i="24" s="1"/>
  <c r="Q260" i="24" s="1"/>
  <c r="Q261" i="24" s="1"/>
  <c r="Q262" i="24" s="1"/>
  <c r="Q263" i="24" s="1"/>
  <c r="Q264" i="24" s="1"/>
  <c r="Q265" i="24" s="1"/>
  <c r="Q266" i="24" s="1"/>
  <c r="Q267" i="24" s="1"/>
  <c r="Q268" i="24" s="1"/>
  <c r="Q269" i="24" s="1"/>
  <c r="Q270" i="24" s="1"/>
  <c r="Q271" i="24" s="1"/>
  <c r="Q272" i="24" s="1"/>
  <c r="Q273" i="24" s="1"/>
  <c r="Q274" i="24" s="1"/>
  <c r="Q275" i="24" s="1"/>
  <c r="Q276" i="24" s="1"/>
  <c r="Q277" i="24" s="1"/>
  <c r="Q278" i="24" s="1"/>
  <c r="Q279" i="24" s="1"/>
  <c r="Q280" i="24" s="1"/>
  <c r="Q281" i="24" s="1"/>
  <c r="Q282" i="24" s="1"/>
  <c r="Q283" i="24" s="1"/>
  <c r="Q284" i="24" s="1"/>
  <c r="Q285" i="24" s="1"/>
  <c r="Q286" i="24" s="1"/>
  <c r="Q287" i="24" s="1"/>
  <c r="Q288" i="24" s="1"/>
  <c r="Q289" i="24" s="1"/>
  <c r="Q290" i="24" s="1"/>
  <c r="Q291" i="24" s="1"/>
  <c r="Q292" i="24" s="1"/>
  <c r="Q293" i="24" s="1"/>
  <c r="Q294" i="24" s="1"/>
  <c r="Q295" i="24" s="1"/>
  <c r="Q296" i="24" s="1"/>
  <c r="Q297" i="24" s="1"/>
  <c r="Q298" i="24" s="1"/>
  <c r="Q299" i="24" s="1"/>
  <c r="Q300" i="24" s="1"/>
  <c r="Q301" i="24" s="1"/>
  <c r="Q302" i="24" s="1"/>
  <c r="Q303" i="24" s="1"/>
  <c r="Q304" i="24" s="1"/>
  <c r="Q305" i="24" s="1"/>
  <c r="Q306" i="24" s="1"/>
  <c r="Q307" i="24" s="1"/>
  <c r="Q308" i="24" s="1"/>
  <c r="Q309" i="24" s="1"/>
  <c r="Q310" i="24" s="1"/>
  <c r="Q311" i="24" s="1"/>
  <c r="Q312" i="24" s="1"/>
  <c r="Q313" i="24" s="1"/>
  <c r="Q314" i="24" s="1"/>
  <c r="Q315" i="24" s="1"/>
  <c r="Q316" i="24" s="1"/>
  <c r="Q317" i="24" s="1"/>
  <c r="Q318" i="24" s="1"/>
  <c r="Q319" i="24" s="1"/>
  <c r="Q320" i="24" s="1"/>
  <c r="Q321" i="24" s="1"/>
  <c r="Q322" i="24" s="1"/>
  <c r="Q323" i="24" s="1"/>
  <c r="Q324" i="24" s="1"/>
  <c r="Q325" i="24" s="1"/>
  <c r="Q326" i="24" s="1"/>
  <c r="Q327" i="24" s="1"/>
  <c r="Q328" i="24" s="1"/>
  <c r="Q329" i="24" s="1"/>
  <c r="Q330" i="24" s="1"/>
  <c r="Q331" i="24" s="1"/>
  <c r="Q332" i="24" s="1"/>
  <c r="Q333" i="24" s="1"/>
  <c r="Q334" i="24" s="1"/>
  <c r="Q335" i="24" s="1"/>
  <c r="Q336" i="24" s="1"/>
  <c r="Q337" i="24" s="1"/>
  <c r="Q338" i="24" s="1"/>
  <c r="Q339" i="24" s="1"/>
  <c r="Q340" i="24" s="1"/>
  <c r="Q341" i="24" s="1"/>
  <c r="Q342" i="24" s="1"/>
  <c r="Q343" i="24" s="1"/>
  <c r="Q344" i="24" s="1"/>
  <c r="Q345" i="24" s="1"/>
  <c r="Q346" i="24" s="1"/>
  <c r="Q347" i="24" s="1"/>
  <c r="Q348" i="24" s="1"/>
  <c r="Q349" i="24" s="1"/>
  <c r="Q350" i="24" s="1"/>
  <c r="Q351" i="24" s="1"/>
  <c r="Q352" i="24" s="1"/>
  <c r="Q353" i="24" s="1"/>
  <c r="Q354" i="24" s="1"/>
  <c r="Q355" i="24" s="1"/>
  <c r="Q356" i="24" s="1"/>
  <c r="Q357" i="24" s="1"/>
  <c r="Q358" i="24" s="1"/>
  <c r="Q359" i="24" s="1"/>
  <c r="Q360" i="24" s="1"/>
  <c r="Q361" i="24" s="1"/>
  <c r="Q362" i="24" s="1"/>
  <c r="Q363" i="24" s="1"/>
  <c r="Q364" i="24" s="1"/>
  <c r="Q365" i="24" s="1"/>
  <c r="Q366" i="24" s="1"/>
  <c r="Q367" i="24" s="1"/>
  <c r="Q368" i="24" s="1"/>
  <c r="Q369" i="24" s="1"/>
  <c r="Q370" i="24" s="1"/>
  <c r="Q371" i="24" s="1"/>
  <c r="Q372" i="24" s="1"/>
  <c r="Q373" i="24" s="1"/>
  <c r="Q374" i="24" s="1"/>
  <c r="Q375" i="24" s="1"/>
  <c r="Q376" i="24" s="1"/>
  <c r="Q377" i="24" s="1"/>
  <c r="Q378" i="24" s="1"/>
  <c r="Q379" i="24" s="1"/>
  <c r="Q380" i="24" s="1"/>
  <c r="Q381" i="24" s="1"/>
  <c r="Q382" i="24" s="1"/>
  <c r="Q383" i="24" s="1"/>
  <c r="Q384" i="24" s="1"/>
  <c r="Q385" i="24" s="1"/>
  <c r="Q386" i="24" s="1"/>
  <c r="Q387" i="24" s="1"/>
  <c r="Q388" i="24" s="1"/>
  <c r="Q389" i="24" s="1"/>
  <c r="Q390" i="24" s="1"/>
  <c r="Q391" i="24" s="1"/>
  <c r="Q392" i="24" s="1"/>
  <c r="Q393" i="24" s="1"/>
  <c r="Q394" i="24" s="1"/>
  <c r="Q395" i="24" s="1"/>
  <c r="Q396" i="24" s="1"/>
  <c r="Q397" i="24" s="1"/>
  <c r="Q398" i="24" s="1"/>
  <c r="Q399" i="24" s="1"/>
  <c r="Q400" i="24" s="1"/>
  <c r="Q401" i="24" s="1"/>
  <c r="Q402" i="24" s="1"/>
  <c r="Q403" i="24" s="1"/>
  <c r="Q404" i="24" s="1"/>
  <c r="Q405" i="24" s="1"/>
  <c r="Q406" i="24" s="1"/>
  <c r="Q407" i="24" s="1"/>
  <c r="Q408" i="24" s="1"/>
  <c r="Q409" i="24" s="1"/>
  <c r="Q410" i="24" s="1"/>
  <c r="Q411" i="24" s="1"/>
  <c r="Q412" i="24" s="1"/>
  <c r="Q413" i="24" s="1"/>
  <c r="Q414" i="24" s="1"/>
  <c r="Q415" i="24" s="1"/>
  <c r="Q416" i="24" s="1"/>
  <c r="Q417" i="24" s="1"/>
  <c r="Q418" i="24" s="1"/>
  <c r="Q419" i="24" s="1"/>
  <c r="Q420" i="24" s="1"/>
  <c r="Q421" i="24" s="1"/>
  <c r="Q422" i="24" s="1"/>
  <c r="Q423" i="24" s="1"/>
  <c r="Q424" i="24" s="1"/>
  <c r="Q425" i="24" s="1"/>
  <c r="Q426" i="24" s="1"/>
  <c r="Q427" i="24" s="1"/>
  <c r="Q428" i="24" s="1"/>
  <c r="Q429" i="24" s="1"/>
  <c r="Q430" i="24" s="1"/>
  <c r="Q431" i="24" s="1"/>
  <c r="Q432" i="24" s="1"/>
  <c r="Q433" i="24" s="1"/>
  <c r="Q434" i="24" s="1"/>
  <c r="Q435" i="24" s="1"/>
  <c r="Q436" i="24" s="1"/>
  <c r="Q437" i="24" s="1"/>
  <c r="Q438" i="24" s="1"/>
  <c r="Q439" i="24" s="1"/>
  <c r="Q440" i="24" s="1"/>
  <c r="Q441" i="24" s="1"/>
  <c r="Q442" i="24" s="1"/>
  <c r="Q443" i="24" s="1"/>
  <c r="Q444" i="24" s="1"/>
  <c r="Q445" i="24" s="1"/>
  <c r="Q446" i="24" s="1"/>
  <c r="Q447" i="24" s="1"/>
  <c r="Q448" i="24" s="1"/>
  <c r="Q449" i="24" s="1"/>
  <c r="Q450" i="24" s="1"/>
  <c r="Q451" i="24" s="1"/>
  <c r="Q452" i="24" s="1"/>
  <c r="Q453" i="24" s="1"/>
  <c r="Q454" i="24" s="1"/>
  <c r="Q455" i="24" s="1"/>
  <c r="Q456" i="24" s="1"/>
  <c r="Q457" i="24" s="1"/>
  <c r="Q458" i="24" s="1"/>
  <c r="Q459" i="24" s="1"/>
  <c r="Q460" i="24" s="1"/>
  <c r="Q461" i="24" s="1"/>
  <c r="Q462" i="24" s="1"/>
  <c r="Q463" i="24" s="1"/>
  <c r="Q464" i="24" s="1"/>
  <c r="Q465" i="24" s="1"/>
  <c r="Q466" i="24" s="1"/>
  <c r="Q467" i="24" s="1"/>
  <c r="Q468" i="24" s="1"/>
  <c r="Q469" i="24" s="1"/>
  <c r="Q470" i="24" s="1"/>
  <c r="Q471" i="24" s="1"/>
  <c r="Q472" i="24" s="1"/>
  <c r="Q473" i="24" s="1"/>
  <c r="Q474" i="24" s="1"/>
  <c r="Q475" i="24" s="1"/>
  <c r="Q476" i="24" s="1"/>
  <c r="Q477" i="24" s="1"/>
  <c r="Q478" i="24" s="1"/>
  <c r="Q479" i="24" s="1"/>
  <c r="Q480" i="24" s="1"/>
  <c r="Q481" i="24" s="1"/>
  <c r="Q482" i="24" s="1"/>
  <c r="Q483" i="24" s="1"/>
  <c r="Q484" i="24" s="1"/>
  <c r="Q485" i="24" s="1"/>
  <c r="Q486" i="24" s="1"/>
  <c r="Q487" i="24" s="1"/>
  <c r="Q488" i="24" s="1"/>
  <c r="Q489" i="24" s="1"/>
  <c r="Q490" i="24" s="1"/>
  <c r="Q491" i="24" s="1"/>
  <c r="Q492" i="24" s="1"/>
  <c r="Q493" i="24" s="1"/>
  <c r="Q494" i="24" s="1"/>
  <c r="Q495" i="24" s="1"/>
  <c r="Q496" i="24" s="1"/>
  <c r="Q497" i="24" s="1"/>
  <c r="Q498" i="24" s="1"/>
  <c r="Q499" i="24" s="1"/>
  <c r="Q500" i="24" s="1"/>
  <c r="Q501" i="24" s="1"/>
  <c r="Q502" i="24" s="1"/>
  <c r="Q503" i="24" s="1"/>
  <c r="Q504" i="24" s="1"/>
  <c r="Q505" i="24" s="1"/>
  <c r="Q506" i="24" s="1"/>
  <c r="Q507" i="24" s="1"/>
  <c r="Q508" i="24" s="1"/>
  <c r="Q509" i="24" s="1"/>
  <c r="Q510" i="24" s="1"/>
  <c r="Q511" i="24" s="1"/>
  <c r="Q512" i="24" s="1"/>
  <c r="Q513" i="24" s="1"/>
  <c r="Q514" i="24" s="1"/>
  <c r="Q515" i="24" s="1"/>
  <c r="Q516" i="24" s="1"/>
  <c r="Q517" i="24" s="1"/>
  <c r="Q518" i="24" s="1"/>
  <c r="Q519" i="24" s="1"/>
  <c r="Q520" i="24" s="1"/>
  <c r="Q521" i="24" s="1"/>
  <c r="Q522" i="24" s="1"/>
  <c r="Q523" i="24" s="1"/>
  <c r="Q524" i="24" s="1"/>
  <c r="Q525" i="24" s="1"/>
  <c r="Q526" i="24" s="1"/>
  <c r="Q527" i="24" s="1"/>
  <c r="Q528" i="24" s="1"/>
  <c r="Q529" i="24" s="1"/>
  <c r="Q530" i="24" s="1"/>
  <c r="Q531" i="24" s="1"/>
  <c r="Q532" i="24" s="1"/>
  <c r="Q533" i="24" s="1"/>
  <c r="Q534" i="24" s="1"/>
  <c r="Q535" i="24" s="1"/>
  <c r="Q536" i="24" s="1"/>
  <c r="Q537" i="24" s="1"/>
  <c r="Q538" i="24" s="1"/>
  <c r="Q539" i="24" s="1"/>
  <c r="Q540" i="24" s="1"/>
  <c r="Q541" i="24" s="1"/>
  <c r="Q542" i="24" s="1"/>
  <c r="Q543" i="24" s="1"/>
  <c r="Q544" i="24" s="1"/>
  <c r="Q545" i="24" s="1"/>
  <c r="Q546" i="24" s="1"/>
  <c r="Q547" i="24" s="1"/>
  <c r="Q548" i="24" s="1"/>
  <c r="Q549" i="24" s="1"/>
  <c r="Q550" i="24" s="1"/>
  <c r="Q551" i="24" s="1"/>
  <c r="Q552" i="24" s="1"/>
  <c r="Q553" i="24" s="1"/>
  <c r="Q554" i="24" s="1"/>
  <c r="Q555" i="24" s="1"/>
  <c r="Q556" i="24" s="1"/>
  <c r="Q557" i="24" s="1"/>
  <c r="Q558" i="24" s="1"/>
  <c r="Q559" i="24" s="1"/>
  <c r="Q560" i="24" s="1"/>
  <c r="Q561" i="24" s="1"/>
  <c r="Q562" i="24" s="1"/>
  <c r="Q563" i="24" s="1"/>
  <c r="Q564" i="24" s="1"/>
  <c r="Q565" i="24" s="1"/>
  <c r="Q566" i="24" s="1"/>
  <c r="Q567" i="24" s="1"/>
  <c r="Q568" i="24" s="1"/>
  <c r="Q569" i="24" s="1"/>
  <c r="Q570" i="24" s="1"/>
  <c r="Q571" i="24" s="1"/>
  <c r="Q572" i="24" s="1"/>
  <c r="Q573" i="24" s="1"/>
  <c r="Q574" i="24" s="1"/>
  <c r="Q575" i="24" s="1"/>
  <c r="Q576" i="24" s="1"/>
  <c r="Q577" i="24" s="1"/>
  <c r="Q578" i="24" s="1"/>
  <c r="Q579" i="24" s="1"/>
  <c r="Q580" i="24" s="1"/>
  <c r="Q581" i="24" s="1"/>
  <c r="Q582" i="24" s="1"/>
  <c r="Q583" i="24" s="1"/>
  <c r="Q584" i="24" s="1"/>
  <c r="Q585" i="24" s="1"/>
  <c r="Q586" i="24" s="1"/>
  <c r="Q587" i="24" s="1"/>
  <c r="Q588" i="24" s="1"/>
  <c r="Q589" i="24" s="1"/>
  <c r="Q590" i="24" s="1"/>
  <c r="Q591" i="24" s="1"/>
  <c r="Q592" i="24" s="1"/>
  <c r="Q593" i="24" s="1"/>
  <c r="Q594" i="24" s="1"/>
  <c r="Q595" i="24" s="1"/>
  <c r="Q596" i="24" s="1"/>
  <c r="Q597" i="24" s="1"/>
  <c r="Q598" i="24" s="1"/>
  <c r="Q599" i="24" s="1"/>
  <c r="Q600" i="24" s="1"/>
  <c r="Q601" i="24" s="1"/>
  <c r="Q602" i="24" s="1"/>
  <c r="Q603" i="24" s="1"/>
  <c r="Q604" i="24" s="1"/>
  <c r="Q605" i="24" s="1"/>
  <c r="Q606" i="24" s="1"/>
  <c r="Q607" i="24" s="1"/>
  <c r="Q608" i="24" s="1"/>
  <c r="Q609" i="24" s="1"/>
  <c r="Q610" i="24" s="1"/>
  <c r="Q611" i="24" s="1"/>
  <c r="Q612" i="24" s="1"/>
  <c r="Q613" i="24" s="1"/>
  <c r="Q614" i="24" s="1"/>
  <c r="Q615" i="24" s="1"/>
  <c r="Q616" i="24" s="1"/>
  <c r="Q617" i="24" s="1"/>
  <c r="Q618" i="24" s="1"/>
  <c r="Q619" i="24" s="1"/>
  <c r="Q620" i="24" s="1"/>
  <c r="Q621" i="24" s="1"/>
  <c r="Q622" i="24" s="1"/>
  <c r="Q623" i="24" s="1"/>
  <c r="Q624" i="24" s="1"/>
  <c r="Q625" i="24" s="1"/>
  <c r="Q626" i="24" s="1"/>
  <c r="Q627" i="24" s="1"/>
  <c r="Q628" i="24" s="1"/>
  <c r="Q629" i="24" s="1"/>
  <c r="Q630" i="24" s="1"/>
  <c r="Q631" i="24" s="1"/>
  <c r="Q632" i="24" s="1"/>
  <c r="Q633" i="24" s="1"/>
  <c r="Q634" i="24" s="1"/>
  <c r="Q635" i="24" s="1"/>
  <c r="Q636" i="24" s="1"/>
  <c r="Q637" i="24" s="1"/>
  <c r="Q638" i="24" s="1"/>
  <c r="Q639" i="24" s="1"/>
  <c r="Q640" i="24" s="1"/>
  <c r="Q641" i="24" s="1"/>
  <c r="Q642" i="24" s="1"/>
  <c r="Q643" i="24" s="1"/>
  <c r="Q644" i="24" s="1"/>
  <c r="Q645" i="24" s="1"/>
  <c r="Q646" i="24" s="1"/>
  <c r="Q647" i="24" s="1"/>
  <c r="Q648" i="24" s="1"/>
  <c r="Q649" i="24" s="1"/>
  <c r="Q650" i="24" s="1"/>
  <c r="Q651" i="24" s="1"/>
  <c r="Q652" i="24" s="1"/>
  <c r="Q653" i="24" s="1"/>
  <c r="Q654" i="24" s="1"/>
  <c r="Q655" i="24" s="1"/>
  <c r="Q656" i="24" s="1"/>
  <c r="Q657" i="24" s="1"/>
  <c r="Q658" i="24" s="1"/>
  <c r="Q659" i="24" s="1"/>
  <c r="Q660" i="24" s="1"/>
  <c r="Q661" i="24" s="1"/>
  <c r="Q662" i="24" s="1"/>
  <c r="Q663" i="24" s="1"/>
  <c r="Q664" i="24" s="1"/>
  <c r="Q665" i="24" s="1"/>
  <c r="Q666" i="24" s="1"/>
  <c r="Q667" i="24" s="1"/>
  <c r="Q668" i="24" s="1"/>
  <c r="Q669" i="24" s="1"/>
  <c r="Q670" i="24" s="1"/>
  <c r="Q671" i="24" s="1"/>
  <c r="Q672" i="24" s="1"/>
  <c r="Q673" i="24" s="1"/>
  <c r="Q674" i="24" s="1"/>
  <c r="Q675" i="24" s="1"/>
  <c r="Q676" i="24" s="1"/>
  <c r="Q677" i="24" s="1"/>
  <c r="Q678" i="24" s="1"/>
  <c r="Q679" i="24" s="1"/>
  <c r="Q680" i="24" s="1"/>
  <c r="Q681" i="24" s="1"/>
  <c r="Q682" i="24" s="1"/>
  <c r="Q683" i="24" s="1"/>
  <c r="Q684" i="24" s="1"/>
  <c r="Q685" i="24" s="1"/>
  <c r="Q686" i="24" s="1"/>
  <c r="Q687" i="24" s="1"/>
  <c r="Q688" i="24" s="1"/>
  <c r="Q689" i="24" s="1"/>
  <c r="Q690" i="24" s="1"/>
  <c r="Q691" i="24" s="1"/>
  <c r="Q692" i="24" s="1"/>
  <c r="Q693" i="24" s="1"/>
  <c r="Q694" i="24" s="1"/>
  <c r="Q695" i="24" s="1"/>
  <c r="Q696" i="24" s="1"/>
  <c r="Q697" i="24" s="1"/>
  <c r="Q698" i="24" s="1"/>
  <c r="Q699" i="24" s="1"/>
  <c r="Q700" i="24" s="1"/>
  <c r="Q701" i="24" s="1"/>
  <c r="Q702" i="24" s="1"/>
  <c r="Q703" i="24" s="1"/>
  <c r="Q704" i="24" s="1"/>
  <c r="Q705" i="24" s="1"/>
  <c r="Q706" i="24" s="1"/>
  <c r="Q707" i="24" s="1"/>
  <c r="Q708" i="24" s="1"/>
  <c r="Q709" i="24" s="1"/>
  <c r="Q710" i="24" s="1"/>
  <c r="Q711" i="24" s="1"/>
  <c r="Q712" i="24" s="1"/>
  <c r="Q713" i="24" s="1"/>
  <c r="Q714" i="24" s="1"/>
  <c r="Q715" i="24" s="1"/>
  <c r="Q716" i="24" s="1"/>
  <c r="Q717" i="24" s="1"/>
  <c r="Q718" i="24" s="1"/>
  <c r="Q719" i="24" s="1"/>
  <c r="Q720" i="24" s="1"/>
  <c r="Q721" i="24" s="1"/>
  <c r="Q722" i="24" s="1"/>
  <c r="Q723" i="24" s="1"/>
  <c r="Q724" i="24" s="1"/>
  <c r="Q725" i="24" s="1"/>
  <c r="Q726" i="24" s="1"/>
  <c r="Q727" i="24" s="1"/>
  <c r="Q728" i="24" s="1"/>
  <c r="Q729" i="24" s="1"/>
  <c r="Q730" i="24" s="1"/>
  <c r="Q731" i="24" s="1"/>
  <c r="Q732" i="24" s="1"/>
  <c r="Q733" i="24" s="1"/>
  <c r="Q734" i="24" s="1"/>
  <c r="Q735" i="24" s="1"/>
  <c r="Q736" i="24" s="1"/>
  <c r="Q737" i="24" s="1"/>
  <c r="Q738" i="24" s="1"/>
  <c r="Q739" i="24" s="1"/>
  <c r="Q740" i="24" s="1"/>
  <c r="Q741" i="24" s="1"/>
  <c r="Q742" i="24" s="1"/>
  <c r="Q743" i="24" s="1"/>
  <c r="Q744" i="24" s="1"/>
  <c r="Q745" i="24" s="1"/>
  <c r="Q746" i="24" s="1"/>
  <c r="Q747" i="24" s="1"/>
  <c r="Q748" i="24" s="1"/>
  <c r="Q749" i="24" s="1"/>
  <c r="Q750" i="24" s="1"/>
  <c r="Q751" i="24" s="1"/>
  <c r="Q752" i="24" s="1"/>
  <c r="Q753" i="24" s="1"/>
  <c r="Q754" i="24" s="1"/>
  <c r="Q755" i="24" s="1"/>
  <c r="Q756" i="24" s="1"/>
  <c r="Q757" i="24" s="1"/>
  <c r="Q758" i="24" s="1"/>
  <c r="Q759" i="24" s="1"/>
  <c r="Q760" i="24" s="1"/>
  <c r="Q761" i="24" s="1"/>
  <c r="Q762" i="24" s="1"/>
  <c r="Q763" i="24" s="1"/>
  <c r="Q764" i="24" s="1"/>
  <c r="Q765" i="24" s="1"/>
  <c r="Q766" i="24" s="1"/>
  <c r="Q767" i="24" s="1"/>
  <c r="Q768" i="24" s="1"/>
  <c r="Q769" i="24" s="1"/>
  <c r="Q770" i="24" s="1"/>
  <c r="Q771" i="24" s="1"/>
  <c r="Q772" i="24" s="1"/>
  <c r="Q773" i="24" s="1"/>
  <c r="Q774" i="24" s="1"/>
  <c r="Q775" i="24" s="1"/>
  <c r="Q776" i="24" s="1"/>
  <c r="Q777" i="24" s="1"/>
  <c r="Q778" i="24" s="1"/>
  <c r="Q779" i="24" s="1"/>
  <c r="Q780" i="24" s="1"/>
  <c r="Q781" i="24" s="1"/>
  <c r="Q782" i="24" s="1"/>
  <c r="Q783" i="24" s="1"/>
  <c r="Q784" i="24" s="1"/>
  <c r="Q785" i="24" s="1"/>
  <c r="Q786" i="24" s="1"/>
  <c r="Q787" i="24" s="1"/>
  <c r="Q788" i="24" s="1"/>
  <c r="Q789" i="24" s="1"/>
  <c r="Q790" i="24" s="1"/>
  <c r="Q791" i="24" s="1"/>
  <c r="Q792" i="24" s="1"/>
  <c r="Q793" i="24" s="1"/>
  <c r="Q794" i="24" s="1"/>
  <c r="Q795" i="24" s="1"/>
  <c r="Q796" i="24" s="1"/>
  <c r="Q797" i="24" s="1"/>
  <c r="Q798" i="24" s="1"/>
  <c r="Q799" i="24" s="1"/>
  <c r="Q800" i="24" s="1"/>
  <c r="Q801" i="24" s="1"/>
  <c r="Q802" i="24" s="1"/>
  <c r="Q803" i="24" s="1"/>
  <c r="Q804" i="24" s="1"/>
  <c r="Q805" i="24" s="1"/>
  <c r="Q806" i="24" s="1"/>
  <c r="Q807" i="24" s="1"/>
  <c r="Q808" i="24" s="1"/>
  <c r="Q809" i="24" s="1"/>
  <c r="Q810" i="24" s="1"/>
  <c r="Q811" i="24" s="1"/>
  <c r="Q812" i="24" s="1"/>
  <c r="Q813" i="24" s="1"/>
  <c r="Q814" i="24" s="1"/>
  <c r="Q815" i="24" s="1"/>
  <c r="Q816" i="24" s="1"/>
  <c r="Q817" i="24" s="1"/>
  <c r="Q818" i="24" s="1"/>
  <c r="Q819" i="24" s="1"/>
  <c r="Q820" i="24" s="1"/>
  <c r="Q821" i="24" s="1"/>
  <c r="Q822" i="24" s="1"/>
  <c r="Q823" i="24" s="1"/>
  <c r="Q824" i="24" s="1"/>
  <c r="Q825" i="24" s="1"/>
  <c r="Q826" i="24" s="1"/>
  <c r="Q827" i="24" s="1"/>
  <c r="Q828" i="24" s="1"/>
  <c r="Q829" i="24" s="1"/>
  <c r="Q830" i="24" s="1"/>
  <c r="Q831" i="24" s="1"/>
  <c r="Q832" i="24" s="1"/>
  <c r="Q833" i="24" s="1"/>
  <c r="Q834" i="24" s="1"/>
  <c r="Q835" i="24" s="1"/>
  <c r="Q836" i="24" s="1"/>
  <c r="Q837" i="24" s="1"/>
  <c r="Q838" i="24" s="1"/>
  <c r="Q839" i="24" s="1"/>
  <c r="Q840" i="24" s="1"/>
  <c r="Q841" i="24" s="1"/>
  <c r="Q842" i="24" s="1"/>
  <c r="Q843" i="24" s="1"/>
  <c r="Q844" i="24" s="1"/>
  <c r="Q845" i="24" s="1"/>
  <c r="Q846" i="24" s="1"/>
  <c r="Q847" i="24" s="1"/>
  <c r="Q848" i="24" s="1"/>
  <c r="Q849" i="24" s="1"/>
  <c r="Q850" i="24" s="1"/>
  <c r="Q851" i="24" s="1"/>
  <c r="Q852" i="24" s="1"/>
  <c r="Q853" i="24" s="1"/>
  <c r="Q854" i="24" s="1"/>
  <c r="Q855" i="24" s="1"/>
  <c r="Q856" i="24" s="1"/>
  <c r="Q857" i="24" s="1"/>
  <c r="Q858" i="24" s="1"/>
  <c r="Q859" i="24" s="1"/>
  <c r="Q860" i="24" s="1"/>
  <c r="Q861" i="24" s="1"/>
  <c r="Q862" i="24" s="1"/>
  <c r="Q863" i="24" s="1"/>
  <c r="Q864" i="24" s="1"/>
  <c r="Q865" i="24" s="1"/>
  <c r="Q866" i="24" s="1"/>
  <c r="Q867" i="24" s="1"/>
  <c r="Q868" i="24" s="1"/>
  <c r="Q869" i="24" s="1"/>
  <c r="Q870" i="24" s="1"/>
  <c r="Q871" i="24" s="1"/>
  <c r="Q872" i="24" s="1"/>
  <c r="Q873" i="24" s="1"/>
  <c r="Q874" i="24" s="1"/>
  <c r="Q875" i="24" s="1"/>
  <c r="Q876" i="24" s="1"/>
  <c r="Q877" i="24" s="1"/>
  <c r="Q878" i="24" s="1"/>
  <c r="Q879" i="24" s="1"/>
  <c r="Q880" i="24" s="1"/>
  <c r="Q881" i="24" s="1"/>
  <c r="Q882" i="24" s="1"/>
  <c r="Q883" i="24" s="1"/>
  <c r="Q884" i="24" s="1"/>
  <c r="Q885" i="24" s="1"/>
  <c r="Q886" i="24" s="1"/>
  <c r="Q887" i="24" s="1"/>
  <c r="Q888" i="24" s="1"/>
  <c r="Q889" i="24" s="1"/>
  <c r="Q890" i="24" s="1"/>
  <c r="Q891" i="24" s="1"/>
  <c r="Q892" i="24" s="1"/>
  <c r="Q893" i="24" s="1"/>
  <c r="Q894" i="24" s="1"/>
  <c r="Q895" i="24" s="1"/>
  <c r="Q896" i="24" s="1"/>
  <c r="Q897" i="24" s="1"/>
  <c r="Q898" i="24" s="1"/>
  <c r="Q899" i="24" s="1"/>
  <c r="Q900" i="24" s="1"/>
  <c r="Q901" i="24" s="1"/>
  <c r="Q902" i="24" s="1"/>
  <c r="Q903" i="24" s="1"/>
  <c r="Q904" i="24" s="1"/>
  <c r="Q905" i="24" s="1"/>
  <c r="Q906" i="24" s="1"/>
  <c r="Q907" i="24" s="1"/>
  <c r="Q908" i="24" s="1"/>
  <c r="Q909" i="24" s="1"/>
  <c r="Q910" i="24" s="1"/>
  <c r="Q911" i="24" s="1"/>
  <c r="Q912" i="24" s="1"/>
  <c r="Q913" i="24" s="1"/>
  <c r="Q914" i="24" s="1"/>
  <c r="Q915" i="24" s="1"/>
  <c r="Q916" i="24" s="1"/>
  <c r="Q917" i="24" s="1"/>
  <c r="Q918" i="24" s="1"/>
  <c r="Q919" i="24" s="1"/>
  <c r="Q920" i="24" s="1"/>
  <c r="Q921" i="24" s="1"/>
  <c r="Q922" i="24" s="1"/>
  <c r="Q923" i="24" s="1"/>
  <c r="Q924" i="24" s="1"/>
  <c r="Q925" i="24" s="1"/>
  <c r="Q926" i="24" s="1"/>
  <c r="Q927" i="24" s="1"/>
  <c r="Q928" i="24" s="1"/>
  <c r="Q929" i="24" s="1"/>
  <c r="Q930" i="24" s="1"/>
  <c r="Q931" i="24" s="1"/>
  <c r="Q932" i="24" s="1"/>
  <c r="Q933" i="24" s="1"/>
  <c r="Q934" i="24" s="1"/>
  <c r="Q935" i="24" s="1"/>
  <c r="Q936" i="24" s="1"/>
  <c r="Q937" i="24" s="1"/>
  <c r="Q938" i="24" s="1"/>
  <c r="Q939" i="24" s="1"/>
  <c r="Q940" i="24" s="1"/>
  <c r="Q941" i="24" s="1"/>
  <c r="Q942" i="24" s="1"/>
  <c r="Q943" i="24" s="1"/>
  <c r="Q944" i="24" s="1"/>
  <c r="Q945" i="24" s="1"/>
  <c r="Q946" i="24" s="1"/>
  <c r="Q947" i="24" s="1"/>
  <c r="Q948" i="24" s="1"/>
  <c r="Q949" i="24" s="1"/>
  <c r="Q950" i="24" s="1"/>
  <c r="Q951" i="24" s="1"/>
  <c r="Q952" i="24" s="1"/>
  <c r="Q953" i="24" s="1"/>
  <c r="Q954" i="24" s="1"/>
  <c r="Q955" i="24" s="1"/>
  <c r="Q956" i="24" s="1"/>
  <c r="Q957" i="24" s="1"/>
  <c r="Q958" i="24" s="1"/>
  <c r="Q959" i="24" s="1"/>
  <c r="Q960" i="24" s="1"/>
  <c r="Q961" i="24" s="1"/>
  <c r="Q962" i="24" s="1"/>
  <c r="Q963" i="24" s="1"/>
  <c r="Q964" i="24" s="1"/>
  <c r="Q965" i="24" s="1"/>
  <c r="Q966" i="24" s="1"/>
  <c r="Q967" i="24" s="1"/>
  <c r="Q968" i="24" s="1"/>
  <c r="Q969" i="24" s="1"/>
  <c r="Q970" i="24" s="1"/>
  <c r="Q971" i="24" s="1"/>
  <c r="Q972" i="24" s="1"/>
  <c r="Q973" i="24" s="1"/>
  <c r="Q974" i="24" s="1"/>
  <c r="Q975" i="24" s="1"/>
  <c r="Q976" i="24" s="1"/>
  <c r="Q977" i="24" s="1"/>
  <c r="Q978" i="24" s="1"/>
  <c r="Q979" i="24" s="1"/>
  <c r="Q980" i="24" s="1"/>
  <c r="Q981" i="24" s="1"/>
  <c r="Q982" i="24" s="1"/>
  <c r="Q983" i="24" s="1"/>
  <c r="Q984" i="24" s="1"/>
  <c r="Q985" i="24" s="1"/>
  <c r="Q986" i="24" s="1"/>
  <c r="Q987" i="24" s="1"/>
  <c r="Q988" i="24" s="1"/>
  <c r="Q989" i="24" s="1"/>
  <c r="Q990" i="24" s="1"/>
  <c r="Q991" i="24" s="1"/>
  <c r="Q992" i="24" s="1"/>
  <c r="Q993" i="24" s="1"/>
  <c r="Q994" i="24" s="1"/>
  <c r="Q995" i="24" s="1"/>
  <c r="Q996" i="24" s="1"/>
  <c r="Q997" i="24" s="1"/>
  <c r="Q998" i="24" s="1"/>
  <c r="Q999" i="24" s="1"/>
  <c r="Q1000" i="24" s="1"/>
  <c r="Q1001" i="24" s="1"/>
  <c r="Q1002" i="24" s="1"/>
  <c r="Q1003" i="24" s="1"/>
  <c r="Q1004" i="24" s="1"/>
  <c r="Q1005" i="24" s="1"/>
  <c r="Q1006" i="24" s="1"/>
  <c r="Q1007" i="24" s="1"/>
  <c r="Q1008" i="24" s="1"/>
  <c r="Q1009" i="24" s="1"/>
  <c r="Q1010" i="24" s="1"/>
  <c r="Q1011" i="24" s="1"/>
  <c r="Q1012" i="24" s="1"/>
  <c r="Q1013" i="24" s="1"/>
  <c r="Q1014" i="24" s="1"/>
  <c r="Q1015" i="24" s="1"/>
  <c r="Q1016" i="24" s="1"/>
  <c r="Q1017" i="24" s="1"/>
  <c r="Q1018" i="24" s="1"/>
  <c r="Q1019" i="24" s="1"/>
  <c r="Q1020" i="24" s="1"/>
  <c r="Q1021" i="24" s="1"/>
  <c r="Q1022" i="24" s="1"/>
  <c r="Q1023" i="24" s="1"/>
  <c r="Q1024" i="24" s="1"/>
  <c r="Q1025" i="24" s="1"/>
  <c r="Q1026" i="24" s="1"/>
  <c r="Q1027" i="24" s="1"/>
  <c r="Q1028" i="24" s="1"/>
  <c r="Q1029" i="24" s="1"/>
  <c r="Q1030" i="24" s="1"/>
  <c r="Q1031" i="24" s="1"/>
  <c r="Q1032" i="24" s="1"/>
  <c r="Q1033" i="24" s="1"/>
  <c r="Q1034" i="24" s="1"/>
  <c r="Q1035" i="24" s="1"/>
  <c r="Q1036" i="24" s="1"/>
  <c r="Q1037" i="24" s="1"/>
  <c r="Q1038" i="24" s="1"/>
  <c r="Q1039" i="24" s="1"/>
  <c r="Q1040" i="24" s="1"/>
  <c r="Q1041" i="24" s="1"/>
  <c r="Q1042" i="24" s="1"/>
  <c r="Q1043" i="24" s="1"/>
  <c r="Q1044" i="24" s="1"/>
  <c r="Q1045" i="24" s="1"/>
  <c r="Q1046" i="24" s="1"/>
  <c r="Q1047" i="24" s="1"/>
  <c r="Q1048" i="24" s="1"/>
  <c r="Q1049" i="24" s="1"/>
  <c r="Q1050" i="24" s="1"/>
  <c r="Q1051" i="24" s="1"/>
  <c r="Q1052" i="24" s="1"/>
  <c r="Q1053" i="24" s="1"/>
  <c r="Q1054" i="24" s="1"/>
  <c r="Q1055" i="24" s="1"/>
  <c r="Q1056" i="24" s="1"/>
  <c r="Q1057" i="24" s="1"/>
  <c r="Q1058" i="24" s="1"/>
  <c r="Q1059" i="24" s="1"/>
  <c r="Q1060" i="24" s="1"/>
  <c r="Q1061" i="24" s="1"/>
  <c r="Q1062" i="24" s="1"/>
  <c r="Q1063" i="24" s="1"/>
  <c r="Q1064" i="24" s="1"/>
  <c r="Q1065" i="24" s="1"/>
  <c r="Q1066" i="24" s="1"/>
  <c r="Q1067" i="24" s="1"/>
  <c r="Q1068" i="24" s="1"/>
  <c r="Q1069" i="24" s="1"/>
  <c r="Q1070" i="24" s="1"/>
  <c r="Q1071" i="24" s="1"/>
  <c r="Q1072" i="24" s="1"/>
  <c r="Q1073" i="24" s="1"/>
  <c r="Q1074" i="24" s="1"/>
  <c r="Q1075" i="24" s="1"/>
  <c r="Q1076" i="24" s="1"/>
  <c r="Q1077" i="24" s="1"/>
  <c r="Q1078" i="24" s="1"/>
  <c r="Q1079" i="24" s="1"/>
  <c r="Q1080" i="24" s="1"/>
  <c r="Q1081" i="24" s="1"/>
  <c r="Q1082" i="24" s="1"/>
  <c r="Q1083" i="24" s="1"/>
  <c r="Q1084" i="24" s="1"/>
  <c r="Q1085" i="24" s="1"/>
  <c r="Q1086" i="24" s="1"/>
  <c r="Q1087" i="24" s="1"/>
  <c r="Q1088" i="24" s="1"/>
  <c r="Q1089" i="24" s="1"/>
  <c r="Q1090" i="24" s="1"/>
  <c r="Q1091" i="24" s="1"/>
  <c r="Q1092" i="24" s="1"/>
  <c r="Q1093" i="24" s="1"/>
  <c r="Q1094" i="24" s="1"/>
  <c r="Q1095" i="24" s="1"/>
  <c r="Q1096" i="24" s="1"/>
  <c r="Q1097" i="24" s="1"/>
  <c r="Q1098" i="24" s="1"/>
  <c r="Q1099" i="24" s="1"/>
  <c r="Q1100" i="24" s="1"/>
  <c r="Q1101" i="24" s="1"/>
  <c r="Q1102" i="24" s="1"/>
  <c r="Q1103" i="24" s="1"/>
  <c r="Q1104" i="24" s="1"/>
  <c r="Q1105" i="24" s="1"/>
  <c r="Q1106" i="24" s="1"/>
  <c r="Q1107" i="24" s="1"/>
  <c r="Q1108" i="24" s="1"/>
  <c r="Q1109" i="24" s="1"/>
  <c r="Q1110" i="24" s="1"/>
  <c r="Q1111" i="24" s="1"/>
  <c r="Q1112" i="24" s="1"/>
  <c r="Q1113" i="24" s="1"/>
  <c r="Q1114" i="24" s="1"/>
  <c r="Q1115" i="24" s="1"/>
  <c r="Q1116" i="24" s="1"/>
  <c r="Q1117" i="24" s="1"/>
  <c r="Q1118" i="24" s="1"/>
  <c r="Q1119" i="24" s="1"/>
  <c r="Q1120" i="24" s="1"/>
  <c r="Q1121" i="24" s="1"/>
  <c r="Q1122" i="24" s="1"/>
  <c r="Q1123" i="24" s="1"/>
  <c r="Q1124" i="24" s="1"/>
  <c r="Q1125" i="24" s="1"/>
  <c r="Q1126" i="24" s="1"/>
  <c r="Q1127" i="24" s="1"/>
  <c r="Q1128" i="24" s="1"/>
  <c r="Q1129" i="24" s="1"/>
  <c r="Q1130" i="24" s="1"/>
  <c r="Q1131" i="24" s="1"/>
  <c r="Q1132" i="24" s="1"/>
  <c r="Q1133" i="24" s="1"/>
  <c r="Q1134" i="24" s="1"/>
  <c r="Q1135" i="24" s="1"/>
  <c r="Q1136" i="24" s="1"/>
  <c r="Q1137" i="24" s="1"/>
  <c r="Q1138" i="24" s="1"/>
  <c r="Q1139" i="24" s="1"/>
  <c r="Q1140" i="24" s="1"/>
  <c r="Q1141" i="24" s="1"/>
  <c r="Q1142" i="24" s="1"/>
  <c r="Q1143" i="24" s="1"/>
  <c r="Q1144" i="24" s="1"/>
  <c r="Q1145" i="24" s="1"/>
  <c r="Q1146" i="24" s="1"/>
  <c r="Q1147" i="24" s="1"/>
  <c r="Q1148" i="24" s="1"/>
  <c r="Q1149" i="24" s="1"/>
  <c r="Q1150" i="24" s="1"/>
  <c r="Q1151" i="24" s="1"/>
  <c r="Q1152" i="24" s="1"/>
  <c r="Q1153" i="24" s="1"/>
  <c r="Q1154" i="24" s="1"/>
  <c r="Q1155" i="24" s="1"/>
  <c r="Q1156" i="24" s="1"/>
  <c r="Q1157" i="24" s="1"/>
  <c r="Q1158" i="24" s="1"/>
  <c r="Q1159" i="24" s="1"/>
  <c r="Q1160" i="24" s="1"/>
  <c r="Q1161" i="24" s="1"/>
  <c r="Q1162" i="24" s="1"/>
  <c r="Q1163" i="24" s="1"/>
  <c r="Q1164" i="24" s="1"/>
  <c r="Q1165" i="24" s="1"/>
  <c r="Q1166" i="24" s="1"/>
  <c r="Q1167" i="24" s="1"/>
  <c r="Q1168" i="24" s="1"/>
  <c r="Q1169" i="24" s="1"/>
  <c r="Q1170" i="24" s="1"/>
  <c r="Q1171" i="24" s="1"/>
  <c r="Q1172" i="24" s="1"/>
  <c r="Q1173" i="24" s="1"/>
  <c r="Q1174" i="24" s="1"/>
  <c r="Q1175" i="24" s="1"/>
  <c r="Q1176" i="24" s="1"/>
  <c r="Q1177" i="24" s="1"/>
  <c r="Q1178" i="24" s="1"/>
  <c r="Q1179" i="24" s="1"/>
  <c r="Q1180" i="24" s="1"/>
  <c r="Q1181" i="24" s="1"/>
  <c r="Q1182" i="24" s="1"/>
  <c r="Q1183" i="24" s="1"/>
  <c r="Q1184" i="24" s="1"/>
  <c r="Q1185" i="24" s="1"/>
  <c r="Q1186" i="24" s="1"/>
  <c r="Q1187" i="24" s="1"/>
  <c r="Q1188" i="24" s="1"/>
  <c r="Q1189" i="24" s="1"/>
  <c r="Q1190" i="24" s="1"/>
  <c r="Q1191" i="24" s="1"/>
  <c r="Q1192" i="24" s="1"/>
  <c r="Q1193" i="24" s="1"/>
  <c r="Q1194" i="24" s="1"/>
  <c r="Q1195" i="24" s="1"/>
  <c r="Q1196" i="24" s="1"/>
  <c r="Q1197" i="24" s="1"/>
  <c r="Q1198" i="24" s="1"/>
  <c r="Q1199" i="24" s="1"/>
  <c r="Q1200" i="24" s="1"/>
  <c r="Q1201" i="24" s="1"/>
  <c r="Q1202" i="24" s="1"/>
  <c r="Q1203" i="24" s="1"/>
  <c r="Q1204" i="24" s="1"/>
  <c r="Q1205" i="24" s="1"/>
  <c r="Q1206" i="24" s="1"/>
  <c r="Q1207" i="24" s="1"/>
  <c r="Q1208" i="24" s="1"/>
  <c r="Q1209" i="24" s="1"/>
  <c r="Q1210" i="24" s="1"/>
  <c r="Q1211" i="24" s="1"/>
  <c r="Q1212" i="24" s="1"/>
  <c r="Q1213" i="24" s="1"/>
  <c r="Q1214" i="24" s="1"/>
  <c r="Q1215" i="24" s="1"/>
  <c r="Q1216" i="24" s="1"/>
  <c r="Q1217" i="24" s="1"/>
  <c r="Q1218" i="24" s="1"/>
  <c r="Q1219" i="24" s="1"/>
  <c r="Q1220" i="24" s="1"/>
  <c r="Q1221" i="24" s="1"/>
  <c r="Q1222" i="24" s="1"/>
  <c r="Q1223" i="24" s="1"/>
  <c r="Q1224" i="24" s="1"/>
  <c r="Q1225" i="24" s="1"/>
  <c r="Q1226" i="24" s="1"/>
  <c r="Q1227" i="24" s="1"/>
  <c r="Q1228" i="24" s="1"/>
  <c r="Q1229" i="24" s="1"/>
  <c r="Q1230" i="24" s="1"/>
  <c r="Q1231" i="24" s="1"/>
  <c r="Q1232" i="24" s="1"/>
  <c r="Q1233" i="24" s="1"/>
  <c r="Q1234" i="24" s="1"/>
  <c r="Q1235" i="24" s="1"/>
  <c r="Q1236" i="24" s="1"/>
  <c r="Q1237" i="24" s="1"/>
  <c r="Q1238" i="24" s="1"/>
  <c r="Q1239" i="24" s="1"/>
  <c r="Q1240" i="24" s="1"/>
  <c r="Q1241" i="24" s="1"/>
  <c r="Q1242" i="24" s="1"/>
  <c r="Q1243" i="24" s="1"/>
  <c r="Q1244" i="24" s="1"/>
  <c r="Q1245" i="24" s="1"/>
  <c r="Q1246" i="24" s="1"/>
  <c r="Q1247" i="24" s="1"/>
  <c r="Q1248" i="24" s="1"/>
  <c r="Q1249" i="24" s="1"/>
  <c r="Q1250" i="24" s="1"/>
  <c r="Q1251" i="24" s="1"/>
  <c r="Q1252" i="24" s="1"/>
  <c r="Q1253" i="24" s="1"/>
  <c r="Q1254" i="24" s="1"/>
  <c r="Q1255" i="24" s="1"/>
  <c r="Q1256" i="24" s="1"/>
  <c r="Q1257" i="24" s="1"/>
  <c r="Q1258" i="24" s="1"/>
  <c r="Q1259" i="24" s="1"/>
  <c r="Q1260" i="24" s="1"/>
  <c r="Q1261" i="24" s="1"/>
  <c r="Q1262" i="24" s="1"/>
  <c r="Q1263" i="24" s="1"/>
  <c r="Q1264" i="24" s="1"/>
  <c r="Q1265" i="24" s="1"/>
  <c r="Q1266" i="24" s="1"/>
  <c r="Q1267" i="24" s="1"/>
  <c r="Q1268" i="24" s="1"/>
  <c r="Q1269" i="24" s="1"/>
  <c r="Q1270" i="24" s="1"/>
  <c r="Q1271" i="24" s="1"/>
  <c r="Q1272" i="24" s="1"/>
  <c r="Q1273" i="24" s="1"/>
  <c r="Q1274" i="24" s="1"/>
  <c r="Q1275" i="24" s="1"/>
  <c r="Q1276" i="24" s="1"/>
  <c r="Q1277" i="24" s="1"/>
  <c r="Q1278" i="24" s="1"/>
  <c r="Q1279" i="24" s="1"/>
  <c r="Q1280" i="24" s="1"/>
  <c r="Q1281" i="24" s="1"/>
  <c r="Q1282" i="24" s="1"/>
  <c r="Q1283" i="24" s="1"/>
  <c r="Q1284" i="24" s="1"/>
  <c r="Q1285" i="24" s="1"/>
  <c r="Q1286" i="24" s="1"/>
  <c r="Q1287" i="24" s="1"/>
  <c r="Q1288" i="24" s="1"/>
  <c r="Q1289" i="24" s="1"/>
  <c r="Q1290" i="24" s="1"/>
  <c r="Q1291" i="24" s="1"/>
  <c r="Q1292" i="24" s="1"/>
  <c r="Q1293" i="24" s="1"/>
  <c r="Q1294" i="24" s="1"/>
  <c r="Q1295" i="24" s="1"/>
  <c r="Q1296" i="24" s="1"/>
  <c r="Q1297" i="24" s="1"/>
  <c r="Q1298" i="24" s="1"/>
  <c r="Q1299" i="24" s="1"/>
  <c r="Q1300" i="24" s="1"/>
  <c r="Q1301" i="24" s="1"/>
  <c r="Q1302" i="24" s="1"/>
  <c r="Q1303" i="24" s="1"/>
  <c r="Q1304" i="24" s="1"/>
  <c r="Q1305" i="24" s="1"/>
  <c r="Q1306" i="24" s="1"/>
  <c r="Q1307" i="24" s="1"/>
  <c r="Q1308" i="24" s="1"/>
  <c r="Q1309" i="24" s="1"/>
  <c r="Q1310" i="24" s="1"/>
  <c r="Q1311" i="24" s="1"/>
  <c r="Q1312" i="24" s="1"/>
  <c r="Q1313" i="24" s="1"/>
  <c r="Q1314" i="24" s="1"/>
  <c r="Q1315" i="24" s="1"/>
  <c r="Q1316" i="24" s="1"/>
  <c r="Q1317" i="24" s="1"/>
  <c r="Q1318" i="24" s="1"/>
  <c r="Q1319" i="24" s="1"/>
  <c r="Q1320" i="24" s="1"/>
  <c r="Q1321" i="24" s="1"/>
  <c r="Q1322" i="24" s="1"/>
  <c r="Q1323" i="24" s="1"/>
  <c r="Q1324" i="24" s="1"/>
  <c r="Q1325" i="24" s="1"/>
  <c r="Q1326" i="24" s="1"/>
  <c r="Q1327" i="24" s="1"/>
  <c r="Q1328" i="24" s="1"/>
  <c r="Q1329" i="24" s="1"/>
  <c r="Q1330" i="24" s="1"/>
  <c r="Q1331" i="24" s="1"/>
  <c r="Q1332" i="24" s="1"/>
  <c r="Q1333" i="24" s="1"/>
  <c r="Q1334" i="24" s="1"/>
  <c r="Q1335" i="24" s="1"/>
  <c r="Q1336" i="24" s="1"/>
  <c r="Q1337" i="24" s="1"/>
  <c r="Q1338" i="24" s="1"/>
  <c r="Q1339" i="24" s="1"/>
  <c r="Q1340" i="24" s="1"/>
  <c r="Q1341" i="24" s="1"/>
  <c r="Q1342" i="24" s="1"/>
  <c r="Q1343" i="24" s="1"/>
  <c r="Q1344" i="24" s="1"/>
  <c r="Q1345" i="24" s="1"/>
  <c r="Q1346" i="24" s="1"/>
  <c r="Q1347" i="24" s="1"/>
  <c r="Q1348" i="24" s="1"/>
  <c r="Q1349" i="24" s="1"/>
  <c r="Q1350" i="24" s="1"/>
  <c r="Q1351" i="24" s="1"/>
  <c r="Q1352" i="24" s="1"/>
  <c r="Q1353" i="24" s="1"/>
  <c r="Q1354" i="24" s="1"/>
  <c r="Q1355" i="24" s="1"/>
  <c r="Q1356" i="24" s="1"/>
  <c r="Q1357" i="24" s="1"/>
  <c r="Q1358" i="24" s="1"/>
  <c r="Q1359" i="24" s="1"/>
  <c r="Q1360" i="24" s="1"/>
  <c r="Q1361" i="24" s="1"/>
  <c r="Q1362" i="24" s="1"/>
  <c r="Q1363" i="24" s="1"/>
  <c r="Q1364" i="24" s="1"/>
  <c r="Q1365" i="24" s="1"/>
  <c r="Q1366" i="24" s="1"/>
  <c r="Q1367" i="24" s="1"/>
  <c r="Q1368" i="24" s="1"/>
  <c r="Q1369" i="24" s="1"/>
  <c r="Q1370" i="24" s="1"/>
  <c r="Q1371" i="24" s="1"/>
  <c r="Q1372" i="24" s="1"/>
  <c r="Q1373" i="24" s="1"/>
  <c r="Q1374" i="24" s="1"/>
  <c r="Q1375" i="24" s="1"/>
  <c r="Q1376" i="24" s="1"/>
  <c r="Q1377" i="24" s="1"/>
  <c r="Q1378" i="24" s="1"/>
  <c r="Q1379" i="24" s="1"/>
  <c r="Q1380" i="24" s="1"/>
  <c r="Q1381" i="24" s="1"/>
  <c r="Q1382" i="24" s="1"/>
  <c r="Q1383" i="24" s="1"/>
  <c r="Q1384" i="24" s="1"/>
  <c r="Q1385" i="24" s="1"/>
  <c r="Q1386" i="24" s="1"/>
  <c r="Q1387" i="24" s="1"/>
  <c r="Q1388" i="24" s="1"/>
  <c r="Q1389" i="24" s="1"/>
  <c r="Q1390" i="24" s="1"/>
  <c r="Q1391" i="24" s="1"/>
  <c r="Q1392" i="24" s="1"/>
  <c r="Q1393" i="24" s="1"/>
  <c r="Q1394" i="24" s="1"/>
  <c r="Q1395" i="24" s="1"/>
  <c r="Q1396" i="24" s="1"/>
  <c r="Q1397" i="24" s="1"/>
  <c r="Q1398" i="24" s="1"/>
  <c r="Q1399" i="24" s="1"/>
  <c r="Q1400" i="24" s="1"/>
  <c r="Q1401" i="24" s="1"/>
  <c r="Q1402" i="24" s="1"/>
  <c r="Q1403" i="24" s="1"/>
  <c r="Q1404" i="24" s="1"/>
  <c r="Q1405" i="24" s="1"/>
  <c r="Q1406" i="24" s="1"/>
  <c r="Q1407" i="24" s="1"/>
  <c r="Q1408" i="24" s="1"/>
  <c r="Q1409" i="24" s="1"/>
  <c r="Q1410" i="24" s="1"/>
  <c r="Q1411" i="24" s="1"/>
  <c r="Q1412" i="24" s="1"/>
  <c r="Q1413" i="24" s="1"/>
  <c r="Q1414" i="24" s="1"/>
  <c r="Q1415" i="24" s="1"/>
  <c r="Q1416" i="24" s="1"/>
  <c r="Q1417" i="24" s="1"/>
  <c r="Q1418" i="24" s="1"/>
  <c r="Q1419" i="24" s="1"/>
  <c r="Q1420" i="24" s="1"/>
  <c r="Q1421" i="24" s="1"/>
  <c r="Q1422" i="24" s="1"/>
  <c r="Q1423" i="24" s="1"/>
  <c r="Q1424" i="24" s="1"/>
  <c r="Q1425" i="24" s="1"/>
  <c r="Q1426" i="24" s="1"/>
  <c r="Q1427" i="24" s="1"/>
  <c r="Q1428" i="24" s="1"/>
  <c r="Q1429" i="24" s="1"/>
  <c r="Q1430" i="24" s="1"/>
  <c r="Q1431" i="24" s="1"/>
  <c r="Q1432" i="24" s="1"/>
  <c r="Q1433" i="24" s="1"/>
  <c r="Q1434" i="24" s="1"/>
  <c r="Q1435" i="24" s="1"/>
  <c r="Q1436" i="24" s="1"/>
  <c r="Q1437" i="24" s="1"/>
  <c r="Q1438" i="24" s="1"/>
  <c r="Q1439" i="24" s="1"/>
  <c r="Q1440" i="24" s="1"/>
  <c r="Q1441" i="24" s="1"/>
  <c r="Q1442" i="24" s="1"/>
  <c r="Q1443" i="24" s="1"/>
  <c r="Q1444" i="24" s="1"/>
  <c r="Q1445" i="24" s="1"/>
  <c r="Q1446" i="24" s="1"/>
  <c r="Q1447" i="24" s="1"/>
  <c r="Q1448" i="24" s="1"/>
  <c r="Q1449" i="24" s="1"/>
  <c r="Q1450" i="24" s="1"/>
  <c r="Q1451" i="24" s="1"/>
  <c r="Q1452" i="24" s="1"/>
  <c r="Q1453" i="24" s="1"/>
  <c r="Q1454" i="24" s="1"/>
  <c r="Q1455" i="24" s="1"/>
  <c r="Q1456" i="24" s="1"/>
  <c r="Q1457" i="24" s="1"/>
  <c r="Q1458" i="24" s="1"/>
  <c r="Q1459" i="24" s="1"/>
  <c r="Q1460" i="24" s="1"/>
  <c r="Q1461" i="24" s="1"/>
  <c r="Q1462" i="24" s="1"/>
  <c r="Q1463" i="24" s="1"/>
  <c r="Q1464" i="24" s="1"/>
  <c r="Q1465" i="24" s="1"/>
  <c r="Q1466" i="24" s="1"/>
  <c r="Q1467" i="24" s="1"/>
  <c r="Q1468" i="24" s="1"/>
  <c r="Q1469" i="24" s="1"/>
  <c r="Q1470" i="24" s="1"/>
  <c r="Q1471" i="24" s="1"/>
  <c r="Q1472" i="24" s="1"/>
  <c r="Q1473" i="24" s="1"/>
  <c r="Q1474" i="24" s="1"/>
  <c r="Q1475" i="24" s="1"/>
  <c r="Q1476" i="24" s="1"/>
  <c r="Q1477" i="24" s="1"/>
  <c r="Q1478" i="24" s="1"/>
  <c r="Q1479" i="24" s="1"/>
  <c r="Q1480" i="24" s="1"/>
  <c r="Q1481" i="24" s="1"/>
  <c r="Q1482" i="24" s="1"/>
  <c r="Q1483" i="24" s="1"/>
  <c r="Q1484" i="24" s="1"/>
  <c r="Q1485" i="24" s="1"/>
  <c r="Q1486" i="24" s="1"/>
  <c r="Q1487" i="24" s="1"/>
  <c r="Q1488" i="24" s="1"/>
  <c r="Q1489" i="24" s="1"/>
  <c r="Q1490" i="24" s="1"/>
  <c r="Q1491" i="24" s="1"/>
  <c r="Q1492" i="24" s="1"/>
  <c r="Q1493" i="24" s="1"/>
  <c r="Q1494" i="24" s="1"/>
  <c r="Q1495" i="24" s="1"/>
  <c r="Q1496" i="24" s="1"/>
  <c r="Q1497" i="24" s="1"/>
  <c r="Q1498" i="24" s="1"/>
  <c r="Q1499" i="24" s="1"/>
  <c r="Q1500" i="24" s="1"/>
  <c r="Q1501" i="24" s="1"/>
  <c r="Q1502" i="24" s="1"/>
  <c r="Q1503" i="24" s="1"/>
  <c r="Q1504" i="24" s="1"/>
  <c r="Q1505" i="24" s="1"/>
  <c r="Q1506" i="24" s="1"/>
  <c r="Q1507" i="24" s="1"/>
  <c r="Q1508" i="24" s="1"/>
  <c r="Q1509" i="24" s="1"/>
  <c r="Q1510" i="24" s="1"/>
  <c r="Q1511" i="24" s="1"/>
  <c r="Q1512" i="24" s="1"/>
  <c r="Q1513" i="24" s="1"/>
  <c r="Q1514" i="24" s="1"/>
  <c r="Q1515" i="24" s="1"/>
  <c r="Q1516" i="24" s="1"/>
  <c r="Q1517" i="24" s="1"/>
  <c r="Q1518" i="24" s="1"/>
  <c r="Q1519" i="24" s="1"/>
  <c r="Q1520" i="24" s="1"/>
  <c r="Q1521" i="24" s="1"/>
  <c r="Q1522" i="24" s="1"/>
  <c r="Q1523" i="24" s="1"/>
  <c r="Q1524" i="24" s="1"/>
  <c r="Q1525" i="24" s="1"/>
  <c r="Q1526" i="24" s="1"/>
  <c r="Q1527" i="24" s="1"/>
  <c r="Q1528" i="24" s="1"/>
  <c r="Q1529" i="24" s="1"/>
  <c r="Q1530" i="24" s="1"/>
  <c r="Q1531" i="24" s="1"/>
  <c r="Q1532" i="24" s="1"/>
  <c r="Q1533" i="24" s="1"/>
  <c r="Q1534" i="24" s="1"/>
  <c r="Q1535" i="24" s="1"/>
  <c r="Q1536" i="24" s="1"/>
  <c r="Q1537" i="24" s="1"/>
  <c r="Q1538" i="24" s="1"/>
  <c r="Q1539" i="24" s="1"/>
  <c r="Q1540" i="24" s="1"/>
  <c r="Q1541" i="24" s="1"/>
  <c r="Q1542" i="24" s="1"/>
  <c r="Q1543" i="24" s="1"/>
  <c r="Q1544" i="24" s="1"/>
  <c r="Q1545" i="24" s="1"/>
  <c r="Q1546" i="24" s="1"/>
  <c r="Q1547" i="24" s="1"/>
  <c r="Q1548" i="24" s="1"/>
  <c r="Q1549" i="24" s="1"/>
  <c r="Q1550" i="24" s="1"/>
  <c r="Q1551" i="24" s="1"/>
  <c r="Q1552" i="24" s="1"/>
  <c r="Q1553" i="24" s="1"/>
  <c r="Q1554" i="24" s="1"/>
  <c r="Q1555" i="24" s="1"/>
  <c r="Q1556" i="24" s="1"/>
  <c r="Q1557" i="24" s="1"/>
  <c r="Q1558" i="24" s="1"/>
  <c r="Q1559" i="24" s="1"/>
  <c r="Q1560" i="24" s="1"/>
  <c r="Q1561" i="24" s="1"/>
  <c r="Q1562" i="24" s="1"/>
  <c r="Q1563" i="24" s="1"/>
  <c r="Q1564" i="24" s="1"/>
  <c r="Q1565" i="24" s="1"/>
  <c r="Q1566" i="24" s="1"/>
  <c r="Q1567" i="24" s="1"/>
  <c r="Q1568" i="24" s="1"/>
  <c r="Q1569" i="24" s="1"/>
  <c r="Q1570" i="24" s="1"/>
  <c r="Q1571" i="24" s="1"/>
  <c r="Q1572" i="24" s="1"/>
  <c r="Q1573" i="24" s="1"/>
  <c r="Q1574" i="24" s="1"/>
  <c r="Q1575" i="24" s="1"/>
  <c r="Q1576" i="24" s="1"/>
  <c r="Q1577" i="24" s="1"/>
  <c r="Q1578" i="24" s="1"/>
  <c r="Q1579" i="24" s="1"/>
  <c r="Q1580" i="24" s="1"/>
  <c r="Q1581" i="24" s="1"/>
  <c r="Q1582" i="24" s="1"/>
  <c r="Q1583" i="24" s="1"/>
  <c r="Q1584" i="24" s="1"/>
  <c r="Q1585" i="24" s="1"/>
  <c r="Q1586" i="24" s="1"/>
  <c r="Q1587" i="24" s="1"/>
  <c r="Q1588" i="24" s="1"/>
  <c r="Q1589" i="24" s="1"/>
  <c r="Q1590" i="24" s="1"/>
  <c r="Q1591" i="24" s="1"/>
  <c r="Q1592" i="24" s="1"/>
  <c r="Q1593" i="24" s="1"/>
  <c r="Q1594" i="24" s="1"/>
  <c r="Q1595" i="24" s="1"/>
  <c r="Q1596" i="24" s="1"/>
  <c r="Q1597" i="24" s="1"/>
  <c r="Q1598" i="24" s="1"/>
  <c r="Q1599" i="24" s="1"/>
  <c r="Q1600" i="24" s="1"/>
  <c r="Q1601" i="24" s="1"/>
  <c r="Q1602" i="24" s="1"/>
  <c r="Q1603" i="24" s="1"/>
  <c r="Q1604" i="24" s="1"/>
  <c r="Q1605" i="24" s="1"/>
  <c r="Q1606" i="24" s="1"/>
  <c r="Q1607" i="24" s="1"/>
  <c r="Q1608" i="24" s="1"/>
  <c r="Q1609" i="24" s="1"/>
  <c r="Q1610" i="24" s="1"/>
  <c r="Q1611" i="24" s="1"/>
  <c r="Q1612" i="24" s="1"/>
  <c r="Q1613" i="24" s="1"/>
  <c r="Q1614" i="24" s="1"/>
  <c r="Q1615" i="24" s="1"/>
  <c r="Q1616" i="24" s="1"/>
  <c r="Q1617" i="24" s="1"/>
  <c r="Q1618" i="24" s="1"/>
  <c r="Q1619" i="24" s="1"/>
  <c r="Q1620" i="24" s="1"/>
  <c r="Q1621" i="24" s="1"/>
  <c r="Q1622" i="24" s="1"/>
  <c r="Q1623" i="24" s="1"/>
  <c r="Q1624" i="24" s="1"/>
  <c r="Q1625" i="24" s="1"/>
  <c r="Q1626" i="24" s="1"/>
  <c r="Q1627" i="24" s="1"/>
  <c r="Q1628" i="24" s="1"/>
  <c r="Q1629" i="24" s="1"/>
  <c r="Q1630" i="24" s="1"/>
  <c r="Q1631" i="24" s="1"/>
  <c r="Q1632" i="24" s="1"/>
  <c r="Q1633" i="24" s="1"/>
  <c r="Q1634" i="24" s="1"/>
  <c r="Q1635" i="24" s="1"/>
  <c r="Q1636" i="24" s="1"/>
  <c r="Q1637" i="24" s="1"/>
  <c r="Q1638" i="24" s="1"/>
  <c r="Q1639" i="24" s="1"/>
  <c r="Q1640" i="24" s="1"/>
  <c r="Q1641" i="24" s="1"/>
  <c r="Q1642" i="24" s="1"/>
  <c r="Q1643" i="24" s="1"/>
  <c r="Q1644" i="24" s="1"/>
  <c r="Q1645" i="24" s="1"/>
  <c r="Q1646" i="24" s="1"/>
  <c r="Q1647" i="24" s="1"/>
  <c r="Q1648" i="24" s="1"/>
  <c r="Q1649" i="24" s="1"/>
  <c r="Q1650" i="24" s="1"/>
  <c r="Q1651" i="24" s="1"/>
  <c r="Q1652" i="24" s="1"/>
  <c r="Q1653" i="24" s="1"/>
  <c r="Q1654" i="24" s="1"/>
  <c r="Q1655" i="24" s="1"/>
  <c r="Q1656" i="24" s="1"/>
  <c r="Q1657" i="24" s="1"/>
  <c r="Q1658" i="24" s="1"/>
  <c r="Q1659" i="24" s="1"/>
  <c r="Q1660" i="24" s="1"/>
  <c r="Q1661" i="24" s="1"/>
  <c r="Q1662" i="24" s="1"/>
  <c r="Q1663" i="24" s="1"/>
  <c r="Q1664" i="24" s="1"/>
  <c r="Q1665" i="24" s="1"/>
  <c r="Q1666" i="24" s="1"/>
  <c r="Q1667" i="24" s="1"/>
  <c r="Q1668" i="24" s="1"/>
  <c r="Q1669" i="24" s="1"/>
  <c r="Q1670" i="24" s="1"/>
  <c r="Q1671" i="24" s="1"/>
  <c r="Q1672" i="24" s="1"/>
  <c r="Q1673" i="24" s="1"/>
  <c r="Q1674" i="24" s="1"/>
  <c r="Q1675" i="24" s="1"/>
  <c r="Q1676" i="24" s="1"/>
  <c r="Q1677" i="24" s="1"/>
  <c r="Q1678" i="24" s="1"/>
  <c r="Q1679" i="24" s="1"/>
  <c r="Q1680" i="24" s="1"/>
  <c r="Q1681" i="24" s="1"/>
  <c r="Q1682" i="24" s="1"/>
  <c r="Q1683" i="24" s="1"/>
  <c r="Q1684" i="24" s="1"/>
  <c r="Q1685" i="24" s="1"/>
  <c r="Q1686" i="24" s="1"/>
  <c r="Q1687" i="24" s="1"/>
  <c r="Q1688" i="24" s="1"/>
  <c r="Q1689" i="24" s="1"/>
  <c r="Q1690" i="24" s="1"/>
  <c r="Q1691" i="24" s="1"/>
  <c r="Q1692" i="24" s="1"/>
  <c r="Q1693" i="24" s="1"/>
  <c r="Q1694" i="24" s="1"/>
  <c r="Q1695" i="24" s="1"/>
  <c r="Q1696" i="24" s="1"/>
  <c r="Q1697" i="24" s="1"/>
  <c r="Q1698" i="24" s="1"/>
  <c r="Q1699" i="24" s="1"/>
  <c r="Q1700" i="24" s="1"/>
  <c r="Q1701" i="24" s="1"/>
  <c r="Q1702" i="24" s="1"/>
  <c r="Q1703" i="24" s="1"/>
  <c r="Q1704" i="24" s="1"/>
  <c r="Q1705" i="24" s="1"/>
  <c r="Q1706" i="24" s="1"/>
  <c r="Q1707" i="24" s="1"/>
  <c r="Q1708" i="24" s="1"/>
  <c r="Q1709" i="24" s="1"/>
  <c r="Q1710" i="24" s="1"/>
  <c r="Q1711" i="24" s="1"/>
  <c r="Q1712" i="24" s="1"/>
  <c r="Q1713" i="24" s="1"/>
  <c r="Q1714" i="24" s="1"/>
  <c r="Q1715" i="24" s="1"/>
  <c r="Q1716" i="24" s="1"/>
  <c r="Q1717" i="24" s="1"/>
  <c r="Q1718" i="24" s="1"/>
  <c r="Q1719" i="24" s="1"/>
  <c r="Q1720" i="24" s="1"/>
  <c r="Q1721" i="24" s="1"/>
  <c r="Q1722" i="24" s="1"/>
  <c r="Q1723" i="24" s="1"/>
  <c r="Q1724" i="24" s="1"/>
  <c r="Q1725" i="24" s="1"/>
  <c r="Q1726" i="24" s="1"/>
  <c r="Q1727" i="24" s="1"/>
  <c r="Q1728" i="24" s="1"/>
  <c r="Q1729" i="24" s="1"/>
  <c r="Q1730" i="24" s="1"/>
  <c r="Q1731" i="24" s="1"/>
  <c r="Q1732" i="24" s="1"/>
  <c r="Q1733" i="24" s="1"/>
  <c r="Q1734" i="24" s="1"/>
  <c r="Q1735" i="24" s="1"/>
  <c r="Q1736" i="24" s="1"/>
  <c r="Q1737" i="24" s="1"/>
  <c r="Q1738" i="24" s="1"/>
  <c r="Q1739" i="24" s="1"/>
  <c r="Q1740" i="24" s="1"/>
  <c r="Q1741" i="24" s="1"/>
  <c r="Q1742" i="24" s="1"/>
  <c r="Q1743" i="24" s="1"/>
  <c r="Q1744" i="24" s="1"/>
  <c r="Q1745" i="24" s="1"/>
  <c r="Q1746" i="24" s="1"/>
  <c r="Q1747" i="24" s="1"/>
  <c r="Q1748" i="24" s="1"/>
  <c r="Q1749" i="24" s="1"/>
  <c r="Q1750" i="24" s="1"/>
  <c r="Q1751" i="24" s="1"/>
  <c r="Q1752" i="24" s="1"/>
  <c r="Q1753" i="24" s="1"/>
  <c r="Q1754" i="24" s="1"/>
  <c r="Q1755" i="24" s="1"/>
  <c r="Q1756" i="24" s="1"/>
  <c r="Q1757" i="24" s="1"/>
  <c r="Q1758" i="24" s="1"/>
  <c r="Q1759" i="24" s="1"/>
  <c r="Q1760" i="24" s="1"/>
  <c r="Q1761" i="24" s="1"/>
  <c r="Q1762" i="24" s="1"/>
  <c r="Q1763" i="24" s="1"/>
  <c r="Q1764" i="24" s="1"/>
  <c r="Q1765" i="24" s="1"/>
  <c r="Q1766" i="24" s="1"/>
  <c r="Q1767" i="24" s="1"/>
  <c r="Q1768" i="24" s="1"/>
  <c r="Q1769" i="24" s="1"/>
  <c r="Q1770" i="24" s="1"/>
  <c r="Q1771" i="24" s="1"/>
  <c r="Q1772" i="24" s="1"/>
  <c r="Q1773" i="24" s="1"/>
  <c r="Q1774" i="24" s="1"/>
  <c r="Q1775" i="24" s="1"/>
  <c r="Q1776" i="24" s="1"/>
  <c r="Q1777" i="24" s="1"/>
  <c r="Q1778" i="24" s="1"/>
  <c r="Q1779" i="24" s="1"/>
  <c r="Q1780" i="24" s="1"/>
  <c r="Q1781" i="24" s="1"/>
  <c r="Q1782" i="24" s="1"/>
  <c r="Q1783" i="24" s="1"/>
  <c r="Q1784" i="24" s="1"/>
  <c r="Q1785" i="24" s="1"/>
  <c r="Q1786" i="24" s="1"/>
  <c r="Q1787" i="24" s="1"/>
  <c r="Q1788" i="24" s="1"/>
  <c r="Q1789" i="24" s="1"/>
  <c r="Q1790" i="24" s="1"/>
  <c r="Q1791" i="24" s="1"/>
  <c r="Q1792" i="24" s="1"/>
  <c r="Q1793" i="24" s="1"/>
  <c r="Q1794" i="24" s="1"/>
  <c r="Q1795" i="24" s="1"/>
  <c r="Q1796" i="24" s="1"/>
  <c r="Q1797" i="24" s="1"/>
  <c r="Q1798" i="24" s="1"/>
  <c r="Q1799" i="24" s="1"/>
  <c r="Q1800" i="24" s="1"/>
  <c r="Q1801" i="24" s="1"/>
  <c r="Q1802" i="24" s="1"/>
  <c r="Q1803" i="24" s="1"/>
  <c r="Q1804" i="24" s="1"/>
  <c r="Q1805" i="24" s="1"/>
  <c r="Q1806" i="24" s="1"/>
  <c r="Q1807" i="24" s="1"/>
  <c r="Q1808" i="24" s="1"/>
  <c r="Q1809" i="24" s="1"/>
  <c r="Q1810" i="24" s="1"/>
  <c r="Q1811" i="24" s="1"/>
  <c r="Q1812" i="24" s="1"/>
  <c r="Q1813" i="24" s="1"/>
  <c r="Q1814" i="24" s="1"/>
  <c r="Q1815" i="24" s="1"/>
  <c r="Q1816" i="24" s="1"/>
  <c r="Q1817" i="24" s="1"/>
  <c r="Q1818" i="24" s="1"/>
  <c r="Q1819" i="24" s="1"/>
  <c r="Q1820" i="24" s="1"/>
  <c r="Q1821" i="24" s="1"/>
  <c r="Q1822" i="24" s="1"/>
  <c r="Q1823" i="24" s="1"/>
  <c r="Q1824" i="24" s="1"/>
  <c r="Q1825" i="24" s="1"/>
  <c r="Q1826" i="24" s="1"/>
  <c r="Q1827" i="24" s="1"/>
  <c r="Q1828" i="24" s="1"/>
  <c r="Q1829" i="24" s="1"/>
  <c r="Q1830" i="24" s="1"/>
  <c r="Q1831" i="24" s="1"/>
  <c r="Q1832" i="24" s="1"/>
  <c r="Q1833" i="24" s="1"/>
  <c r="Q1834" i="24" s="1"/>
  <c r="Q1835" i="24" s="1"/>
  <c r="Q1836" i="24" s="1"/>
  <c r="Q1837" i="24" s="1"/>
  <c r="Q1838" i="24" s="1"/>
  <c r="Q1839" i="24" s="1"/>
  <c r="Q1840" i="24" s="1"/>
  <c r="Q1841" i="24" s="1"/>
  <c r="Q1842" i="24" s="1"/>
  <c r="Q1843" i="24" s="1"/>
  <c r="Q1844" i="24" s="1"/>
  <c r="Q1845" i="24" s="1"/>
  <c r="Q1846" i="24" s="1"/>
  <c r="Q1847" i="24" s="1"/>
  <c r="Q1848" i="24" s="1"/>
  <c r="Q1849" i="24" s="1"/>
  <c r="Q1850" i="24" s="1"/>
  <c r="Q1851" i="24" s="1"/>
  <c r="Q1852" i="24" s="1"/>
  <c r="Q1853" i="24" s="1"/>
  <c r="Q1854" i="24" s="1"/>
  <c r="Q1855" i="24" s="1"/>
  <c r="Q1856" i="24" s="1"/>
  <c r="Q1857" i="24" s="1"/>
  <c r="Q1858" i="24" s="1"/>
  <c r="Q1859" i="24" s="1"/>
  <c r="Q1860" i="24" s="1"/>
  <c r="Q1861" i="24" s="1"/>
  <c r="Q1862" i="24" s="1"/>
  <c r="Q1863" i="24" s="1"/>
  <c r="Q1864" i="24" s="1"/>
  <c r="Q1865" i="24" s="1"/>
  <c r="Q1866" i="24" s="1"/>
  <c r="Q1867" i="24" s="1"/>
  <c r="Q1868" i="24" s="1"/>
  <c r="Q1869" i="24" s="1"/>
  <c r="Q1870" i="24" s="1"/>
  <c r="Q1871" i="24" s="1"/>
  <c r="Q1872" i="24" s="1"/>
  <c r="Q1873" i="24" s="1"/>
  <c r="Q1874" i="24" s="1"/>
  <c r="Q1875" i="24" s="1"/>
  <c r="Q1876" i="24" s="1"/>
  <c r="Q1877" i="24" s="1"/>
  <c r="Q1878" i="24" s="1"/>
  <c r="Q1879" i="24" s="1"/>
  <c r="Q1880" i="24" s="1"/>
  <c r="Q1881" i="24" s="1"/>
  <c r="Q1882" i="24" s="1"/>
  <c r="Q1883" i="24" s="1"/>
  <c r="Q1884" i="24" s="1"/>
  <c r="Q1885" i="24" s="1"/>
  <c r="Q1886" i="24" s="1"/>
  <c r="Q1887" i="24" s="1"/>
  <c r="Q1888" i="24" s="1"/>
  <c r="Q1889" i="24" s="1"/>
  <c r="Q1890" i="24" s="1"/>
  <c r="Q1891" i="24" s="1"/>
  <c r="Q1892" i="24" s="1"/>
  <c r="Q1893" i="24" s="1"/>
  <c r="Q1894" i="24" s="1"/>
  <c r="Q1895" i="24" s="1"/>
  <c r="Q1896" i="24" s="1"/>
  <c r="Q1897" i="24" s="1"/>
  <c r="Q1898" i="24" s="1"/>
  <c r="Q1899" i="24" s="1"/>
  <c r="Q1900" i="24" s="1"/>
  <c r="Q1901" i="24" s="1"/>
  <c r="Q1902" i="24" s="1"/>
  <c r="Q1903" i="24" s="1"/>
  <c r="Q1904" i="24" s="1"/>
  <c r="Q1905" i="24" s="1"/>
  <c r="Q1906" i="24" s="1"/>
  <c r="Q1907" i="24" s="1"/>
  <c r="Q1908" i="24" s="1"/>
  <c r="Q1909" i="24" s="1"/>
  <c r="Q1910" i="24" s="1"/>
  <c r="Q1911" i="24" s="1"/>
  <c r="Q1912" i="24" s="1"/>
  <c r="Q1913" i="24" s="1"/>
  <c r="Q1914" i="24" s="1"/>
  <c r="Q1915" i="24" s="1"/>
  <c r="Q1916" i="24" s="1"/>
  <c r="Q1917" i="24" s="1"/>
  <c r="Q1918" i="24" s="1"/>
  <c r="Q1919" i="24" s="1"/>
  <c r="Q1920" i="24" s="1"/>
  <c r="Q1921" i="24" s="1"/>
  <c r="Q1922" i="24" s="1"/>
  <c r="Q1923" i="24" s="1"/>
  <c r="Q1924" i="24" s="1"/>
  <c r="Q1925" i="24" s="1"/>
  <c r="Q1926" i="24" s="1"/>
  <c r="Q1927" i="24" s="1"/>
  <c r="Q1928" i="24" s="1"/>
  <c r="Q1929" i="24" s="1"/>
  <c r="Q1930" i="24" s="1"/>
  <c r="Q1931" i="24" s="1"/>
  <c r="Q1932" i="24" s="1"/>
  <c r="Q1933" i="24" s="1"/>
  <c r="Q1934" i="24" s="1"/>
  <c r="Q1935" i="24" s="1"/>
  <c r="Q1936" i="24" s="1"/>
  <c r="Q1937" i="24" s="1"/>
  <c r="Q1938" i="24" s="1"/>
  <c r="Q1939" i="24" s="1"/>
  <c r="Q1940" i="24" s="1"/>
  <c r="Q1941" i="24" s="1"/>
  <c r="Q1942" i="24" s="1"/>
  <c r="Q1943" i="24" s="1"/>
  <c r="Q1944" i="24" s="1"/>
  <c r="Q1945" i="24" s="1"/>
  <c r="Q1946" i="24" s="1"/>
  <c r="Q1947" i="24" s="1"/>
  <c r="Q1948" i="24" s="1"/>
  <c r="Q1949" i="24" s="1"/>
  <c r="Q1950" i="24" s="1"/>
  <c r="Q1951" i="24" s="1"/>
  <c r="Q1952" i="24" s="1"/>
  <c r="Q1953" i="24" s="1"/>
  <c r="Q1954" i="24" s="1"/>
  <c r="Q1955" i="24" s="1"/>
  <c r="Q1956" i="24" s="1"/>
  <c r="Q1957" i="24" s="1"/>
  <c r="Q1958" i="24" s="1"/>
  <c r="Q1959" i="24" s="1"/>
  <c r="Q1960" i="24" s="1"/>
  <c r="Q1961" i="24" s="1"/>
  <c r="Q1962" i="24" s="1"/>
  <c r="Q1963" i="24" s="1"/>
  <c r="Q1964" i="24" s="1"/>
  <c r="Q1965" i="24" s="1"/>
  <c r="Q1966" i="24" s="1"/>
  <c r="Q1967" i="24" s="1"/>
  <c r="Q1968" i="24" s="1"/>
  <c r="Q1969" i="24" s="1"/>
  <c r="Q1970" i="24" s="1"/>
  <c r="Q1971" i="24" s="1"/>
  <c r="Q1972" i="24" s="1"/>
  <c r="Q1973" i="24" s="1"/>
  <c r="Q1974" i="24" s="1"/>
  <c r="Q1975" i="24" s="1"/>
  <c r="Q1976" i="24" s="1"/>
  <c r="Q1977" i="24" s="1"/>
  <c r="Q1978" i="24" s="1"/>
  <c r="Q1979" i="24" s="1"/>
  <c r="Q1980" i="24" s="1"/>
  <c r="Q1981" i="24" s="1"/>
  <c r="Q1982" i="24" s="1"/>
  <c r="Q1983" i="24" s="1"/>
  <c r="Q1984" i="24" s="1"/>
  <c r="Q1985" i="24" s="1"/>
  <c r="Q1986" i="24" s="1"/>
  <c r="Q1987" i="24" s="1"/>
  <c r="Q1988" i="24" s="1"/>
  <c r="Q1989" i="24" s="1"/>
  <c r="Q1990" i="24" s="1"/>
  <c r="Q1991" i="24" s="1"/>
  <c r="Q1992" i="24" s="1"/>
  <c r="Q1993" i="24" s="1"/>
  <c r="Q1994" i="24" s="1"/>
  <c r="Q1995" i="24" s="1"/>
  <c r="Q1996" i="24" s="1"/>
  <c r="Q1997" i="24" s="1"/>
  <c r="Q1998" i="24" s="1"/>
  <c r="Q1999" i="24" s="1"/>
  <c r="Q2000" i="24" s="1"/>
  <c r="Q2001" i="24" s="1"/>
  <c r="Q2002" i="24" s="1"/>
  <c r="Q2003" i="24" s="1"/>
  <c r="Q2004" i="24" s="1"/>
  <c r="Q2005" i="24" s="1"/>
  <c r="Q2006" i="24" s="1"/>
  <c r="Q2007" i="24" s="1"/>
  <c r="Q2008" i="24" s="1"/>
  <c r="Q2009" i="24" s="1"/>
  <c r="Q2010" i="24" s="1"/>
  <c r="Q2011" i="24" s="1"/>
  <c r="Q2012" i="24" s="1"/>
  <c r="Q2013" i="24" s="1"/>
  <c r="Q2014" i="24" s="1"/>
  <c r="Q2015" i="24" s="1"/>
  <c r="Q2016" i="24" s="1"/>
  <c r="Q2017" i="24" s="1"/>
  <c r="Q2018" i="24" s="1"/>
  <c r="Q2019" i="24" s="1"/>
  <c r="Q2020" i="24" s="1"/>
  <c r="Q8" i="24" s="1"/>
  <c r="O10" i="24"/>
  <c r="N10" i="24"/>
  <c r="O6" i="24"/>
  <c r="O5" i="24"/>
  <c r="P5" i="24" l="1"/>
  <c r="Q5" i="24"/>
  <c r="P13" i="24"/>
  <c r="N12" i="24"/>
  <c r="O12" i="24" s="1"/>
  <c r="O11" i="24"/>
  <c r="I9" i="13"/>
  <c r="J9" i="13" s="1"/>
  <c r="P14" i="24" l="1"/>
  <c r="N13" i="24"/>
  <c r="O13" i="24" s="1"/>
  <c r="C6" i="24"/>
  <c r="B5" i="24"/>
  <c r="H9" i="13"/>
  <c r="I6" i="17"/>
  <c r="I56" i="17"/>
  <c r="P15" i="24" l="1"/>
  <c r="N14" i="24"/>
  <c r="O14" i="24" s="1"/>
  <c r="I50" i="17"/>
  <c r="G50" i="17"/>
  <c r="P16" i="24" l="1"/>
  <c r="N15" i="24"/>
  <c r="O15" i="24" s="1"/>
  <c r="I44" i="17"/>
  <c r="G44" i="17"/>
  <c r="H52" i="17"/>
  <c r="I52" i="17" s="1"/>
  <c r="H51" i="17"/>
  <c r="I51" i="17" s="1"/>
  <c r="H46" i="17"/>
  <c r="I46" i="17" s="1"/>
  <c r="H45" i="17"/>
  <c r="I45" i="17" s="1"/>
  <c r="I38" i="17"/>
  <c r="I32" i="17"/>
  <c r="G38" i="17"/>
  <c r="G32" i="17"/>
  <c r="G61" i="17"/>
  <c r="G60" i="17"/>
  <c r="G59" i="17"/>
  <c r="H58" i="17"/>
  <c r="I58" i="17" s="1"/>
  <c r="H57" i="17"/>
  <c r="I57" i="17" s="1"/>
  <c r="F56" i="17"/>
  <c r="G55" i="17"/>
  <c r="G54" i="17"/>
  <c r="G53" i="17"/>
  <c r="F50" i="17"/>
  <c r="I22" i="17"/>
  <c r="H19" i="17"/>
  <c r="I12" i="17"/>
  <c r="I7" i="17"/>
  <c r="G7" i="17"/>
  <c r="G12" i="17"/>
  <c r="H6" i="17"/>
  <c r="G6" i="17"/>
  <c r="M5" i="16"/>
  <c r="F5" i="16"/>
  <c r="P17" i="24" l="1"/>
  <c r="N16" i="24"/>
  <c r="O16" i="24" s="1"/>
  <c r="G25" i="27"/>
  <c r="G115" i="17"/>
  <c r="G114" i="17"/>
  <c r="G113" i="17"/>
  <c r="G109" i="17"/>
  <c r="G108" i="17"/>
  <c r="G107" i="17"/>
  <c r="G103" i="17"/>
  <c r="G102" i="17"/>
  <c r="G101" i="17"/>
  <c r="G97" i="17"/>
  <c r="G96" i="17"/>
  <c r="G95" i="17"/>
  <c r="G91" i="17"/>
  <c r="G90" i="17"/>
  <c r="G89" i="17"/>
  <c r="G85" i="17"/>
  <c r="G84" i="17"/>
  <c r="G83" i="17"/>
  <c r="G79" i="17"/>
  <c r="G78" i="17"/>
  <c r="G77" i="17"/>
  <c r="G73" i="17"/>
  <c r="G72" i="17"/>
  <c r="G71" i="17"/>
  <c r="G67" i="17"/>
  <c r="G66" i="17"/>
  <c r="G65" i="17"/>
  <c r="G49" i="17"/>
  <c r="G48" i="17"/>
  <c r="G47" i="17"/>
  <c r="G43" i="17"/>
  <c r="G42" i="17"/>
  <c r="G41" i="17"/>
  <c r="G37" i="17"/>
  <c r="G36" i="17"/>
  <c r="G35" i="17"/>
  <c r="G31" i="17"/>
  <c r="G30" i="17"/>
  <c r="G26" i="17"/>
  <c r="G25" i="17"/>
  <c r="G21" i="17"/>
  <c r="G20" i="17"/>
  <c r="G16" i="17"/>
  <c r="G15" i="17"/>
  <c r="G11" i="17"/>
  <c r="G10" i="17"/>
  <c r="I10" i="13"/>
  <c r="I11" i="13"/>
  <c r="I12" i="13"/>
  <c r="J12" i="13" s="1"/>
  <c r="P18" i="24" l="1"/>
  <c r="N17" i="24"/>
  <c r="O17" i="24" s="1"/>
  <c r="I61" i="17"/>
  <c r="I59" i="17"/>
  <c r="I60" i="17"/>
  <c r="I55" i="17"/>
  <c r="I53" i="17"/>
  <c r="I54" i="17"/>
  <c r="P19" i="24" l="1"/>
  <c r="N18" i="24"/>
  <c r="O18" i="24" s="1"/>
  <c r="I14" i="13"/>
  <c r="J14" i="13"/>
  <c r="P20" i="24" l="1"/>
  <c r="N19" i="24"/>
  <c r="O19" i="24" s="1"/>
  <c r="E6" i="25"/>
  <c r="G7" i="28"/>
  <c r="G9" i="28" s="1"/>
  <c r="P21" i="24" l="1"/>
  <c r="N20" i="24"/>
  <c r="O20" i="24" s="1"/>
  <c r="H7" i="28"/>
  <c r="H142" i="28"/>
  <c r="H141" i="28"/>
  <c r="E136" i="28"/>
  <c r="G127" i="28"/>
  <c r="C126" i="28"/>
  <c r="C123" i="28"/>
  <c r="C113" i="28"/>
  <c r="G111" i="28"/>
  <c r="G110" i="28"/>
  <c r="F109" i="28"/>
  <c r="E109" i="28"/>
  <c r="C107" i="28"/>
  <c r="G105" i="28"/>
  <c r="G107" i="28" s="1"/>
  <c r="G104" i="28"/>
  <c r="F103" i="28"/>
  <c r="E103" i="28"/>
  <c r="C101" i="28"/>
  <c r="G99" i="28"/>
  <c r="G101" i="28" s="1"/>
  <c r="G98" i="28"/>
  <c r="F97" i="28"/>
  <c r="E97" i="28"/>
  <c r="C95" i="28"/>
  <c r="G93" i="28"/>
  <c r="G92" i="28"/>
  <c r="F91" i="28"/>
  <c r="E91" i="28"/>
  <c r="C89" i="28"/>
  <c r="G87" i="28"/>
  <c r="G89" i="28" s="1"/>
  <c r="G86" i="28"/>
  <c r="F85" i="28"/>
  <c r="E85" i="28"/>
  <c r="C83" i="28"/>
  <c r="G81" i="28"/>
  <c r="G80" i="28"/>
  <c r="F79" i="28"/>
  <c r="E79" i="28"/>
  <c r="C77" i="28"/>
  <c r="G75" i="28"/>
  <c r="G77" i="28" s="1"/>
  <c r="G74" i="28"/>
  <c r="F73" i="28"/>
  <c r="E73" i="28"/>
  <c r="C71" i="28"/>
  <c r="G69" i="28"/>
  <c r="G71" i="28" s="1"/>
  <c r="G68" i="28"/>
  <c r="F67" i="28"/>
  <c r="E67" i="28"/>
  <c r="C65" i="28"/>
  <c r="G63" i="28"/>
  <c r="G65" i="28" s="1"/>
  <c r="G62" i="28"/>
  <c r="F61" i="28"/>
  <c r="E61" i="28"/>
  <c r="C59" i="28"/>
  <c r="G57" i="28"/>
  <c r="G56" i="28"/>
  <c r="F55" i="28"/>
  <c r="E55" i="28"/>
  <c r="C53" i="28"/>
  <c r="G51" i="28"/>
  <c r="G53" i="28" s="1"/>
  <c r="G50" i="28"/>
  <c r="F49" i="28"/>
  <c r="E49" i="28"/>
  <c r="C47" i="28"/>
  <c r="G45" i="28"/>
  <c r="G47" i="28" s="1"/>
  <c r="G44" i="28"/>
  <c r="F43" i="28"/>
  <c r="E43" i="28"/>
  <c r="C41" i="28"/>
  <c r="G39" i="28"/>
  <c r="G41" i="28" s="1"/>
  <c r="G38" i="28"/>
  <c r="F37" i="28"/>
  <c r="E37" i="28"/>
  <c r="C35" i="28"/>
  <c r="G33" i="28"/>
  <c r="G35" i="28" s="1"/>
  <c r="G32" i="28"/>
  <c r="F31" i="28"/>
  <c r="E31" i="28"/>
  <c r="C30" i="28"/>
  <c r="G28" i="28"/>
  <c r="G30" i="28" s="1"/>
  <c r="G27" i="28"/>
  <c r="G29" i="28" s="1"/>
  <c r="F26" i="28"/>
  <c r="E26" i="28"/>
  <c r="C25" i="28"/>
  <c r="G23" i="28"/>
  <c r="G25" i="28" s="1"/>
  <c r="G22" i="28"/>
  <c r="G24" i="28" s="1"/>
  <c r="F21" i="28"/>
  <c r="E21" i="28"/>
  <c r="C20" i="28"/>
  <c r="G18" i="28"/>
  <c r="G20" i="28" s="1"/>
  <c r="G17" i="28"/>
  <c r="G19" i="28" s="1"/>
  <c r="F16" i="28"/>
  <c r="E16" i="28"/>
  <c r="C15" i="28"/>
  <c r="B14" i="28"/>
  <c r="B19" i="28" s="1"/>
  <c r="B24" i="28" s="1"/>
  <c r="B29" i="28" s="1"/>
  <c r="B34" i="28" s="1"/>
  <c r="B40" i="28" s="1"/>
  <c r="B46" i="28" s="1"/>
  <c r="B52" i="28" s="1"/>
  <c r="B58" i="28" s="1"/>
  <c r="B64" i="28" s="1"/>
  <c r="B70" i="28" s="1"/>
  <c r="B76" i="28" s="1"/>
  <c r="B82" i="28" s="1"/>
  <c r="B88" i="28" s="1"/>
  <c r="B94" i="28" s="1"/>
  <c r="B100" i="28" s="1"/>
  <c r="B106" i="28" s="1"/>
  <c r="B112" i="28" s="1"/>
  <c r="G13" i="28"/>
  <c r="G12" i="28"/>
  <c r="G14" i="28" s="1"/>
  <c r="F11" i="28"/>
  <c r="E11" i="28"/>
  <c r="C10" i="28"/>
  <c r="G8" i="28"/>
  <c r="G10" i="28" s="1"/>
  <c r="I7" i="28"/>
  <c r="J7" i="28" s="1"/>
  <c r="K7" i="28" s="1"/>
  <c r="L7" i="28" s="1"/>
  <c r="M7" i="28" s="1"/>
  <c r="N7" i="28" s="1"/>
  <c r="O7" i="28" s="1"/>
  <c r="P7" i="28" s="1"/>
  <c r="Q7" i="28" s="1"/>
  <c r="R7" i="28" s="1"/>
  <c r="E6" i="28"/>
  <c r="R5" i="28"/>
  <c r="Q5" i="28"/>
  <c r="P5" i="28"/>
  <c r="O5" i="28"/>
  <c r="N5" i="28"/>
  <c r="M5" i="28"/>
  <c r="L5" i="28"/>
  <c r="K5" i="28"/>
  <c r="J5" i="28"/>
  <c r="I5" i="28"/>
  <c r="H5" i="28"/>
  <c r="G5" i="28"/>
  <c r="H142" i="27"/>
  <c r="H141" i="27"/>
  <c r="E136" i="27"/>
  <c r="G127" i="27"/>
  <c r="C126" i="27"/>
  <c r="C123" i="27"/>
  <c r="C113" i="27"/>
  <c r="G111" i="27"/>
  <c r="G110" i="27"/>
  <c r="F109" i="27"/>
  <c r="E109" i="27"/>
  <c r="C107" i="27"/>
  <c r="G105" i="27"/>
  <c r="G107" i="27" s="1"/>
  <c r="G104" i="27"/>
  <c r="F103" i="27"/>
  <c r="E103" i="27"/>
  <c r="C101" i="27"/>
  <c r="G99" i="27"/>
  <c r="G101" i="27" s="1"/>
  <c r="G98" i="27"/>
  <c r="F97" i="27"/>
  <c r="E97" i="27"/>
  <c r="C95" i="27"/>
  <c r="G93" i="27"/>
  <c r="G92" i="27"/>
  <c r="F91" i="27"/>
  <c r="E91" i="27"/>
  <c r="C89" i="27"/>
  <c r="G87" i="27"/>
  <c r="G89" i="27" s="1"/>
  <c r="G86" i="27"/>
  <c r="F85" i="27"/>
  <c r="E85" i="27"/>
  <c r="C83" i="27"/>
  <c r="G81" i="27"/>
  <c r="G80" i="27"/>
  <c r="F79" i="27"/>
  <c r="E79" i="27"/>
  <c r="C77" i="27"/>
  <c r="G75" i="27"/>
  <c r="G77" i="27" s="1"/>
  <c r="G74" i="27"/>
  <c r="F73" i="27"/>
  <c r="E73" i="27"/>
  <c r="C71" i="27"/>
  <c r="G69" i="27"/>
  <c r="G71" i="27" s="1"/>
  <c r="G68" i="27"/>
  <c r="F67" i="27"/>
  <c r="E67" i="27"/>
  <c r="C65" i="27"/>
  <c r="G63" i="27"/>
  <c r="G65" i="27" s="1"/>
  <c r="G62" i="27"/>
  <c r="F61" i="27"/>
  <c r="E61" i="27"/>
  <c r="C59" i="27"/>
  <c r="G57" i="27"/>
  <c r="G56" i="27"/>
  <c r="F55" i="27"/>
  <c r="E55" i="27"/>
  <c r="C53" i="27"/>
  <c r="G51" i="27"/>
  <c r="G53" i="27" s="1"/>
  <c r="G50" i="27"/>
  <c r="F49" i="27"/>
  <c r="E49" i="27"/>
  <c r="C47" i="27"/>
  <c r="G45" i="27"/>
  <c r="G47" i="27" s="1"/>
  <c r="G44" i="27"/>
  <c r="F43" i="27"/>
  <c r="E43" i="27"/>
  <c r="C41" i="27"/>
  <c r="G39" i="27"/>
  <c r="G41" i="27" s="1"/>
  <c r="G38" i="27"/>
  <c r="F37" i="27"/>
  <c r="E37" i="27"/>
  <c r="C35" i="27"/>
  <c r="G33" i="27"/>
  <c r="G35" i="27" s="1"/>
  <c r="G32" i="27"/>
  <c r="F31" i="27"/>
  <c r="E31" i="27"/>
  <c r="C30" i="27"/>
  <c r="G28" i="27"/>
  <c r="G30" i="27" s="1"/>
  <c r="G27" i="27"/>
  <c r="G29" i="27" s="1"/>
  <c r="F26" i="27"/>
  <c r="E26" i="27"/>
  <c r="C25" i="27"/>
  <c r="G22" i="27"/>
  <c r="G24" i="27" s="1"/>
  <c r="F21" i="27"/>
  <c r="E21" i="27"/>
  <c r="C20" i="27"/>
  <c r="G18" i="27"/>
  <c r="G20" i="27" s="1"/>
  <c r="G17" i="27"/>
  <c r="G19" i="27" s="1"/>
  <c r="F16" i="27"/>
  <c r="E16" i="27"/>
  <c r="C15" i="27"/>
  <c r="B14" i="27"/>
  <c r="B19" i="27" s="1"/>
  <c r="B24" i="27" s="1"/>
  <c r="B29" i="27" s="1"/>
  <c r="B34" i="27" s="1"/>
  <c r="B40" i="27" s="1"/>
  <c r="B46" i="27" s="1"/>
  <c r="B52" i="27" s="1"/>
  <c r="B58" i="27" s="1"/>
  <c r="B64" i="27" s="1"/>
  <c r="B70" i="27" s="1"/>
  <c r="B76" i="27" s="1"/>
  <c r="B82" i="27" s="1"/>
  <c r="B88" i="27" s="1"/>
  <c r="B94" i="27" s="1"/>
  <c r="B100" i="27" s="1"/>
  <c r="B106" i="27" s="1"/>
  <c r="B112" i="27" s="1"/>
  <c r="G13" i="27"/>
  <c r="G15" i="27" s="1"/>
  <c r="G12" i="27"/>
  <c r="G14" i="27" s="1"/>
  <c r="F11" i="27"/>
  <c r="E11" i="27"/>
  <c r="C10" i="27"/>
  <c r="G8" i="27"/>
  <c r="G10" i="27" s="1"/>
  <c r="G7" i="27"/>
  <c r="G9" i="27" s="1"/>
  <c r="E6" i="27"/>
  <c r="R5" i="27"/>
  <c r="Q5" i="27"/>
  <c r="P5" i="27"/>
  <c r="O5" i="27"/>
  <c r="N5" i="27"/>
  <c r="M5" i="27"/>
  <c r="L5" i="27"/>
  <c r="K5" i="27"/>
  <c r="J5" i="27"/>
  <c r="I5" i="27"/>
  <c r="H5" i="27"/>
  <c r="G5" i="27"/>
  <c r="H19" i="13"/>
  <c r="H142" i="26"/>
  <c r="H141" i="26"/>
  <c r="E136" i="26"/>
  <c r="G127" i="26"/>
  <c r="C126" i="26"/>
  <c r="C123" i="26"/>
  <c r="C113" i="26"/>
  <c r="G111" i="26"/>
  <c r="G110" i="26"/>
  <c r="F109" i="26"/>
  <c r="E109" i="26"/>
  <c r="C107" i="26"/>
  <c r="G105" i="26"/>
  <c r="G104" i="26"/>
  <c r="F103" i="26"/>
  <c r="E103" i="26"/>
  <c r="C101" i="26"/>
  <c r="G99" i="26"/>
  <c r="G101" i="26" s="1"/>
  <c r="G98" i="26"/>
  <c r="F97" i="26"/>
  <c r="E97" i="26"/>
  <c r="C95" i="26"/>
  <c r="G93" i="26"/>
  <c r="G92" i="26"/>
  <c r="F91" i="26"/>
  <c r="E91" i="26"/>
  <c r="C89" i="26"/>
  <c r="G87" i="26"/>
  <c r="G89" i="26" s="1"/>
  <c r="G86" i="26"/>
  <c r="F85" i="26"/>
  <c r="E85" i="26"/>
  <c r="C83" i="26"/>
  <c r="G81" i="26"/>
  <c r="G80" i="26"/>
  <c r="F79" i="26"/>
  <c r="E79" i="26"/>
  <c r="C77" i="26"/>
  <c r="G75" i="26"/>
  <c r="G74" i="26"/>
  <c r="F73" i="26"/>
  <c r="E73" i="26"/>
  <c r="C71" i="26"/>
  <c r="G69" i="26"/>
  <c r="G71" i="26" s="1"/>
  <c r="G68" i="26"/>
  <c r="F67" i="26"/>
  <c r="E67" i="26"/>
  <c r="C65" i="26"/>
  <c r="G63" i="26"/>
  <c r="G62" i="26"/>
  <c r="F61" i="26"/>
  <c r="E61" i="26"/>
  <c r="C59" i="26"/>
  <c r="G57" i="26"/>
  <c r="G59" i="26" s="1"/>
  <c r="G56" i="26"/>
  <c r="F55" i="26"/>
  <c r="E55" i="26"/>
  <c r="C53" i="26"/>
  <c r="G51" i="26"/>
  <c r="G50" i="26"/>
  <c r="F49" i="26"/>
  <c r="E49" i="26"/>
  <c r="C47" i="26"/>
  <c r="G45" i="26"/>
  <c r="G47" i="26" s="1"/>
  <c r="G44" i="26"/>
  <c r="F43" i="26"/>
  <c r="E43" i="26"/>
  <c r="C41" i="26"/>
  <c r="G39" i="26"/>
  <c r="G41" i="26" s="1"/>
  <c r="G38" i="26"/>
  <c r="F37" i="26"/>
  <c r="E37" i="26"/>
  <c r="C35" i="26"/>
  <c r="G33" i="26"/>
  <c r="G32" i="26"/>
  <c r="F31" i="26"/>
  <c r="E31" i="26"/>
  <c r="C30" i="26"/>
  <c r="G28" i="26"/>
  <c r="G30" i="26" s="1"/>
  <c r="G27" i="26"/>
  <c r="G29" i="26" s="1"/>
  <c r="F26" i="26"/>
  <c r="E26" i="26"/>
  <c r="C25" i="26"/>
  <c r="G23" i="26"/>
  <c r="G22" i="26"/>
  <c r="G24" i="26" s="1"/>
  <c r="F21" i="26"/>
  <c r="E21" i="26"/>
  <c r="C20" i="26"/>
  <c r="G18" i="26"/>
  <c r="G20" i="26" s="1"/>
  <c r="G17" i="26"/>
  <c r="G19" i="26" s="1"/>
  <c r="F16" i="26"/>
  <c r="E16" i="26"/>
  <c r="C15" i="26"/>
  <c r="B14" i="26"/>
  <c r="B19" i="26" s="1"/>
  <c r="B24" i="26" s="1"/>
  <c r="B29" i="26" s="1"/>
  <c r="B34" i="26" s="1"/>
  <c r="B40" i="26" s="1"/>
  <c r="B46" i="26" s="1"/>
  <c r="B52" i="26" s="1"/>
  <c r="B58" i="26" s="1"/>
  <c r="B64" i="26" s="1"/>
  <c r="B70" i="26" s="1"/>
  <c r="B76" i="26" s="1"/>
  <c r="B82" i="26" s="1"/>
  <c r="B88" i="26" s="1"/>
  <c r="B94" i="26" s="1"/>
  <c r="B100" i="26" s="1"/>
  <c r="B106" i="26" s="1"/>
  <c r="B112" i="26" s="1"/>
  <c r="G13" i="26"/>
  <c r="G12" i="26"/>
  <c r="G14" i="26" s="1"/>
  <c r="F11" i="26"/>
  <c r="E11" i="26"/>
  <c r="C10" i="26"/>
  <c r="G8" i="26"/>
  <c r="G10" i="26" s="1"/>
  <c r="G7" i="26"/>
  <c r="E6" i="26"/>
  <c r="R5" i="26"/>
  <c r="Q5" i="26"/>
  <c r="P5" i="26"/>
  <c r="O5" i="26"/>
  <c r="N5" i="26"/>
  <c r="M5" i="26"/>
  <c r="L5" i="26"/>
  <c r="K5" i="26"/>
  <c r="J5" i="26"/>
  <c r="I5" i="26"/>
  <c r="H5" i="26"/>
  <c r="G5" i="26"/>
  <c r="G111" i="25"/>
  <c r="G113" i="25" s="1"/>
  <c r="G110" i="25"/>
  <c r="G105" i="25"/>
  <c r="G107" i="25" s="1"/>
  <c r="G104" i="25"/>
  <c r="G99" i="25"/>
  <c r="G101" i="25" s="1"/>
  <c r="G98" i="25"/>
  <c r="G93" i="25"/>
  <c r="G95" i="25" s="1"/>
  <c r="G92" i="25"/>
  <c r="G87" i="25"/>
  <c r="G89" i="25" s="1"/>
  <c r="G86" i="25"/>
  <c r="G81" i="25"/>
  <c r="G83" i="25" s="1"/>
  <c r="G80" i="25"/>
  <c r="G75" i="25"/>
  <c r="G77" i="25" s="1"/>
  <c r="G74" i="25"/>
  <c r="G69" i="25"/>
  <c r="G71" i="25" s="1"/>
  <c r="G68" i="25"/>
  <c r="G63" i="25"/>
  <c r="G65" i="25" s="1"/>
  <c r="G62" i="25"/>
  <c r="G57" i="25"/>
  <c r="G56" i="25"/>
  <c r="G51" i="25"/>
  <c r="G53" i="25" s="1"/>
  <c r="G50" i="25"/>
  <c r="G45" i="25"/>
  <c r="G47" i="25" s="1"/>
  <c r="G44" i="25"/>
  <c r="G39" i="25"/>
  <c r="G38" i="25"/>
  <c r="G33" i="25"/>
  <c r="G35" i="25" s="1"/>
  <c r="G32" i="25"/>
  <c r="G28" i="25"/>
  <c r="G30" i="25" s="1"/>
  <c r="G27" i="25"/>
  <c r="G29" i="25" s="1"/>
  <c r="G23" i="25"/>
  <c r="G25" i="25" s="1"/>
  <c r="G22" i="25"/>
  <c r="G24" i="25" s="1"/>
  <c r="G18" i="25"/>
  <c r="G20" i="25" s="1"/>
  <c r="G17" i="25"/>
  <c r="G19" i="25" s="1"/>
  <c r="G13" i="25"/>
  <c r="G15" i="25" s="1"/>
  <c r="G12" i="25"/>
  <c r="G14" i="25" s="1"/>
  <c r="G8" i="25"/>
  <c r="G10" i="25" s="1"/>
  <c r="G7" i="25"/>
  <c r="G9" i="25" s="1"/>
  <c r="E109" i="25"/>
  <c r="E103" i="25"/>
  <c r="E97" i="25"/>
  <c r="E91" i="25"/>
  <c r="E85" i="25"/>
  <c r="E79" i="25"/>
  <c r="E73" i="25"/>
  <c r="E67" i="25"/>
  <c r="E61" i="25"/>
  <c r="E55" i="25"/>
  <c r="E49" i="25"/>
  <c r="E43" i="25"/>
  <c r="E37" i="25"/>
  <c r="E31" i="25"/>
  <c r="E26" i="25"/>
  <c r="E21" i="25"/>
  <c r="E16" i="25"/>
  <c r="E11" i="25"/>
  <c r="H142" i="25"/>
  <c r="H141" i="25"/>
  <c r="E136" i="25"/>
  <c r="G127" i="25"/>
  <c r="C126" i="25"/>
  <c r="C123" i="25"/>
  <c r="C113" i="25"/>
  <c r="H111" i="25"/>
  <c r="I111" i="25" s="1"/>
  <c r="J111" i="25" s="1"/>
  <c r="K111" i="25" s="1"/>
  <c r="L111" i="25" s="1"/>
  <c r="M111" i="25" s="1"/>
  <c r="N111" i="25" s="1"/>
  <c r="O111" i="25" s="1"/>
  <c r="P111" i="25" s="1"/>
  <c r="Q111" i="25" s="1"/>
  <c r="R111" i="25" s="1"/>
  <c r="F109" i="25"/>
  <c r="C107" i="25"/>
  <c r="H105" i="25"/>
  <c r="I105" i="25" s="1"/>
  <c r="J105" i="25" s="1"/>
  <c r="K105" i="25" s="1"/>
  <c r="L105" i="25" s="1"/>
  <c r="M105" i="25" s="1"/>
  <c r="N105" i="25" s="1"/>
  <c r="O105" i="25" s="1"/>
  <c r="P105" i="25" s="1"/>
  <c r="Q105" i="25" s="1"/>
  <c r="R105" i="25" s="1"/>
  <c r="F103" i="25"/>
  <c r="C101" i="25"/>
  <c r="H99" i="25"/>
  <c r="I99" i="25" s="1"/>
  <c r="J99" i="25" s="1"/>
  <c r="K99" i="25" s="1"/>
  <c r="L99" i="25" s="1"/>
  <c r="M99" i="25" s="1"/>
  <c r="N99" i="25" s="1"/>
  <c r="O99" i="25" s="1"/>
  <c r="P99" i="25" s="1"/>
  <c r="Q99" i="25" s="1"/>
  <c r="R99" i="25" s="1"/>
  <c r="H98" i="25"/>
  <c r="I98" i="25" s="1"/>
  <c r="J98" i="25" s="1"/>
  <c r="K98" i="25" s="1"/>
  <c r="L98" i="25" s="1"/>
  <c r="M98" i="25" s="1"/>
  <c r="N98" i="25" s="1"/>
  <c r="O98" i="25" s="1"/>
  <c r="P98" i="25" s="1"/>
  <c r="Q98" i="25" s="1"/>
  <c r="R98" i="25" s="1"/>
  <c r="F97" i="25"/>
  <c r="C95" i="25"/>
  <c r="H93" i="25"/>
  <c r="I93" i="25" s="1"/>
  <c r="J93" i="25" s="1"/>
  <c r="K93" i="25" s="1"/>
  <c r="L93" i="25" s="1"/>
  <c r="M93" i="25" s="1"/>
  <c r="N93" i="25" s="1"/>
  <c r="O93" i="25" s="1"/>
  <c r="P93" i="25" s="1"/>
  <c r="Q93" i="25" s="1"/>
  <c r="R93" i="25" s="1"/>
  <c r="H92" i="25"/>
  <c r="I92" i="25" s="1"/>
  <c r="J92" i="25" s="1"/>
  <c r="K92" i="25" s="1"/>
  <c r="L92" i="25" s="1"/>
  <c r="M92" i="25" s="1"/>
  <c r="N92" i="25" s="1"/>
  <c r="O92" i="25" s="1"/>
  <c r="P92" i="25" s="1"/>
  <c r="Q92" i="25" s="1"/>
  <c r="R92" i="25" s="1"/>
  <c r="F91" i="25"/>
  <c r="C89" i="25"/>
  <c r="H87" i="25"/>
  <c r="I87" i="25" s="1"/>
  <c r="J87" i="25" s="1"/>
  <c r="K87" i="25" s="1"/>
  <c r="L87" i="25" s="1"/>
  <c r="M87" i="25" s="1"/>
  <c r="N87" i="25" s="1"/>
  <c r="O87" i="25" s="1"/>
  <c r="P87" i="25" s="1"/>
  <c r="Q87" i="25" s="1"/>
  <c r="R87" i="25" s="1"/>
  <c r="H86" i="25"/>
  <c r="I86" i="25" s="1"/>
  <c r="J86" i="25" s="1"/>
  <c r="K86" i="25" s="1"/>
  <c r="L86" i="25" s="1"/>
  <c r="M86" i="25" s="1"/>
  <c r="N86" i="25" s="1"/>
  <c r="O86" i="25" s="1"/>
  <c r="P86" i="25" s="1"/>
  <c r="Q86" i="25" s="1"/>
  <c r="R86" i="25" s="1"/>
  <c r="F85" i="25"/>
  <c r="C83" i="25"/>
  <c r="H81" i="25"/>
  <c r="I81" i="25" s="1"/>
  <c r="J81" i="25" s="1"/>
  <c r="K81" i="25" s="1"/>
  <c r="L81" i="25" s="1"/>
  <c r="M81" i="25" s="1"/>
  <c r="N81" i="25" s="1"/>
  <c r="O81" i="25" s="1"/>
  <c r="P81" i="25" s="1"/>
  <c r="Q81" i="25" s="1"/>
  <c r="R81" i="25" s="1"/>
  <c r="F79" i="25"/>
  <c r="C77" i="25"/>
  <c r="H75" i="25"/>
  <c r="I75" i="25" s="1"/>
  <c r="J75" i="25" s="1"/>
  <c r="K75" i="25" s="1"/>
  <c r="L75" i="25" s="1"/>
  <c r="M75" i="25" s="1"/>
  <c r="N75" i="25" s="1"/>
  <c r="O75" i="25" s="1"/>
  <c r="P75" i="25" s="1"/>
  <c r="Q75" i="25" s="1"/>
  <c r="R75" i="25" s="1"/>
  <c r="H74" i="25"/>
  <c r="I74" i="25" s="1"/>
  <c r="J74" i="25" s="1"/>
  <c r="K74" i="25" s="1"/>
  <c r="L74" i="25" s="1"/>
  <c r="M74" i="25" s="1"/>
  <c r="N74" i="25" s="1"/>
  <c r="O74" i="25" s="1"/>
  <c r="P74" i="25" s="1"/>
  <c r="Q74" i="25" s="1"/>
  <c r="R74" i="25" s="1"/>
  <c r="F73" i="25"/>
  <c r="C71" i="25"/>
  <c r="H69" i="25"/>
  <c r="I69" i="25" s="1"/>
  <c r="J69" i="25" s="1"/>
  <c r="K69" i="25" s="1"/>
  <c r="L69" i="25" s="1"/>
  <c r="M69" i="25" s="1"/>
  <c r="N69" i="25" s="1"/>
  <c r="O69" i="25" s="1"/>
  <c r="P69" i="25" s="1"/>
  <c r="Q69" i="25" s="1"/>
  <c r="R69" i="25" s="1"/>
  <c r="H68" i="25"/>
  <c r="I68" i="25" s="1"/>
  <c r="J68" i="25" s="1"/>
  <c r="K68" i="25" s="1"/>
  <c r="L68" i="25" s="1"/>
  <c r="M68" i="25" s="1"/>
  <c r="N68" i="25" s="1"/>
  <c r="O68" i="25" s="1"/>
  <c r="P68" i="25" s="1"/>
  <c r="Q68" i="25" s="1"/>
  <c r="R68" i="25" s="1"/>
  <c r="F67" i="25"/>
  <c r="C65" i="25"/>
  <c r="H63" i="25"/>
  <c r="I63" i="25" s="1"/>
  <c r="J63" i="25" s="1"/>
  <c r="K63" i="25" s="1"/>
  <c r="L63" i="25" s="1"/>
  <c r="M63" i="25" s="1"/>
  <c r="N63" i="25" s="1"/>
  <c r="O63" i="25" s="1"/>
  <c r="P63" i="25" s="1"/>
  <c r="Q63" i="25" s="1"/>
  <c r="R63" i="25" s="1"/>
  <c r="F61" i="25"/>
  <c r="C59" i="25"/>
  <c r="H56" i="25"/>
  <c r="I56" i="25" s="1"/>
  <c r="J56" i="25" s="1"/>
  <c r="K56" i="25" s="1"/>
  <c r="L56" i="25" s="1"/>
  <c r="M56" i="25" s="1"/>
  <c r="N56" i="25" s="1"/>
  <c r="O56" i="25" s="1"/>
  <c r="P56" i="25" s="1"/>
  <c r="Q56" i="25" s="1"/>
  <c r="R56" i="25" s="1"/>
  <c r="F55" i="25"/>
  <c r="C53" i="25"/>
  <c r="H51" i="25"/>
  <c r="I51" i="25" s="1"/>
  <c r="J51" i="25" s="1"/>
  <c r="K51" i="25" s="1"/>
  <c r="L51" i="25" s="1"/>
  <c r="M51" i="25" s="1"/>
  <c r="N51" i="25" s="1"/>
  <c r="O51" i="25" s="1"/>
  <c r="P51" i="25" s="1"/>
  <c r="Q51" i="25" s="1"/>
  <c r="R51" i="25" s="1"/>
  <c r="H50" i="25"/>
  <c r="I50" i="25" s="1"/>
  <c r="J50" i="25" s="1"/>
  <c r="K50" i="25" s="1"/>
  <c r="L50" i="25" s="1"/>
  <c r="M50" i="25" s="1"/>
  <c r="N50" i="25" s="1"/>
  <c r="O50" i="25" s="1"/>
  <c r="P50" i="25" s="1"/>
  <c r="Q50" i="25" s="1"/>
  <c r="R50" i="25" s="1"/>
  <c r="F49" i="25"/>
  <c r="C47" i="25"/>
  <c r="H45" i="25"/>
  <c r="I45" i="25" s="1"/>
  <c r="J45" i="25" s="1"/>
  <c r="K45" i="25" s="1"/>
  <c r="L45" i="25" s="1"/>
  <c r="M45" i="25" s="1"/>
  <c r="N45" i="25" s="1"/>
  <c r="O45" i="25" s="1"/>
  <c r="P45" i="25" s="1"/>
  <c r="Q45" i="25" s="1"/>
  <c r="R45" i="25" s="1"/>
  <c r="H44" i="25"/>
  <c r="I44" i="25" s="1"/>
  <c r="J44" i="25" s="1"/>
  <c r="K44" i="25" s="1"/>
  <c r="L44" i="25" s="1"/>
  <c r="M44" i="25" s="1"/>
  <c r="N44" i="25" s="1"/>
  <c r="O44" i="25" s="1"/>
  <c r="P44" i="25" s="1"/>
  <c r="Q44" i="25" s="1"/>
  <c r="R44" i="25" s="1"/>
  <c r="F43" i="25"/>
  <c r="C41" i="25"/>
  <c r="H38" i="25"/>
  <c r="I38" i="25" s="1"/>
  <c r="J38" i="25" s="1"/>
  <c r="K38" i="25" s="1"/>
  <c r="L38" i="25" s="1"/>
  <c r="M38" i="25" s="1"/>
  <c r="N38" i="25" s="1"/>
  <c r="O38" i="25" s="1"/>
  <c r="P38" i="25" s="1"/>
  <c r="Q38" i="25" s="1"/>
  <c r="R38" i="25" s="1"/>
  <c r="F37" i="25"/>
  <c r="C35" i="25"/>
  <c r="H32" i="25"/>
  <c r="I32" i="25" s="1"/>
  <c r="J32" i="25" s="1"/>
  <c r="K32" i="25" s="1"/>
  <c r="L32" i="25" s="1"/>
  <c r="M32" i="25" s="1"/>
  <c r="N32" i="25" s="1"/>
  <c r="O32" i="25" s="1"/>
  <c r="P32" i="25" s="1"/>
  <c r="Q32" i="25" s="1"/>
  <c r="R32" i="25" s="1"/>
  <c r="F31" i="25"/>
  <c r="C30" i="25"/>
  <c r="H28" i="25"/>
  <c r="I28" i="25" s="1"/>
  <c r="J28" i="25" s="1"/>
  <c r="K28" i="25" s="1"/>
  <c r="L28" i="25" s="1"/>
  <c r="M28" i="25" s="1"/>
  <c r="N28" i="25" s="1"/>
  <c r="O28" i="25" s="1"/>
  <c r="P28" i="25" s="1"/>
  <c r="Q28" i="25" s="1"/>
  <c r="R28" i="25" s="1"/>
  <c r="H27" i="25"/>
  <c r="I27" i="25" s="1"/>
  <c r="J27" i="25" s="1"/>
  <c r="K27" i="25" s="1"/>
  <c r="L27" i="25" s="1"/>
  <c r="M27" i="25" s="1"/>
  <c r="N27" i="25" s="1"/>
  <c r="O27" i="25" s="1"/>
  <c r="P27" i="25" s="1"/>
  <c r="Q27" i="25" s="1"/>
  <c r="R27" i="25" s="1"/>
  <c r="F26" i="25"/>
  <c r="C25" i="25"/>
  <c r="H22" i="25"/>
  <c r="I22" i="25" s="1"/>
  <c r="J22" i="25" s="1"/>
  <c r="K22" i="25" s="1"/>
  <c r="L22" i="25" s="1"/>
  <c r="M22" i="25" s="1"/>
  <c r="N22" i="25" s="1"/>
  <c r="O22" i="25" s="1"/>
  <c r="P22" i="25" s="1"/>
  <c r="Q22" i="25" s="1"/>
  <c r="R22" i="25" s="1"/>
  <c r="F21" i="25"/>
  <c r="C20" i="25"/>
  <c r="F16" i="25"/>
  <c r="C15" i="25"/>
  <c r="B14" i="25"/>
  <c r="B19" i="25" s="1"/>
  <c r="B24" i="25" s="1"/>
  <c r="B29" i="25" s="1"/>
  <c r="B34" i="25" s="1"/>
  <c r="B40" i="25" s="1"/>
  <c r="B46" i="25" s="1"/>
  <c r="B52" i="25" s="1"/>
  <c r="B58" i="25" s="1"/>
  <c r="B64" i="25" s="1"/>
  <c r="B70" i="25" s="1"/>
  <c r="B76" i="25" s="1"/>
  <c r="B82" i="25" s="1"/>
  <c r="B88" i="25" s="1"/>
  <c r="B94" i="25" s="1"/>
  <c r="B100" i="25" s="1"/>
  <c r="B106" i="25" s="1"/>
  <c r="B112" i="25" s="1"/>
  <c r="H13" i="25"/>
  <c r="I13" i="25" s="1"/>
  <c r="J13" i="25" s="1"/>
  <c r="K13" i="25" s="1"/>
  <c r="L13" i="25" s="1"/>
  <c r="M13" i="25" s="1"/>
  <c r="N13" i="25" s="1"/>
  <c r="O13" i="25" s="1"/>
  <c r="P13" i="25" s="1"/>
  <c r="Q13" i="25" s="1"/>
  <c r="R13" i="25" s="1"/>
  <c r="H12" i="25"/>
  <c r="I12" i="25" s="1"/>
  <c r="J12" i="25" s="1"/>
  <c r="K12" i="25" s="1"/>
  <c r="L12" i="25" s="1"/>
  <c r="M12" i="25" s="1"/>
  <c r="N12" i="25" s="1"/>
  <c r="O12" i="25" s="1"/>
  <c r="P12" i="25" s="1"/>
  <c r="Q12" i="25" s="1"/>
  <c r="R12" i="25" s="1"/>
  <c r="F11" i="25"/>
  <c r="C10" i="25"/>
  <c r="H7" i="25"/>
  <c r="I7" i="25" s="1"/>
  <c r="J7" i="25" s="1"/>
  <c r="K7" i="25" s="1"/>
  <c r="L7" i="25" s="1"/>
  <c r="M7" i="25" s="1"/>
  <c r="N7" i="25" s="1"/>
  <c r="O7" i="25" s="1"/>
  <c r="P7" i="25" s="1"/>
  <c r="Q7" i="25" s="1"/>
  <c r="R7" i="25" s="1"/>
  <c r="R5" i="25"/>
  <c r="Q5" i="25"/>
  <c r="P5" i="25"/>
  <c r="O5" i="25"/>
  <c r="N5" i="25"/>
  <c r="M5" i="25"/>
  <c r="L5" i="25"/>
  <c r="K5" i="25"/>
  <c r="J5" i="25"/>
  <c r="I5" i="25"/>
  <c r="H5" i="25"/>
  <c r="G5" i="25"/>
  <c r="C124" i="17"/>
  <c r="C127" i="17"/>
  <c r="P22" i="24" l="1"/>
  <c r="N21" i="24"/>
  <c r="O21" i="24" s="1"/>
  <c r="H33" i="25"/>
  <c r="I33" i="25" s="1"/>
  <c r="J33" i="25" s="1"/>
  <c r="K33" i="25" s="1"/>
  <c r="L33" i="25" s="1"/>
  <c r="M33" i="25" s="1"/>
  <c r="N33" i="25" s="1"/>
  <c r="O33" i="25" s="1"/>
  <c r="P33" i="25" s="1"/>
  <c r="Q33" i="25" s="1"/>
  <c r="R33" i="25" s="1"/>
  <c r="H17" i="25"/>
  <c r="I17" i="25" s="1"/>
  <c r="J17" i="25" s="1"/>
  <c r="K17" i="25" s="1"/>
  <c r="L17" i="25" s="1"/>
  <c r="M17" i="25" s="1"/>
  <c r="N17" i="25" s="1"/>
  <c r="O17" i="25" s="1"/>
  <c r="P17" i="25" s="1"/>
  <c r="Q17" i="25" s="1"/>
  <c r="R17" i="25" s="1"/>
  <c r="H23" i="25"/>
  <c r="I23" i="25" s="1"/>
  <c r="J23" i="25" s="1"/>
  <c r="K23" i="25" s="1"/>
  <c r="L23" i="25" s="1"/>
  <c r="M23" i="25" s="1"/>
  <c r="N23" i="25" s="1"/>
  <c r="O23" i="25" s="1"/>
  <c r="P23" i="25" s="1"/>
  <c r="Q23" i="25" s="1"/>
  <c r="R23" i="25" s="1"/>
  <c r="H8" i="25"/>
  <c r="I8" i="25" s="1"/>
  <c r="J8" i="25" s="1"/>
  <c r="K8" i="25" s="1"/>
  <c r="L8" i="25" s="1"/>
  <c r="M8" i="25" s="1"/>
  <c r="N8" i="25" s="1"/>
  <c r="O8" i="25" s="1"/>
  <c r="P8" i="25" s="1"/>
  <c r="Q8" i="25" s="1"/>
  <c r="R8" i="25" s="1"/>
  <c r="H18" i="25"/>
  <c r="I18" i="25" s="1"/>
  <c r="J18" i="25" s="1"/>
  <c r="K18" i="25" s="1"/>
  <c r="L18" i="25" s="1"/>
  <c r="M18" i="25" s="1"/>
  <c r="N18" i="25" s="1"/>
  <c r="O18" i="25" s="1"/>
  <c r="P18" i="25" s="1"/>
  <c r="Q18" i="25" s="1"/>
  <c r="R18" i="25" s="1"/>
  <c r="H39" i="25"/>
  <c r="I39" i="25" s="1"/>
  <c r="J39" i="25" s="1"/>
  <c r="K39" i="25" s="1"/>
  <c r="L39" i="25" s="1"/>
  <c r="M39" i="25" s="1"/>
  <c r="N39" i="25" s="1"/>
  <c r="O39" i="25" s="1"/>
  <c r="P39" i="25" s="1"/>
  <c r="Q39" i="25" s="1"/>
  <c r="R39" i="25" s="1"/>
  <c r="G41" i="25"/>
  <c r="H57" i="25"/>
  <c r="I57" i="25" s="1"/>
  <c r="J57" i="25" s="1"/>
  <c r="K57" i="25" s="1"/>
  <c r="L57" i="25" s="1"/>
  <c r="M57" i="25" s="1"/>
  <c r="N57" i="25" s="1"/>
  <c r="O57" i="25" s="1"/>
  <c r="P57" i="25" s="1"/>
  <c r="Q57" i="25" s="1"/>
  <c r="R57" i="25" s="1"/>
  <c r="G59" i="25"/>
  <c r="H7" i="26"/>
  <c r="I7" i="26" s="1"/>
  <c r="J7" i="26" s="1"/>
  <c r="K7" i="26" s="1"/>
  <c r="L7" i="26" s="1"/>
  <c r="M7" i="26" s="1"/>
  <c r="N7" i="26" s="1"/>
  <c r="O7" i="26" s="1"/>
  <c r="P7" i="26" s="1"/>
  <c r="Q7" i="26" s="1"/>
  <c r="R7" i="26" s="1"/>
  <c r="G9" i="26"/>
  <c r="H13" i="26"/>
  <c r="I13" i="26" s="1"/>
  <c r="J13" i="26" s="1"/>
  <c r="K13" i="26" s="1"/>
  <c r="L13" i="26" s="1"/>
  <c r="M13" i="26" s="1"/>
  <c r="N13" i="26" s="1"/>
  <c r="O13" i="26" s="1"/>
  <c r="P13" i="26" s="1"/>
  <c r="Q13" i="26" s="1"/>
  <c r="R13" i="26" s="1"/>
  <c r="G15" i="26"/>
  <c r="G36" i="26"/>
  <c r="G34" i="26"/>
  <c r="G48" i="26"/>
  <c r="G46" i="26"/>
  <c r="H51" i="26"/>
  <c r="I51" i="26" s="1"/>
  <c r="J51" i="26" s="1"/>
  <c r="K51" i="26" s="1"/>
  <c r="L51" i="26" s="1"/>
  <c r="M51" i="26" s="1"/>
  <c r="N51" i="26" s="1"/>
  <c r="O51" i="26" s="1"/>
  <c r="P51" i="26" s="1"/>
  <c r="Q51" i="26" s="1"/>
  <c r="R51" i="26" s="1"/>
  <c r="G53" i="26"/>
  <c r="G60" i="26"/>
  <c r="G58" i="26"/>
  <c r="H63" i="26"/>
  <c r="I63" i="26" s="1"/>
  <c r="J63" i="26" s="1"/>
  <c r="K63" i="26" s="1"/>
  <c r="L63" i="26" s="1"/>
  <c r="M63" i="26" s="1"/>
  <c r="N63" i="26" s="1"/>
  <c r="O63" i="26" s="1"/>
  <c r="P63" i="26" s="1"/>
  <c r="Q63" i="26" s="1"/>
  <c r="R63" i="26" s="1"/>
  <c r="G65" i="26"/>
  <c r="G72" i="26"/>
  <c r="G70" i="26"/>
  <c r="H75" i="26"/>
  <c r="I75" i="26" s="1"/>
  <c r="J75" i="26" s="1"/>
  <c r="K75" i="26" s="1"/>
  <c r="L75" i="26" s="1"/>
  <c r="M75" i="26" s="1"/>
  <c r="N75" i="26" s="1"/>
  <c r="O75" i="26" s="1"/>
  <c r="P75" i="26" s="1"/>
  <c r="Q75" i="26" s="1"/>
  <c r="R75" i="26" s="1"/>
  <c r="G77" i="26"/>
  <c r="G84" i="26"/>
  <c r="G82" i="26"/>
  <c r="G96" i="26"/>
  <c r="G94" i="26"/>
  <c r="G108" i="26"/>
  <c r="G106" i="26"/>
  <c r="H111" i="26"/>
  <c r="I111" i="26" s="1"/>
  <c r="J111" i="26" s="1"/>
  <c r="K111" i="26" s="1"/>
  <c r="L111" i="26" s="1"/>
  <c r="M111" i="26" s="1"/>
  <c r="N111" i="26" s="1"/>
  <c r="O111" i="26" s="1"/>
  <c r="P111" i="26" s="1"/>
  <c r="Q111" i="26" s="1"/>
  <c r="R111" i="26" s="1"/>
  <c r="G113" i="26"/>
  <c r="G42" i="27"/>
  <c r="G40" i="27"/>
  <c r="G54" i="27"/>
  <c r="G52" i="27"/>
  <c r="H57" i="27"/>
  <c r="I57" i="27" s="1"/>
  <c r="J57" i="27" s="1"/>
  <c r="K57" i="27" s="1"/>
  <c r="L57" i="27" s="1"/>
  <c r="M57" i="27" s="1"/>
  <c r="N57" i="27" s="1"/>
  <c r="O57" i="27" s="1"/>
  <c r="P57" i="27" s="1"/>
  <c r="Q57" i="27" s="1"/>
  <c r="R57" i="27" s="1"/>
  <c r="G59" i="27"/>
  <c r="G66" i="27"/>
  <c r="G64" i="27"/>
  <c r="H74" i="27"/>
  <c r="I74" i="27" s="1"/>
  <c r="J74" i="27" s="1"/>
  <c r="K74" i="27" s="1"/>
  <c r="L74" i="27" s="1"/>
  <c r="M74" i="27" s="1"/>
  <c r="N74" i="27" s="1"/>
  <c r="O74" i="27" s="1"/>
  <c r="P74" i="27" s="1"/>
  <c r="Q74" i="27" s="1"/>
  <c r="R74" i="27" s="1"/>
  <c r="G78" i="27"/>
  <c r="G76" i="27"/>
  <c r="H81" i="27"/>
  <c r="I81" i="27" s="1"/>
  <c r="J81" i="27" s="1"/>
  <c r="K81" i="27" s="1"/>
  <c r="L81" i="27" s="1"/>
  <c r="M81" i="27" s="1"/>
  <c r="N81" i="27" s="1"/>
  <c r="O81" i="27" s="1"/>
  <c r="P81" i="27" s="1"/>
  <c r="Q81" i="27" s="1"/>
  <c r="R81" i="27" s="1"/>
  <c r="G83" i="27"/>
  <c r="G90" i="27"/>
  <c r="G88" i="27"/>
  <c r="H93" i="27"/>
  <c r="I93" i="27" s="1"/>
  <c r="J93" i="27" s="1"/>
  <c r="K93" i="27" s="1"/>
  <c r="L93" i="27" s="1"/>
  <c r="M93" i="27" s="1"/>
  <c r="N93" i="27" s="1"/>
  <c r="O93" i="27" s="1"/>
  <c r="P93" i="27" s="1"/>
  <c r="Q93" i="27" s="1"/>
  <c r="R93" i="27" s="1"/>
  <c r="G95" i="27"/>
  <c r="G102" i="27"/>
  <c r="G100" i="27"/>
  <c r="G114" i="27"/>
  <c r="G112" i="27"/>
  <c r="H13" i="28"/>
  <c r="I13" i="28" s="1"/>
  <c r="J13" i="28" s="1"/>
  <c r="K13" i="28" s="1"/>
  <c r="L13" i="28" s="1"/>
  <c r="M13" i="28" s="1"/>
  <c r="N13" i="28" s="1"/>
  <c r="O13" i="28" s="1"/>
  <c r="P13" i="28" s="1"/>
  <c r="Q13" i="28" s="1"/>
  <c r="R13" i="28" s="1"/>
  <c r="G15" i="28"/>
  <c r="G36" i="28"/>
  <c r="G34" i="28"/>
  <c r="H44" i="28"/>
  <c r="I44" i="28" s="1"/>
  <c r="J44" i="28" s="1"/>
  <c r="K44" i="28" s="1"/>
  <c r="L44" i="28" s="1"/>
  <c r="M44" i="28" s="1"/>
  <c r="N44" i="28" s="1"/>
  <c r="O44" i="28" s="1"/>
  <c r="P44" i="28" s="1"/>
  <c r="Q44" i="28" s="1"/>
  <c r="R44" i="28" s="1"/>
  <c r="G48" i="28"/>
  <c r="G46" i="28"/>
  <c r="G60" i="28"/>
  <c r="G58" i="28"/>
  <c r="G72" i="28"/>
  <c r="G70" i="28"/>
  <c r="H69" i="28"/>
  <c r="I69" i="28" s="1"/>
  <c r="J69" i="28" s="1"/>
  <c r="K69" i="28" s="1"/>
  <c r="L69" i="28" s="1"/>
  <c r="M69" i="28" s="1"/>
  <c r="N69" i="28" s="1"/>
  <c r="O69" i="28" s="1"/>
  <c r="P69" i="28" s="1"/>
  <c r="Q69" i="28" s="1"/>
  <c r="R69" i="28" s="1"/>
  <c r="H74" i="28"/>
  <c r="I74" i="28" s="1"/>
  <c r="J74" i="28" s="1"/>
  <c r="K74" i="28" s="1"/>
  <c r="L74" i="28" s="1"/>
  <c r="M74" i="28" s="1"/>
  <c r="N74" i="28" s="1"/>
  <c r="O74" i="28" s="1"/>
  <c r="P74" i="28" s="1"/>
  <c r="Q74" i="28" s="1"/>
  <c r="R74" i="28" s="1"/>
  <c r="G78" i="28"/>
  <c r="G76" i="28"/>
  <c r="H81" i="28"/>
  <c r="I81" i="28" s="1"/>
  <c r="J81" i="28" s="1"/>
  <c r="K81" i="28" s="1"/>
  <c r="L81" i="28" s="1"/>
  <c r="M81" i="28" s="1"/>
  <c r="N81" i="28" s="1"/>
  <c r="O81" i="28" s="1"/>
  <c r="P81" i="28" s="1"/>
  <c r="Q81" i="28" s="1"/>
  <c r="R81" i="28" s="1"/>
  <c r="G83" i="28"/>
  <c r="G90" i="28"/>
  <c r="G88" i="28"/>
  <c r="H93" i="28"/>
  <c r="I93" i="28" s="1"/>
  <c r="J93" i="28" s="1"/>
  <c r="K93" i="28" s="1"/>
  <c r="L93" i="28" s="1"/>
  <c r="M93" i="28" s="1"/>
  <c r="N93" i="28" s="1"/>
  <c r="O93" i="28" s="1"/>
  <c r="P93" i="28" s="1"/>
  <c r="Q93" i="28" s="1"/>
  <c r="R93" i="28" s="1"/>
  <c r="G95" i="28"/>
  <c r="G102" i="28"/>
  <c r="G100" i="28"/>
  <c r="G114" i="28"/>
  <c r="G112" i="28"/>
  <c r="G36" i="25"/>
  <c r="G34" i="25"/>
  <c r="G42" i="25"/>
  <c r="G40" i="25"/>
  <c r="G48" i="25"/>
  <c r="G46" i="25"/>
  <c r="G54" i="25"/>
  <c r="G52" i="25"/>
  <c r="G60" i="25"/>
  <c r="G58" i="25"/>
  <c r="H62" i="25"/>
  <c r="I62" i="25" s="1"/>
  <c r="J62" i="25" s="1"/>
  <c r="K62" i="25" s="1"/>
  <c r="L62" i="25" s="1"/>
  <c r="M62" i="25" s="1"/>
  <c r="N62" i="25" s="1"/>
  <c r="O62" i="25" s="1"/>
  <c r="P62" i="25" s="1"/>
  <c r="Q62" i="25" s="1"/>
  <c r="R62" i="25" s="1"/>
  <c r="G66" i="25"/>
  <c r="G64" i="25"/>
  <c r="G72" i="25"/>
  <c r="G70" i="25"/>
  <c r="G78" i="25"/>
  <c r="G76" i="25"/>
  <c r="H80" i="25"/>
  <c r="I80" i="25" s="1"/>
  <c r="J80" i="25" s="1"/>
  <c r="K80" i="25" s="1"/>
  <c r="L80" i="25" s="1"/>
  <c r="M80" i="25" s="1"/>
  <c r="N80" i="25" s="1"/>
  <c r="O80" i="25" s="1"/>
  <c r="P80" i="25" s="1"/>
  <c r="Q80" i="25" s="1"/>
  <c r="R80" i="25" s="1"/>
  <c r="G84" i="25"/>
  <c r="G82" i="25"/>
  <c r="G90" i="25"/>
  <c r="G88" i="25"/>
  <c r="G96" i="25"/>
  <c r="G94" i="25"/>
  <c r="G102" i="25"/>
  <c r="G100" i="25"/>
  <c r="H104" i="25"/>
  <c r="I104" i="25" s="1"/>
  <c r="J104" i="25" s="1"/>
  <c r="K104" i="25" s="1"/>
  <c r="L104" i="25" s="1"/>
  <c r="M104" i="25" s="1"/>
  <c r="N104" i="25" s="1"/>
  <c r="O104" i="25" s="1"/>
  <c r="P104" i="25" s="1"/>
  <c r="Q104" i="25" s="1"/>
  <c r="R104" i="25" s="1"/>
  <c r="G108" i="25"/>
  <c r="G106" i="25"/>
  <c r="H110" i="25"/>
  <c r="I110" i="25" s="1"/>
  <c r="J110" i="25" s="1"/>
  <c r="K110" i="25" s="1"/>
  <c r="L110" i="25" s="1"/>
  <c r="M110" i="25" s="1"/>
  <c r="N110" i="25" s="1"/>
  <c r="O110" i="25" s="1"/>
  <c r="P110" i="25" s="1"/>
  <c r="Q110" i="25" s="1"/>
  <c r="R110" i="25" s="1"/>
  <c r="G114" i="25"/>
  <c r="G112" i="25"/>
  <c r="H23" i="26"/>
  <c r="I23" i="26" s="1"/>
  <c r="J23" i="26" s="1"/>
  <c r="K23" i="26" s="1"/>
  <c r="L23" i="26" s="1"/>
  <c r="M23" i="26" s="1"/>
  <c r="N23" i="26" s="1"/>
  <c r="O23" i="26" s="1"/>
  <c r="P23" i="26" s="1"/>
  <c r="Q23" i="26" s="1"/>
  <c r="R23" i="26" s="1"/>
  <c r="G25" i="26"/>
  <c r="H33" i="26"/>
  <c r="I33" i="26" s="1"/>
  <c r="J33" i="26" s="1"/>
  <c r="K33" i="26" s="1"/>
  <c r="L33" i="26" s="1"/>
  <c r="M33" i="26" s="1"/>
  <c r="N33" i="26" s="1"/>
  <c r="O33" i="26" s="1"/>
  <c r="P33" i="26" s="1"/>
  <c r="Q33" i="26" s="1"/>
  <c r="R33" i="26" s="1"/>
  <c r="G35" i="26"/>
  <c r="G42" i="26"/>
  <c r="G40" i="26"/>
  <c r="G54" i="26"/>
  <c r="G52" i="26"/>
  <c r="G66" i="26"/>
  <c r="G64" i="26"/>
  <c r="G78" i="26"/>
  <c r="G76" i="26"/>
  <c r="H81" i="26"/>
  <c r="I81" i="26" s="1"/>
  <c r="J81" i="26" s="1"/>
  <c r="K81" i="26" s="1"/>
  <c r="L81" i="26" s="1"/>
  <c r="M81" i="26" s="1"/>
  <c r="N81" i="26" s="1"/>
  <c r="O81" i="26" s="1"/>
  <c r="P81" i="26" s="1"/>
  <c r="Q81" i="26" s="1"/>
  <c r="R81" i="26" s="1"/>
  <c r="G83" i="26"/>
  <c r="G90" i="26"/>
  <c r="G88" i="26"/>
  <c r="H93" i="26"/>
  <c r="I93" i="26" s="1"/>
  <c r="J93" i="26" s="1"/>
  <c r="K93" i="26" s="1"/>
  <c r="L93" i="26" s="1"/>
  <c r="M93" i="26" s="1"/>
  <c r="N93" i="26" s="1"/>
  <c r="O93" i="26" s="1"/>
  <c r="P93" i="26" s="1"/>
  <c r="Q93" i="26" s="1"/>
  <c r="R93" i="26" s="1"/>
  <c r="G95" i="26"/>
  <c r="G102" i="26"/>
  <c r="G100" i="26"/>
  <c r="H105" i="26"/>
  <c r="I105" i="26" s="1"/>
  <c r="J105" i="26" s="1"/>
  <c r="K105" i="26" s="1"/>
  <c r="L105" i="26" s="1"/>
  <c r="M105" i="26" s="1"/>
  <c r="N105" i="26" s="1"/>
  <c r="O105" i="26" s="1"/>
  <c r="P105" i="26" s="1"/>
  <c r="Q105" i="26" s="1"/>
  <c r="R105" i="26" s="1"/>
  <c r="G107" i="26"/>
  <c r="G114" i="26"/>
  <c r="G112" i="26"/>
  <c r="G36" i="27"/>
  <c r="G34" i="27"/>
  <c r="H44" i="27"/>
  <c r="I44" i="27" s="1"/>
  <c r="J44" i="27" s="1"/>
  <c r="K44" i="27" s="1"/>
  <c r="L44" i="27" s="1"/>
  <c r="M44" i="27" s="1"/>
  <c r="N44" i="27" s="1"/>
  <c r="O44" i="27" s="1"/>
  <c r="P44" i="27" s="1"/>
  <c r="Q44" i="27" s="1"/>
  <c r="R44" i="27" s="1"/>
  <c r="G48" i="27"/>
  <c r="G46" i="27"/>
  <c r="G60" i="27"/>
  <c r="G58" i="27"/>
  <c r="G72" i="27"/>
  <c r="G70" i="27"/>
  <c r="G84" i="27"/>
  <c r="G82" i="27"/>
  <c r="G96" i="27"/>
  <c r="G94" i="27"/>
  <c r="G108" i="27"/>
  <c r="G106" i="27"/>
  <c r="H111" i="27"/>
  <c r="I111" i="27" s="1"/>
  <c r="J111" i="27" s="1"/>
  <c r="K111" i="27" s="1"/>
  <c r="L111" i="27" s="1"/>
  <c r="M111" i="27" s="1"/>
  <c r="N111" i="27" s="1"/>
  <c r="O111" i="27" s="1"/>
  <c r="P111" i="27" s="1"/>
  <c r="Q111" i="27" s="1"/>
  <c r="R111" i="27" s="1"/>
  <c r="G113" i="27"/>
  <c r="G42" i="28"/>
  <c r="G40" i="28"/>
  <c r="G54" i="28"/>
  <c r="G52" i="28"/>
  <c r="H57" i="28"/>
  <c r="I57" i="28" s="1"/>
  <c r="J57" i="28" s="1"/>
  <c r="K57" i="28" s="1"/>
  <c r="L57" i="28" s="1"/>
  <c r="M57" i="28" s="1"/>
  <c r="N57" i="28" s="1"/>
  <c r="O57" i="28" s="1"/>
  <c r="P57" i="28" s="1"/>
  <c r="Q57" i="28" s="1"/>
  <c r="R57" i="28" s="1"/>
  <c r="G59" i="28"/>
  <c r="G66" i="28"/>
  <c r="G64" i="28"/>
  <c r="G84" i="28"/>
  <c r="G82" i="28"/>
  <c r="G96" i="28"/>
  <c r="G94" i="28"/>
  <c r="G108" i="28"/>
  <c r="G106" i="28"/>
  <c r="H111" i="28"/>
  <c r="I111" i="28" s="1"/>
  <c r="J111" i="28" s="1"/>
  <c r="K111" i="28" s="1"/>
  <c r="L111" i="28" s="1"/>
  <c r="M111" i="28" s="1"/>
  <c r="N111" i="28" s="1"/>
  <c r="O111" i="28" s="1"/>
  <c r="P111" i="28" s="1"/>
  <c r="Q111" i="28" s="1"/>
  <c r="R111" i="28" s="1"/>
  <c r="G113" i="28"/>
  <c r="H17" i="27"/>
  <c r="I17" i="27" s="1"/>
  <c r="J17" i="27" s="1"/>
  <c r="K17" i="27" s="1"/>
  <c r="L17" i="27" s="1"/>
  <c r="M17" i="27" s="1"/>
  <c r="N17" i="27" s="1"/>
  <c r="O17" i="27" s="1"/>
  <c r="P17" i="27" s="1"/>
  <c r="Q17" i="27" s="1"/>
  <c r="R17" i="27" s="1"/>
  <c r="H38" i="27"/>
  <c r="I38" i="27" s="1"/>
  <c r="J38" i="27" s="1"/>
  <c r="K38" i="27" s="1"/>
  <c r="L38" i="27" s="1"/>
  <c r="M38" i="27" s="1"/>
  <c r="N38" i="27" s="1"/>
  <c r="O38" i="27" s="1"/>
  <c r="P38" i="27" s="1"/>
  <c r="Q38" i="27" s="1"/>
  <c r="R38" i="27" s="1"/>
  <c r="H68" i="27"/>
  <c r="I68" i="27" s="1"/>
  <c r="J68" i="27" s="1"/>
  <c r="K68" i="27" s="1"/>
  <c r="L68" i="27" s="1"/>
  <c r="M68" i="27" s="1"/>
  <c r="N68" i="27" s="1"/>
  <c r="O68" i="27" s="1"/>
  <c r="P68" i="27" s="1"/>
  <c r="Q68" i="27" s="1"/>
  <c r="R68" i="27" s="1"/>
  <c r="H22" i="28"/>
  <c r="I22" i="28" s="1"/>
  <c r="J22" i="28" s="1"/>
  <c r="K22" i="28" s="1"/>
  <c r="L22" i="28" s="1"/>
  <c r="M22" i="28" s="1"/>
  <c r="N22" i="28" s="1"/>
  <c r="O22" i="28" s="1"/>
  <c r="P22" i="28" s="1"/>
  <c r="Q22" i="28" s="1"/>
  <c r="R22" i="28" s="1"/>
  <c r="H45" i="26"/>
  <c r="I45" i="26" s="1"/>
  <c r="J45" i="26" s="1"/>
  <c r="K45" i="26" s="1"/>
  <c r="L45" i="26" s="1"/>
  <c r="M45" i="26" s="1"/>
  <c r="N45" i="26" s="1"/>
  <c r="O45" i="26" s="1"/>
  <c r="P45" i="26" s="1"/>
  <c r="Q45" i="26" s="1"/>
  <c r="R45" i="26" s="1"/>
  <c r="H27" i="27"/>
  <c r="I27" i="27" s="1"/>
  <c r="J27" i="27" s="1"/>
  <c r="K27" i="27" s="1"/>
  <c r="L27" i="27" s="1"/>
  <c r="M27" i="27" s="1"/>
  <c r="N27" i="27" s="1"/>
  <c r="O27" i="27" s="1"/>
  <c r="P27" i="27" s="1"/>
  <c r="Q27" i="27" s="1"/>
  <c r="R27" i="27" s="1"/>
  <c r="H32" i="28"/>
  <c r="I32" i="28" s="1"/>
  <c r="J32" i="28" s="1"/>
  <c r="K32" i="28" s="1"/>
  <c r="L32" i="28" s="1"/>
  <c r="M32" i="28" s="1"/>
  <c r="N32" i="28" s="1"/>
  <c r="O32" i="28" s="1"/>
  <c r="P32" i="28" s="1"/>
  <c r="Q32" i="28" s="1"/>
  <c r="R32" i="28" s="1"/>
  <c r="H87" i="26"/>
  <c r="I87" i="26" s="1"/>
  <c r="J87" i="26" s="1"/>
  <c r="K87" i="26" s="1"/>
  <c r="L87" i="26" s="1"/>
  <c r="M87" i="26" s="1"/>
  <c r="N87" i="26" s="1"/>
  <c r="O87" i="26" s="1"/>
  <c r="P87" i="26" s="1"/>
  <c r="Q87" i="26" s="1"/>
  <c r="R87" i="26" s="1"/>
  <c r="H99" i="26"/>
  <c r="I99" i="26" s="1"/>
  <c r="J99" i="26" s="1"/>
  <c r="K99" i="26" s="1"/>
  <c r="L99" i="26" s="1"/>
  <c r="M99" i="26" s="1"/>
  <c r="N99" i="26" s="1"/>
  <c r="O99" i="26" s="1"/>
  <c r="P99" i="26" s="1"/>
  <c r="Q99" i="26" s="1"/>
  <c r="R99" i="26" s="1"/>
  <c r="H44" i="26"/>
  <c r="I44" i="26" s="1"/>
  <c r="J44" i="26" s="1"/>
  <c r="K44" i="26" s="1"/>
  <c r="L44" i="26" s="1"/>
  <c r="M44" i="26" s="1"/>
  <c r="N44" i="26" s="1"/>
  <c r="O44" i="26" s="1"/>
  <c r="P44" i="26" s="1"/>
  <c r="Q44" i="26" s="1"/>
  <c r="R44" i="26" s="1"/>
  <c r="H23" i="28"/>
  <c r="I23" i="28" s="1"/>
  <c r="J23" i="28" s="1"/>
  <c r="K23" i="28" s="1"/>
  <c r="L23" i="28" s="1"/>
  <c r="M23" i="28" s="1"/>
  <c r="N23" i="28" s="1"/>
  <c r="O23" i="28" s="1"/>
  <c r="P23" i="28" s="1"/>
  <c r="Q23" i="28" s="1"/>
  <c r="R23" i="28" s="1"/>
  <c r="H33" i="28"/>
  <c r="I33" i="28" s="1"/>
  <c r="J33" i="28" s="1"/>
  <c r="K33" i="28" s="1"/>
  <c r="L33" i="28" s="1"/>
  <c r="M33" i="28" s="1"/>
  <c r="N33" i="28" s="1"/>
  <c r="O33" i="28" s="1"/>
  <c r="P33" i="28" s="1"/>
  <c r="Q33" i="28" s="1"/>
  <c r="R33" i="28" s="1"/>
  <c r="H45" i="28"/>
  <c r="I45" i="28" s="1"/>
  <c r="J45" i="28" s="1"/>
  <c r="K45" i="28" s="1"/>
  <c r="L45" i="28" s="1"/>
  <c r="M45" i="28" s="1"/>
  <c r="N45" i="28" s="1"/>
  <c r="O45" i="28" s="1"/>
  <c r="P45" i="28" s="1"/>
  <c r="Q45" i="28" s="1"/>
  <c r="R45" i="28" s="1"/>
  <c r="H68" i="28"/>
  <c r="I68" i="28" s="1"/>
  <c r="J68" i="28" s="1"/>
  <c r="K68" i="28" s="1"/>
  <c r="L68" i="28" s="1"/>
  <c r="M68" i="28" s="1"/>
  <c r="N68" i="28" s="1"/>
  <c r="O68" i="28" s="1"/>
  <c r="P68" i="28" s="1"/>
  <c r="Q68" i="28" s="1"/>
  <c r="R68" i="28" s="1"/>
  <c r="H86" i="26"/>
  <c r="I86" i="26" s="1"/>
  <c r="J86" i="26" s="1"/>
  <c r="K86" i="26" s="1"/>
  <c r="L86" i="26" s="1"/>
  <c r="M86" i="26" s="1"/>
  <c r="N86" i="26" s="1"/>
  <c r="O86" i="26" s="1"/>
  <c r="P86" i="26" s="1"/>
  <c r="Q86" i="26" s="1"/>
  <c r="R86" i="26" s="1"/>
  <c r="H98" i="26"/>
  <c r="I98" i="26" s="1"/>
  <c r="J98" i="26" s="1"/>
  <c r="K98" i="26" s="1"/>
  <c r="L98" i="26" s="1"/>
  <c r="M98" i="26" s="1"/>
  <c r="N98" i="26" s="1"/>
  <c r="O98" i="26" s="1"/>
  <c r="P98" i="26" s="1"/>
  <c r="Q98" i="26" s="1"/>
  <c r="R98" i="26" s="1"/>
  <c r="H18" i="27"/>
  <c r="I18" i="27" s="1"/>
  <c r="J18" i="27" s="1"/>
  <c r="K18" i="27" s="1"/>
  <c r="L18" i="27" s="1"/>
  <c r="M18" i="27" s="1"/>
  <c r="N18" i="27" s="1"/>
  <c r="O18" i="27" s="1"/>
  <c r="P18" i="27" s="1"/>
  <c r="Q18" i="27" s="1"/>
  <c r="R18" i="27" s="1"/>
  <c r="H28" i="27"/>
  <c r="I28" i="27" s="1"/>
  <c r="J28" i="27" s="1"/>
  <c r="K28" i="27" s="1"/>
  <c r="L28" i="27" s="1"/>
  <c r="M28" i="27" s="1"/>
  <c r="N28" i="27" s="1"/>
  <c r="O28" i="27" s="1"/>
  <c r="P28" i="27" s="1"/>
  <c r="Q28" i="27" s="1"/>
  <c r="R28" i="27" s="1"/>
  <c r="H39" i="27"/>
  <c r="I39" i="27" s="1"/>
  <c r="J39" i="27" s="1"/>
  <c r="K39" i="27" s="1"/>
  <c r="L39" i="27" s="1"/>
  <c r="M39" i="27" s="1"/>
  <c r="N39" i="27" s="1"/>
  <c r="O39" i="27" s="1"/>
  <c r="P39" i="27" s="1"/>
  <c r="Q39" i="27" s="1"/>
  <c r="R39" i="27" s="1"/>
  <c r="H69" i="27"/>
  <c r="I69" i="27" s="1"/>
  <c r="J69" i="27" s="1"/>
  <c r="K69" i="27" s="1"/>
  <c r="L69" i="27" s="1"/>
  <c r="M69" i="27" s="1"/>
  <c r="N69" i="27" s="1"/>
  <c r="O69" i="27" s="1"/>
  <c r="P69" i="27" s="1"/>
  <c r="Q69" i="27" s="1"/>
  <c r="R69" i="27" s="1"/>
  <c r="Q122" i="28"/>
  <c r="O122" i="28"/>
  <c r="M122" i="28"/>
  <c r="K122" i="28"/>
  <c r="I122" i="28"/>
  <c r="G122" i="28"/>
  <c r="Q121" i="28"/>
  <c r="O121" i="28"/>
  <c r="M121" i="28"/>
  <c r="K121" i="28"/>
  <c r="I121" i="28"/>
  <c r="G121" i="28"/>
  <c r="R122" i="28"/>
  <c r="P122" i="28"/>
  <c r="N122" i="28"/>
  <c r="L122" i="28"/>
  <c r="J122" i="28"/>
  <c r="H122" i="28"/>
  <c r="R121" i="28"/>
  <c r="P121" i="28"/>
  <c r="N121" i="28"/>
  <c r="L121" i="28"/>
  <c r="J121" i="28"/>
  <c r="H121" i="28"/>
  <c r="Q122" i="26"/>
  <c r="O122" i="26"/>
  <c r="M122" i="26"/>
  <c r="K122" i="26"/>
  <c r="I122" i="26"/>
  <c r="G122" i="26"/>
  <c r="Q121" i="26"/>
  <c r="O121" i="26"/>
  <c r="M121" i="26"/>
  <c r="K121" i="26"/>
  <c r="I121" i="26"/>
  <c r="G121" i="26"/>
  <c r="R122" i="26"/>
  <c r="P122" i="26"/>
  <c r="N122" i="26"/>
  <c r="L122" i="26"/>
  <c r="J122" i="26"/>
  <c r="H122" i="26"/>
  <c r="R121" i="26"/>
  <c r="P121" i="26"/>
  <c r="N121" i="26"/>
  <c r="L121" i="26"/>
  <c r="J121" i="26"/>
  <c r="H121" i="26"/>
  <c r="R122" i="25"/>
  <c r="P122" i="25"/>
  <c r="N122" i="25"/>
  <c r="L122" i="25"/>
  <c r="J122" i="25"/>
  <c r="H122" i="25"/>
  <c r="R121" i="25"/>
  <c r="P121" i="25"/>
  <c r="N121" i="25"/>
  <c r="L121" i="25"/>
  <c r="J121" i="25"/>
  <c r="H121" i="25"/>
  <c r="Q122" i="25"/>
  <c r="O122" i="25"/>
  <c r="M122" i="25"/>
  <c r="K122" i="25"/>
  <c r="I122" i="25"/>
  <c r="G122" i="25"/>
  <c r="Q121" i="25"/>
  <c r="O121" i="25"/>
  <c r="M121" i="25"/>
  <c r="K121" i="25"/>
  <c r="I121" i="25"/>
  <c r="G121" i="25"/>
  <c r="H17" i="28"/>
  <c r="I17" i="28" s="1"/>
  <c r="J17" i="28" s="1"/>
  <c r="K17" i="28" s="1"/>
  <c r="L17" i="28" s="1"/>
  <c r="M17" i="28" s="1"/>
  <c r="N17" i="28" s="1"/>
  <c r="O17" i="28" s="1"/>
  <c r="P17" i="28" s="1"/>
  <c r="Q17" i="28" s="1"/>
  <c r="R17" i="28" s="1"/>
  <c r="H18" i="28"/>
  <c r="I18" i="28" s="1"/>
  <c r="J18" i="28" s="1"/>
  <c r="K18" i="28" s="1"/>
  <c r="L18" i="28" s="1"/>
  <c r="M18" i="28" s="1"/>
  <c r="N18" i="28" s="1"/>
  <c r="O18" i="28" s="1"/>
  <c r="P18" i="28" s="1"/>
  <c r="Q18" i="28" s="1"/>
  <c r="R18" i="28" s="1"/>
  <c r="H27" i="28"/>
  <c r="I27" i="28" s="1"/>
  <c r="J27" i="28" s="1"/>
  <c r="K27" i="28" s="1"/>
  <c r="L27" i="28" s="1"/>
  <c r="M27" i="28" s="1"/>
  <c r="N27" i="28" s="1"/>
  <c r="O27" i="28" s="1"/>
  <c r="P27" i="28" s="1"/>
  <c r="Q27" i="28" s="1"/>
  <c r="R27" i="28" s="1"/>
  <c r="H28" i="28"/>
  <c r="I28" i="28" s="1"/>
  <c r="J28" i="28" s="1"/>
  <c r="K28" i="28" s="1"/>
  <c r="L28" i="28" s="1"/>
  <c r="M28" i="28" s="1"/>
  <c r="N28" i="28" s="1"/>
  <c r="O28" i="28" s="1"/>
  <c r="P28" i="28" s="1"/>
  <c r="Q28" i="28" s="1"/>
  <c r="R28" i="28" s="1"/>
  <c r="H38" i="28"/>
  <c r="I38" i="28" s="1"/>
  <c r="J38" i="28" s="1"/>
  <c r="K38" i="28" s="1"/>
  <c r="L38" i="28" s="1"/>
  <c r="M38" i="28" s="1"/>
  <c r="N38" i="28" s="1"/>
  <c r="O38" i="28" s="1"/>
  <c r="P38" i="28" s="1"/>
  <c r="Q38" i="28" s="1"/>
  <c r="R38" i="28" s="1"/>
  <c r="H39" i="28"/>
  <c r="I39" i="28" s="1"/>
  <c r="J39" i="28" s="1"/>
  <c r="K39" i="28" s="1"/>
  <c r="L39" i="28" s="1"/>
  <c r="M39" i="28" s="1"/>
  <c r="N39" i="28" s="1"/>
  <c r="O39" i="28" s="1"/>
  <c r="P39" i="28" s="1"/>
  <c r="Q39" i="28" s="1"/>
  <c r="R39" i="28" s="1"/>
  <c r="H8" i="28"/>
  <c r="I8" i="28" s="1"/>
  <c r="J8" i="28" s="1"/>
  <c r="K8" i="28" s="1"/>
  <c r="L8" i="28" s="1"/>
  <c r="M8" i="28" s="1"/>
  <c r="N8" i="28" s="1"/>
  <c r="O8" i="28" s="1"/>
  <c r="P8" i="28" s="1"/>
  <c r="Q8" i="28" s="1"/>
  <c r="R8" i="28" s="1"/>
  <c r="H12" i="28"/>
  <c r="I12" i="28" s="1"/>
  <c r="J12" i="28" s="1"/>
  <c r="K12" i="28" s="1"/>
  <c r="L12" i="28" s="1"/>
  <c r="M12" i="28" s="1"/>
  <c r="N12" i="28" s="1"/>
  <c r="O12" i="28" s="1"/>
  <c r="P12" i="28" s="1"/>
  <c r="Q12" i="28" s="1"/>
  <c r="R12" i="28" s="1"/>
  <c r="H50" i="28"/>
  <c r="I50" i="28" s="1"/>
  <c r="J50" i="28" s="1"/>
  <c r="K50" i="28" s="1"/>
  <c r="L50" i="28" s="1"/>
  <c r="M50" i="28" s="1"/>
  <c r="N50" i="28" s="1"/>
  <c r="O50" i="28" s="1"/>
  <c r="P50" i="28" s="1"/>
  <c r="Q50" i="28" s="1"/>
  <c r="R50" i="28" s="1"/>
  <c r="H51" i="28"/>
  <c r="I51" i="28" s="1"/>
  <c r="J51" i="28" s="1"/>
  <c r="K51" i="28" s="1"/>
  <c r="L51" i="28" s="1"/>
  <c r="M51" i="28" s="1"/>
  <c r="N51" i="28" s="1"/>
  <c r="O51" i="28" s="1"/>
  <c r="P51" i="28" s="1"/>
  <c r="Q51" i="28" s="1"/>
  <c r="R51" i="28" s="1"/>
  <c r="H62" i="28"/>
  <c r="I62" i="28" s="1"/>
  <c r="J62" i="28" s="1"/>
  <c r="K62" i="28" s="1"/>
  <c r="L62" i="28" s="1"/>
  <c r="M62" i="28" s="1"/>
  <c r="N62" i="28" s="1"/>
  <c r="O62" i="28" s="1"/>
  <c r="P62" i="28" s="1"/>
  <c r="Q62" i="28" s="1"/>
  <c r="R62" i="28" s="1"/>
  <c r="H63" i="28"/>
  <c r="I63" i="28" s="1"/>
  <c r="J63" i="28" s="1"/>
  <c r="K63" i="28" s="1"/>
  <c r="L63" i="28" s="1"/>
  <c r="M63" i="28" s="1"/>
  <c r="N63" i="28" s="1"/>
  <c r="O63" i="28" s="1"/>
  <c r="P63" i="28" s="1"/>
  <c r="Q63" i="28" s="1"/>
  <c r="R63" i="28" s="1"/>
  <c r="H56" i="28"/>
  <c r="I56" i="28" s="1"/>
  <c r="J56" i="28" s="1"/>
  <c r="K56" i="28" s="1"/>
  <c r="L56" i="28" s="1"/>
  <c r="M56" i="28" s="1"/>
  <c r="N56" i="28" s="1"/>
  <c r="O56" i="28" s="1"/>
  <c r="P56" i="28" s="1"/>
  <c r="Q56" i="28" s="1"/>
  <c r="R56" i="28" s="1"/>
  <c r="H75" i="28"/>
  <c r="I75" i="28" s="1"/>
  <c r="J75" i="28" s="1"/>
  <c r="K75" i="28" s="1"/>
  <c r="L75" i="28" s="1"/>
  <c r="M75" i="28" s="1"/>
  <c r="N75" i="28" s="1"/>
  <c r="O75" i="28" s="1"/>
  <c r="P75" i="28" s="1"/>
  <c r="Q75" i="28" s="1"/>
  <c r="R75" i="28" s="1"/>
  <c r="H86" i="28"/>
  <c r="I86" i="28" s="1"/>
  <c r="J86" i="28" s="1"/>
  <c r="K86" i="28" s="1"/>
  <c r="L86" i="28" s="1"/>
  <c r="M86" i="28" s="1"/>
  <c r="N86" i="28" s="1"/>
  <c r="O86" i="28" s="1"/>
  <c r="P86" i="28" s="1"/>
  <c r="Q86" i="28" s="1"/>
  <c r="R86" i="28" s="1"/>
  <c r="H87" i="28"/>
  <c r="I87" i="28" s="1"/>
  <c r="J87" i="28" s="1"/>
  <c r="K87" i="28" s="1"/>
  <c r="L87" i="28" s="1"/>
  <c r="M87" i="28" s="1"/>
  <c r="N87" i="28" s="1"/>
  <c r="O87" i="28" s="1"/>
  <c r="P87" i="28" s="1"/>
  <c r="Q87" i="28" s="1"/>
  <c r="R87" i="28" s="1"/>
  <c r="H98" i="28"/>
  <c r="I98" i="28" s="1"/>
  <c r="J98" i="28" s="1"/>
  <c r="K98" i="28" s="1"/>
  <c r="L98" i="28" s="1"/>
  <c r="M98" i="28" s="1"/>
  <c r="N98" i="28" s="1"/>
  <c r="O98" i="28" s="1"/>
  <c r="P98" i="28" s="1"/>
  <c r="Q98" i="28" s="1"/>
  <c r="R98" i="28" s="1"/>
  <c r="H99" i="28"/>
  <c r="I99" i="28" s="1"/>
  <c r="J99" i="28" s="1"/>
  <c r="K99" i="28" s="1"/>
  <c r="L99" i="28" s="1"/>
  <c r="M99" i="28" s="1"/>
  <c r="N99" i="28" s="1"/>
  <c r="O99" i="28" s="1"/>
  <c r="P99" i="28" s="1"/>
  <c r="Q99" i="28" s="1"/>
  <c r="R99" i="28" s="1"/>
  <c r="H80" i="28"/>
  <c r="I80" i="28" s="1"/>
  <c r="J80" i="28" s="1"/>
  <c r="K80" i="28" s="1"/>
  <c r="L80" i="28" s="1"/>
  <c r="M80" i="28" s="1"/>
  <c r="N80" i="28" s="1"/>
  <c r="O80" i="28" s="1"/>
  <c r="P80" i="28" s="1"/>
  <c r="Q80" i="28" s="1"/>
  <c r="R80" i="28" s="1"/>
  <c r="H92" i="28"/>
  <c r="I92" i="28" s="1"/>
  <c r="J92" i="28" s="1"/>
  <c r="K92" i="28" s="1"/>
  <c r="L92" i="28" s="1"/>
  <c r="M92" i="28" s="1"/>
  <c r="N92" i="28" s="1"/>
  <c r="O92" i="28" s="1"/>
  <c r="P92" i="28" s="1"/>
  <c r="Q92" i="28" s="1"/>
  <c r="R92" i="28" s="1"/>
  <c r="H104" i="28"/>
  <c r="I104" i="28" s="1"/>
  <c r="J104" i="28" s="1"/>
  <c r="K104" i="28" s="1"/>
  <c r="L104" i="28" s="1"/>
  <c r="M104" i="28" s="1"/>
  <c r="N104" i="28" s="1"/>
  <c r="O104" i="28" s="1"/>
  <c r="P104" i="28" s="1"/>
  <c r="Q104" i="28" s="1"/>
  <c r="R104" i="28" s="1"/>
  <c r="H105" i="28"/>
  <c r="I105" i="28" s="1"/>
  <c r="J105" i="28" s="1"/>
  <c r="K105" i="28" s="1"/>
  <c r="L105" i="28" s="1"/>
  <c r="M105" i="28" s="1"/>
  <c r="N105" i="28" s="1"/>
  <c r="O105" i="28" s="1"/>
  <c r="P105" i="28" s="1"/>
  <c r="Q105" i="28" s="1"/>
  <c r="R105" i="28" s="1"/>
  <c r="H110" i="28"/>
  <c r="I110" i="28" s="1"/>
  <c r="J110" i="28" s="1"/>
  <c r="K110" i="28" s="1"/>
  <c r="L110" i="28" s="1"/>
  <c r="M110" i="28" s="1"/>
  <c r="N110" i="28" s="1"/>
  <c r="O110" i="28" s="1"/>
  <c r="P110" i="28" s="1"/>
  <c r="Q110" i="28" s="1"/>
  <c r="R110" i="28" s="1"/>
  <c r="H7" i="27"/>
  <c r="I7" i="27" s="1"/>
  <c r="J7" i="27" s="1"/>
  <c r="K7" i="27" s="1"/>
  <c r="L7" i="27" s="1"/>
  <c r="M7" i="27" s="1"/>
  <c r="N7" i="27" s="1"/>
  <c r="O7" i="27" s="1"/>
  <c r="P7" i="27" s="1"/>
  <c r="Q7" i="27" s="1"/>
  <c r="R7" i="27" s="1"/>
  <c r="H8" i="27"/>
  <c r="I8" i="27" s="1"/>
  <c r="J8" i="27" s="1"/>
  <c r="K8" i="27" s="1"/>
  <c r="L8" i="27" s="1"/>
  <c r="M8" i="27" s="1"/>
  <c r="N8" i="27" s="1"/>
  <c r="O8" i="27" s="1"/>
  <c r="P8" i="27" s="1"/>
  <c r="Q8" i="27" s="1"/>
  <c r="R8" i="27" s="1"/>
  <c r="H12" i="27"/>
  <c r="I12" i="27" s="1"/>
  <c r="J12" i="27" s="1"/>
  <c r="K12" i="27" s="1"/>
  <c r="L12" i="27" s="1"/>
  <c r="M12" i="27" s="1"/>
  <c r="N12" i="27" s="1"/>
  <c r="O12" i="27" s="1"/>
  <c r="P12" i="27" s="1"/>
  <c r="Q12" i="27" s="1"/>
  <c r="R12" i="27" s="1"/>
  <c r="H13" i="27"/>
  <c r="I13" i="27" s="1"/>
  <c r="J13" i="27" s="1"/>
  <c r="K13" i="27" s="1"/>
  <c r="L13" i="27" s="1"/>
  <c r="M13" i="27" s="1"/>
  <c r="N13" i="27" s="1"/>
  <c r="O13" i="27" s="1"/>
  <c r="P13" i="27" s="1"/>
  <c r="Q13" i="27" s="1"/>
  <c r="R13" i="27" s="1"/>
  <c r="H22" i="27"/>
  <c r="I22" i="27" s="1"/>
  <c r="J22" i="27" s="1"/>
  <c r="K22" i="27" s="1"/>
  <c r="L22" i="27" s="1"/>
  <c r="M22" i="27" s="1"/>
  <c r="N22" i="27" s="1"/>
  <c r="O22" i="27" s="1"/>
  <c r="P22" i="27" s="1"/>
  <c r="Q22" i="27" s="1"/>
  <c r="R22" i="27" s="1"/>
  <c r="H23" i="27"/>
  <c r="I23" i="27" s="1"/>
  <c r="J23" i="27" s="1"/>
  <c r="K23" i="27" s="1"/>
  <c r="L23" i="27" s="1"/>
  <c r="M23" i="27" s="1"/>
  <c r="N23" i="27" s="1"/>
  <c r="O23" i="27" s="1"/>
  <c r="P23" i="27" s="1"/>
  <c r="Q23" i="27" s="1"/>
  <c r="R23" i="27" s="1"/>
  <c r="H32" i="27"/>
  <c r="I32" i="27" s="1"/>
  <c r="J32" i="27" s="1"/>
  <c r="K32" i="27" s="1"/>
  <c r="L32" i="27" s="1"/>
  <c r="M32" i="27" s="1"/>
  <c r="N32" i="27" s="1"/>
  <c r="O32" i="27" s="1"/>
  <c r="P32" i="27" s="1"/>
  <c r="Q32" i="27" s="1"/>
  <c r="R32" i="27" s="1"/>
  <c r="H33" i="27"/>
  <c r="I33" i="27" s="1"/>
  <c r="J33" i="27" s="1"/>
  <c r="K33" i="27" s="1"/>
  <c r="L33" i="27" s="1"/>
  <c r="M33" i="27" s="1"/>
  <c r="N33" i="27" s="1"/>
  <c r="O33" i="27" s="1"/>
  <c r="P33" i="27" s="1"/>
  <c r="Q33" i="27" s="1"/>
  <c r="R33" i="27" s="1"/>
  <c r="H45" i="27"/>
  <c r="I45" i="27" s="1"/>
  <c r="J45" i="27" s="1"/>
  <c r="K45" i="27" s="1"/>
  <c r="L45" i="27" s="1"/>
  <c r="M45" i="27" s="1"/>
  <c r="N45" i="27" s="1"/>
  <c r="O45" i="27" s="1"/>
  <c r="P45" i="27" s="1"/>
  <c r="Q45" i="27" s="1"/>
  <c r="R45" i="27" s="1"/>
  <c r="H50" i="27"/>
  <c r="I50" i="27" s="1"/>
  <c r="J50" i="27" s="1"/>
  <c r="K50" i="27" s="1"/>
  <c r="L50" i="27" s="1"/>
  <c r="M50" i="27" s="1"/>
  <c r="N50" i="27" s="1"/>
  <c r="O50" i="27" s="1"/>
  <c r="P50" i="27" s="1"/>
  <c r="Q50" i="27" s="1"/>
  <c r="R50" i="27" s="1"/>
  <c r="H51" i="27"/>
  <c r="I51" i="27" s="1"/>
  <c r="J51" i="27" s="1"/>
  <c r="K51" i="27" s="1"/>
  <c r="L51" i="27" s="1"/>
  <c r="M51" i="27" s="1"/>
  <c r="N51" i="27" s="1"/>
  <c r="O51" i="27" s="1"/>
  <c r="P51" i="27" s="1"/>
  <c r="Q51" i="27" s="1"/>
  <c r="R51" i="27" s="1"/>
  <c r="H62" i="27"/>
  <c r="I62" i="27" s="1"/>
  <c r="J62" i="27" s="1"/>
  <c r="K62" i="27" s="1"/>
  <c r="L62" i="27" s="1"/>
  <c r="M62" i="27" s="1"/>
  <c r="N62" i="27" s="1"/>
  <c r="O62" i="27" s="1"/>
  <c r="P62" i="27" s="1"/>
  <c r="Q62" i="27" s="1"/>
  <c r="R62" i="27" s="1"/>
  <c r="H63" i="27"/>
  <c r="I63" i="27" s="1"/>
  <c r="J63" i="27" s="1"/>
  <c r="K63" i="27" s="1"/>
  <c r="L63" i="27" s="1"/>
  <c r="M63" i="27" s="1"/>
  <c r="N63" i="27" s="1"/>
  <c r="O63" i="27" s="1"/>
  <c r="P63" i="27" s="1"/>
  <c r="Q63" i="27" s="1"/>
  <c r="R63" i="27" s="1"/>
  <c r="H56" i="27"/>
  <c r="I56" i="27" s="1"/>
  <c r="J56" i="27" s="1"/>
  <c r="K56" i="27" s="1"/>
  <c r="L56" i="27" s="1"/>
  <c r="M56" i="27" s="1"/>
  <c r="N56" i="27" s="1"/>
  <c r="O56" i="27" s="1"/>
  <c r="P56" i="27" s="1"/>
  <c r="Q56" i="27" s="1"/>
  <c r="R56" i="27" s="1"/>
  <c r="H75" i="27"/>
  <c r="I75" i="27" s="1"/>
  <c r="J75" i="27" s="1"/>
  <c r="K75" i="27" s="1"/>
  <c r="L75" i="27" s="1"/>
  <c r="M75" i="27" s="1"/>
  <c r="N75" i="27" s="1"/>
  <c r="O75" i="27" s="1"/>
  <c r="P75" i="27" s="1"/>
  <c r="Q75" i="27" s="1"/>
  <c r="R75" i="27" s="1"/>
  <c r="H86" i="27"/>
  <c r="I86" i="27" s="1"/>
  <c r="J86" i="27" s="1"/>
  <c r="K86" i="27" s="1"/>
  <c r="L86" i="27" s="1"/>
  <c r="M86" i="27" s="1"/>
  <c r="N86" i="27" s="1"/>
  <c r="O86" i="27" s="1"/>
  <c r="P86" i="27" s="1"/>
  <c r="Q86" i="27" s="1"/>
  <c r="R86" i="27" s="1"/>
  <c r="H87" i="27"/>
  <c r="I87" i="27" s="1"/>
  <c r="J87" i="27" s="1"/>
  <c r="K87" i="27" s="1"/>
  <c r="L87" i="27" s="1"/>
  <c r="M87" i="27" s="1"/>
  <c r="N87" i="27" s="1"/>
  <c r="O87" i="27" s="1"/>
  <c r="P87" i="27" s="1"/>
  <c r="Q87" i="27" s="1"/>
  <c r="R87" i="27" s="1"/>
  <c r="H98" i="27"/>
  <c r="I98" i="27" s="1"/>
  <c r="J98" i="27" s="1"/>
  <c r="K98" i="27" s="1"/>
  <c r="L98" i="27" s="1"/>
  <c r="M98" i="27" s="1"/>
  <c r="N98" i="27" s="1"/>
  <c r="O98" i="27" s="1"/>
  <c r="P98" i="27" s="1"/>
  <c r="Q98" i="27" s="1"/>
  <c r="R98" i="27" s="1"/>
  <c r="H99" i="27"/>
  <c r="I99" i="27" s="1"/>
  <c r="J99" i="27" s="1"/>
  <c r="K99" i="27" s="1"/>
  <c r="L99" i="27" s="1"/>
  <c r="M99" i="27" s="1"/>
  <c r="N99" i="27" s="1"/>
  <c r="O99" i="27" s="1"/>
  <c r="P99" i="27" s="1"/>
  <c r="Q99" i="27" s="1"/>
  <c r="R99" i="27" s="1"/>
  <c r="H80" i="27"/>
  <c r="I80" i="27" s="1"/>
  <c r="J80" i="27" s="1"/>
  <c r="K80" i="27" s="1"/>
  <c r="L80" i="27" s="1"/>
  <c r="M80" i="27" s="1"/>
  <c r="N80" i="27" s="1"/>
  <c r="O80" i="27" s="1"/>
  <c r="P80" i="27" s="1"/>
  <c r="Q80" i="27" s="1"/>
  <c r="R80" i="27" s="1"/>
  <c r="H92" i="27"/>
  <c r="I92" i="27" s="1"/>
  <c r="J92" i="27" s="1"/>
  <c r="K92" i="27" s="1"/>
  <c r="L92" i="27" s="1"/>
  <c r="M92" i="27" s="1"/>
  <c r="N92" i="27" s="1"/>
  <c r="O92" i="27" s="1"/>
  <c r="P92" i="27" s="1"/>
  <c r="Q92" i="27" s="1"/>
  <c r="R92" i="27" s="1"/>
  <c r="H104" i="27"/>
  <c r="I104" i="27" s="1"/>
  <c r="J104" i="27" s="1"/>
  <c r="K104" i="27" s="1"/>
  <c r="L104" i="27" s="1"/>
  <c r="M104" i="27" s="1"/>
  <c r="N104" i="27" s="1"/>
  <c r="O104" i="27" s="1"/>
  <c r="P104" i="27" s="1"/>
  <c r="Q104" i="27" s="1"/>
  <c r="R104" i="27" s="1"/>
  <c r="H105" i="27"/>
  <c r="I105" i="27" s="1"/>
  <c r="J105" i="27" s="1"/>
  <c r="K105" i="27" s="1"/>
  <c r="L105" i="27" s="1"/>
  <c r="M105" i="27" s="1"/>
  <c r="N105" i="27" s="1"/>
  <c r="O105" i="27" s="1"/>
  <c r="P105" i="27" s="1"/>
  <c r="Q105" i="27" s="1"/>
  <c r="R105" i="27" s="1"/>
  <c r="Q122" i="27"/>
  <c r="O122" i="27"/>
  <c r="M122" i="27"/>
  <c r="K122" i="27"/>
  <c r="I122" i="27"/>
  <c r="G122" i="27"/>
  <c r="Q121" i="27"/>
  <c r="O121" i="27"/>
  <c r="M121" i="27"/>
  <c r="K121" i="27"/>
  <c r="I121" i="27"/>
  <c r="G121" i="27"/>
  <c r="R122" i="27"/>
  <c r="P122" i="27"/>
  <c r="N122" i="27"/>
  <c r="L122" i="27"/>
  <c r="J122" i="27"/>
  <c r="H122" i="27"/>
  <c r="R121" i="27"/>
  <c r="P121" i="27"/>
  <c r="N121" i="27"/>
  <c r="L121" i="27"/>
  <c r="J121" i="27"/>
  <c r="H121" i="27"/>
  <c r="H110" i="27"/>
  <c r="I110" i="27" s="1"/>
  <c r="J110" i="27" s="1"/>
  <c r="K110" i="27" s="1"/>
  <c r="L110" i="27" s="1"/>
  <c r="M110" i="27" s="1"/>
  <c r="N110" i="27" s="1"/>
  <c r="O110" i="27" s="1"/>
  <c r="P110" i="27" s="1"/>
  <c r="Q110" i="27" s="1"/>
  <c r="R110" i="27" s="1"/>
  <c r="H17" i="26"/>
  <c r="I17" i="26" s="1"/>
  <c r="J17" i="26" s="1"/>
  <c r="K17" i="26" s="1"/>
  <c r="L17" i="26" s="1"/>
  <c r="M17" i="26" s="1"/>
  <c r="N17" i="26" s="1"/>
  <c r="O17" i="26" s="1"/>
  <c r="P17" i="26" s="1"/>
  <c r="Q17" i="26" s="1"/>
  <c r="R17" i="26" s="1"/>
  <c r="H18" i="26"/>
  <c r="I18" i="26" s="1"/>
  <c r="J18" i="26" s="1"/>
  <c r="K18" i="26" s="1"/>
  <c r="L18" i="26" s="1"/>
  <c r="M18" i="26" s="1"/>
  <c r="N18" i="26" s="1"/>
  <c r="O18" i="26" s="1"/>
  <c r="P18" i="26" s="1"/>
  <c r="Q18" i="26" s="1"/>
  <c r="R18" i="26" s="1"/>
  <c r="H27" i="26"/>
  <c r="I27" i="26" s="1"/>
  <c r="J27" i="26" s="1"/>
  <c r="K27" i="26" s="1"/>
  <c r="L27" i="26" s="1"/>
  <c r="M27" i="26" s="1"/>
  <c r="N27" i="26" s="1"/>
  <c r="O27" i="26" s="1"/>
  <c r="P27" i="26" s="1"/>
  <c r="Q27" i="26" s="1"/>
  <c r="R27" i="26" s="1"/>
  <c r="H28" i="26"/>
  <c r="I28" i="26" s="1"/>
  <c r="J28" i="26" s="1"/>
  <c r="K28" i="26" s="1"/>
  <c r="L28" i="26" s="1"/>
  <c r="M28" i="26" s="1"/>
  <c r="N28" i="26" s="1"/>
  <c r="O28" i="26" s="1"/>
  <c r="P28" i="26" s="1"/>
  <c r="Q28" i="26" s="1"/>
  <c r="R28" i="26" s="1"/>
  <c r="H38" i="26"/>
  <c r="I38" i="26" s="1"/>
  <c r="J38" i="26" s="1"/>
  <c r="K38" i="26" s="1"/>
  <c r="L38" i="26" s="1"/>
  <c r="M38" i="26" s="1"/>
  <c r="N38" i="26" s="1"/>
  <c r="O38" i="26" s="1"/>
  <c r="P38" i="26" s="1"/>
  <c r="Q38" i="26" s="1"/>
  <c r="R38" i="26" s="1"/>
  <c r="H39" i="26"/>
  <c r="I39" i="26" s="1"/>
  <c r="J39" i="26" s="1"/>
  <c r="K39" i="26" s="1"/>
  <c r="L39" i="26" s="1"/>
  <c r="M39" i="26" s="1"/>
  <c r="N39" i="26" s="1"/>
  <c r="O39" i="26" s="1"/>
  <c r="P39" i="26" s="1"/>
  <c r="Q39" i="26" s="1"/>
  <c r="R39" i="26" s="1"/>
  <c r="H8" i="26"/>
  <c r="I8" i="26" s="1"/>
  <c r="J8" i="26" s="1"/>
  <c r="K8" i="26" s="1"/>
  <c r="L8" i="26" s="1"/>
  <c r="M8" i="26" s="1"/>
  <c r="N8" i="26" s="1"/>
  <c r="O8" i="26" s="1"/>
  <c r="P8" i="26" s="1"/>
  <c r="Q8" i="26" s="1"/>
  <c r="R8" i="26" s="1"/>
  <c r="H12" i="26"/>
  <c r="I12" i="26" s="1"/>
  <c r="J12" i="26" s="1"/>
  <c r="K12" i="26" s="1"/>
  <c r="L12" i="26" s="1"/>
  <c r="M12" i="26" s="1"/>
  <c r="N12" i="26" s="1"/>
  <c r="O12" i="26" s="1"/>
  <c r="P12" i="26" s="1"/>
  <c r="Q12" i="26" s="1"/>
  <c r="R12" i="26" s="1"/>
  <c r="H22" i="26"/>
  <c r="I22" i="26" s="1"/>
  <c r="J22" i="26" s="1"/>
  <c r="K22" i="26" s="1"/>
  <c r="L22" i="26" s="1"/>
  <c r="M22" i="26" s="1"/>
  <c r="N22" i="26" s="1"/>
  <c r="O22" i="26" s="1"/>
  <c r="P22" i="26" s="1"/>
  <c r="Q22" i="26" s="1"/>
  <c r="R22" i="26" s="1"/>
  <c r="H32" i="26"/>
  <c r="I32" i="26" s="1"/>
  <c r="J32" i="26" s="1"/>
  <c r="K32" i="26" s="1"/>
  <c r="L32" i="26" s="1"/>
  <c r="M32" i="26" s="1"/>
  <c r="N32" i="26" s="1"/>
  <c r="O32" i="26" s="1"/>
  <c r="P32" i="26" s="1"/>
  <c r="Q32" i="26" s="1"/>
  <c r="R32" i="26" s="1"/>
  <c r="H56" i="26"/>
  <c r="I56" i="26" s="1"/>
  <c r="J56" i="26" s="1"/>
  <c r="K56" i="26" s="1"/>
  <c r="L56" i="26" s="1"/>
  <c r="M56" i="26" s="1"/>
  <c r="N56" i="26" s="1"/>
  <c r="O56" i="26" s="1"/>
  <c r="P56" i="26" s="1"/>
  <c r="Q56" i="26" s="1"/>
  <c r="R56" i="26" s="1"/>
  <c r="H57" i="26"/>
  <c r="I57" i="26" s="1"/>
  <c r="J57" i="26" s="1"/>
  <c r="K57" i="26" s="1"/>
  <c r="L57" i="26" s="1"/>
  <c r="M57" i="26" s="1"/>
  <c r="N57" i="26" s="1"/>
  <c r="O57" i="26" s="1"/>
  <c r="P57" i="26" s="1"/>
  <c r="Q57" i="26" s="1"/>
  <c r="R57" i="26" s="1"/>
  <c r="H68" i="26"/>
  <c r="I68" i="26" s="1"/>
  <c r="J68" i="26" s="1"/>
  <c r="K68" i="26" s="1"/>
  <c r="L68" i="26" s="1"/>
  <c r="M68" i="26" s="1"/>
  <c r="N68" i="26" s="1"/>
  <c r="O68" i="26" s="1"/>
  <c r="P68" i="26" s="1"/>
  <c r="Q68" i="26" s="1"/>
  <c r="R68" i="26" s="1"/>
  <c r="H69" i="26"/>
  <c r="I69" i="26" s="1"/>
  <c r="J69" i="26" s="1"/>
  <c r="K69" i="26" s="1"/>
  <c r="L69" i="26" s="1"/>
  <c r="M69" i="26" s="1"/>
  <c r="N69" i="26" s="1"/>
  <c r="O69" i="26" s="1"/>
  <c r="P69" i="26" s="1"/>
  <c r="Q69" i="26" s="1"/>
  <c r="R69" i="26" s="1"/>
  <c r="H50" i="26"/>
  <c r="I50" i="26" s="1"/>
  <c r="J50" i="26" s="1"/>
  <c r="K50" i="26" s="1"/>
  <c r="L50" i="26" s="1"/>
  <c r="M50" i="26" s="1"/>
  <c r="N50" i="26" s="1"/>
  <c r="O50" i="26" s="1"/>
  <c r="P50" i="26" s="1"/>
  <c r="Q50" i="26" s="1"/>
  <c r="R50" i="26" s="1"/>
  <c r="H62" i="26"/>
  <c r="I62" i="26" s="1"/>
  <c r="J62" i="26" s="1"/>
  <c r="K62" i="26" s="1"/>
  <c r="L62" i="26" s="1"/>
  <c r="M62" i="26" s="1"/>
  <c r="N62" i="26" s="1"/>
  <c r="O62" i="26" s="1"/>
  <c r="P62" i="26" s="1"/>
  <c r="Q62" i="26" s="1"/>
  <c r="R62" i="26" s="1"/>
  <c r="H74" i="26"/>
  <c r="I74" i="26" s="1"/>
  <c r="J74" i="26" s="1"/>
  <c r="K74" i="26" s="1"/>
  <c r="L74" i="26" s="1"/>
  <c r="M74" i="26" s="1"/>
  <c r="N74" i="26" s="1"/>
  <c r="O74" i="26" s="1"/>
  <c r="P74" i="26" s="1"/>
  <c r="Q74" i="26" s="1"/>
  <c r="R74" i="26" s="1"/>
  <c r="H80" i="26"/>
  <c r="I80" i="26" s="1"/>
  <c r="J80" i="26" s="1"/>
  <c r="K80" i="26" s="1"/>
  <c r="L80" i="26" s="1"/>
  <c r="M80" i="26" s="1"/>
  <c r="N80" i="26" s="1"/>
  <c r="O80" i="26" s="1"/>
  <c r="P80" i="26" s="1"/>
  <c r="Q80" i="26" s="1"/>
  <c r="R80" i="26" s="1"/>
  <c r="H92" i="26"/>
  <c r="I92" i="26" s="1"/>
  <c r="J92" i="26" s="1"/>
  <c r="K92" i="26" s="1"/>
  <c r="L92" i="26" s="1"/>
  <c r="M92" i="26" s="1"/>
  <c r="N92" i="26" s="1"/>
  <c r="O92" i="26" s="1"/>
  <c r="P92" i="26" s="1"/>
  <c r="Q92" i="26" s="1"/>
  <c r="R92" i="26" s="1"/>
  <c r="H104" i="26"/>
  <c r="I104" i="26" s="1"/>
  <c r="J104" i="26" s="1"/>
  <c r="K104" i="26" s="1"/>
  <c r="L104" i="26" s="1"/>
  <c r="M104" i="26" s="1"/>
  <c r="N104" i="26" s="1"/>
  <c r="O104" i="26" s="1"/>
  <c r="P104" i="26" s="1"/>
  <c r="Q104" i="26" s="1"/>
  <c r="R104" i="26" s="1"/>
  <c r="H110" i="26"/>
  <c r="I110" i="26" s="1"/>
  <c r="J110" i="26" s="1"/>
  <c r="K110" i="26" s="1"/>
  <c r="L110" i="26" s="1"/>
  <c r="M110" i="26" s="1"/>
  <c r="N110" i="26" s="1"/>
  <c r="O110" i="26" s="1"/>
  <c r="P110" i="26" s="1"/>
  <c r="Q110" i="26" s="1"/>
  <c r="R110" i="26" s="1"/>
  <c r="G119" i="25"/>
  <c r="P23" i="24" l="1"/>
  <c r="N22" i="24"/>
  <c r="O22" i="24" s="1"/>
  <c r="G120" i="26"/>
  <c r="G116" i="26"/>
  <c r="G116" i="27"/>
  <c r="G120" i="25"/>
  <c r="G119" i="26"/>
  <c r="G117" i="27"/>
  <c r="G117" i="28"/>
  <c r="G120" i="28"/>
  <c r="G119" i="28"/>
  <c r="G116" i="28"/>
  <c r="G118" i="27"/>
  <c r="G116" i="25"/>
  <c r="G117" i="25"/>
  <c r="G117" i="26"/>
  <c r="G118" i="26"/>
  <c r="G120" i="27"/>
  <c r="G118" i="25"/>
  <c r="G119" i="27"/>
  <c r="G118" i="28"/>
  <c r="C96" i="17"/>
  <c r="H94" i="17"/>
  <c r="I94" i="17" s="1"/>
  <c r="H93" i="17"/>
  <c r="I93" i="17" s="1"/>
  <c r="F92" i="17"/>
  <c r="C90" i="17"/>
  <c r="H88" i="17"/>
  <c r="I88" i="17" s="1"/>
  <c r="H87" i="17"/>
  <c r="I87" i="17" s="1"/>
  <c r="F86" i="17"/>
  <c r="P24" i="24" l="1"/>
  <c r="N23" i="24"/>
  <c r="O23" i="24" s="1"/>
  <c r="C26" i="17"/>
  <c r="H24" i="17"/>
  <c r="I24" i="17" s="1"/>
  <c r="H23" i="17"/>
  <c r="I23" i="17" s="1"/>
  <c r="F22" i="17"/>
  <c r="C60" i="17"/>
  <c r="C54" i="17"/>
  <c r="P25" i="24" l="1"/>
  <c r="N24" i="24"/>
  <c r="O24" i="24" s="1"/>
  <c r="H143" i="17"/>
  <c r="H142" i="17"/>
  <c r="I5" i="17"/>
  <c r="G128" i="17"/>
  <c r="H112" i="17"/>
  <c r="I112" i="17" s="1"/>
  <c r="H111" i="17"/>
  <c r="I111" i="17" s="1"/>
  <c r="H106" i="17"/>
  <c r="I106" i="17" s="1"/>
  <c r="H105" i="17"/>
  <c r="I105" i="17" s="1"/>
  <c r="H100" i="17"/>
  <c r="I100" i="17" s="1"/>
  <c r="H99" i="17"/>
  <c r="I99" i="17" s="1"/>
  <c r="H82" i="17"/>
  <c r="I82" i="17" s="1"/>
  <c r="H81" i="17"/>
  <c r="I81" i="17" s="1"/>
  <c r="H76" i="17"/>
  <c r="I76" i="17" s="1"/>
  <c r="H75" i="17"/>
  <c r="I75" i="17" s="1"/>
  <c r="H70" i="17"/>
  <c r="I70" i="17" s="1"/>
  <c r="H69" i="17"/>
  <c r="I69" i="17" s="1"/>
  <c r="H64" i="17"/>
  <c r="I64" i="17" s="1"/>
  <c r="H63" i="17"/>
  <c r="I63" i="17" s="1"/>
  <c r="H40" i="17"/>
  <c r="I40" i="17" s="1"/>
  <c r="H39" i="17"/>
  <c r="I39" i="17" s="1"/>
  <c r="H34" i="17"/>
  <c r="I34" i="17" s="1"/>
  <c r="H33" i="17"/>
  <c r="I33" i="17" s="1"/>
  <c r="H29" i="17"/>
  <c r="I29" i="17" s="1"/>
  <c r="H28" i="17"/>
  <c r="I28" i="17" s="1"/>
  <c r="I19" i="17"/>
  <c r="H18" i="17"/>
  <c r="I18" i="17" s="1"/>
  <c r="H13" i="17"/>
  <c r="I9" i="17"/>
  <c r="H8" i="17"/>
  <c r="I8" i="17" s="1"/>
  <c r="H5" i="17"/>
  <c r="C114" i="17"/>
  <c r="C108" i="17"/>
  <c r="C102" i="17"/>
  <c r="C84" i="17"/>
  <c r="C78" i="17"/>
  <c r="C72" i="17"/>
  <c r="C66" i="17"/>
  <c r="C48" i="17"/>
  <c r="C42" i="17"/>
  <c r="C36" i="17"/>
  <c r="C31" i="17"/>
  <c r="C21" i="17"/>
  <c r="B15" i="17"/>
  <c r="C16" i="17" s="1"/>
  <c r="C11" i="17"/>
  <c r="F110" i="17"/>
  <c r="F32" i="17"/>
  <c r="F27" i="17"/>
  <c r="F17" i="17"/>
  <c r="G5" i="17"/>
  <c r="J35" i="13"/>
  <c r="I35" i="13"/>
  <c r="P26" i="24" l="1"/>
  <c r="N25" i="24"/>
  <c r="O25" i="24" s="1"/>
  <c r="I13" i="17"/>
  <c r="I14" i="17"/>
  <c r="H123" i="17"/>
  <c r="H122" i="17"/>
  <c r="I123" i="17"/>
  <c r="G123" i="17"/>
  <c r="I122" i="17"/>
  <c r="G122" i="17"/>
  <c r="H128" i="17"/>
  <c r="H127" i="28"/>
  <c r="H127" i="27"/>
  <c r="H127" i="26"/>
  <c r="H127" i="25"/>
  <c r="I127" i="28"/>
  <c r="I127" i="27"/>
  <c r="I127" i="26"/>
  <c r="I127" i="25"/>
  <c r="I128" i="17"/>
  <c r="B20" i="17"/>
  <c r="P27" i="24" l="1"/>
  <c r="N26" i="24"/>
  <c r="O26" i="24" s="1"/>
  <c r="J127" i="28"/>
  <c r="J127" i="27"/>
  <c r="J127" i="26"/>
  <c r="J127" i="25"/>
  <c r="B25" i="17"/>
  <c r="B30" i="17" s="1"/>
  <c r="B35" i="17" s="1"/>
  <c r="B41" i="17" s="1"/>
  <c r="B47" i="17" s="1"/>
  <c r="B53" i="17" s="1"/>
  <c r="B59" i="17" s="1"/>
  <c r="B65" i="17" s="1"/>
  <c r="B71" i="17" s="1"/>
  <c r="B77" i="17" s="1"/>
  <c r="B83" i="17" s="1"/>
  <c r="P28" i="24" l="1"/>
  <c r="N27" i="24"/>
  <c r="O27" i="24" s="1"/>
  <c r="K127" i="28"/>
  <c r="K127" i="27"/>
  <c r="K127" i="26"/>
  <c r="K127" i="25"/>
  <c r="B89" i="17"/>
  <c r="B95" i="17" s="1"/>
  <c r="B101" i="17" s="1"/>
  <c r="B107" i="17" s="1"/>
  <c r="B113" i="17" s="1"/>
  <c r="P29" i="24" l="1"/>
  <c r="N28" i="24"/>
  <c r="O28" i="24" s="1"/>
  <c r="L127" i="28"/>
  <c r="L127" i="27"/>
  <c r="L127" i="26"/>
  <c r="L127" i="25"/>
  <c r="P30" i="24" l="1"/>
  <c r="N29" i="24"/>
  <c r="O29" i="24" s="1"/>
  <c r="M127" i="28"/>
  <c r="M127" i="27"/>
  <c r="M127" i="26"/>
  <c r="M127" i="25"/>
  <c r="P31" i="24" l="1"/>
  <c r="N30" i="24"/>
  <c r="O30" i="24" s="1"/>
  <c r="N127" i="28"/>
  <c r="N127" i="27"/>
  <c r="N127" i="26"/>
  <c r="N127" i="25"/>
  <c r="P32" i="24" l="1"/>
  <c r="N31" i="24"/>
  <c r="O31" i="24" s="1"/>
  <c r="O127" i="28"/>
  <c r="O127" i="27"/>
  <c r="O127" i="26"/>
  <c r="O127" i="25"/>
  <c r="P33" i="24" l="1"/>
  <c r="N32" i="24"/>
  <c r="O32" i="24" s="1"/>
  <c r="P127" i="28"/>
  <c r="P127" i="27"/>
  <c r="P127" i="26"/>
  <c r="P127" i="25"/>
  <c r="P34" i="24" l="1"/>
  <c r="N33" i="24"/>
  <c r="O33" i="24" s="1"/>
  <c r="Q127" i="28"/>
  <c r="Q127" i="27"/>
  <c r="Q127" i="26"/>
  <c r="Q127" i="25"/>
  <c r="P35" i="24" l="1"/>
  <c r="N34" i="24"/>
  <c r="O34" i="24" s="1"/>
  <c r="R127" i="28"/>
  <c r="R127" i="27"/>
  <c r="R127" i="26"/>
  <c r="R127" i="25"/>
  <c r="P36" i="24" l="1"/>
  <c r="N35" i="24"/>
  <c r="O35" i="24" s="1"/>
  <c r="C1" i="13"/>
  <c r="P37" i="24" l="1"/>
  <c r="N36" i="24"/>
  <c r="O36" i="24" s="1"/>
  <c r="H14" i="13"/>
  <c r="H35" i="13" s="1"/>
  <c r="J11" i="13"/>
  <c r="I31" i="13"/>
  <c r="J31" i="13"/>
  <c r="H31" i="13"/>
  <c r="G22" i="13"/>
  <c r="G24" i="13" s="1"/>
  <c r="P38" i="24" l="1"/>
  <c r="N37" i="24"/>
  <c r="O37" i="24" s="1"/>
  <c r="H27" i="13"/>
  <c r="H34" i="13" s="1"/>
  <c r="B22" i="13"/>
  <c r="B24" i="13" s="1"/>
  <c r="B21" i="13"/>
  <c r="I24" i="13"/>
  <c r="J24" i="13" s="1"/>
  <c r="I23" i="13"/>
  <c r="I22" i="13"/>
  <c r="I21" i="13"/>
  <c r="I19" i="13" s="1"/>
  <c r="I25" i="13"/>
  <c r="P39" i="24" l="1"/>
  <c r="N38" i="24"/>
  <c r="O38" i="24" s="1"/>
  <c r="B23" i="13"/>
  <c r="B25" i="13" s="1"/>
  <c r="B26" i="13" s="1"/>
  <c r="Q126" i="28"/>
  <c r="Q128" i="28" s="1"/>
  <c r="H126" i="28"/>
  <c r="H128" i="28" s="1"/>
  <c r="L126" i="28"/>
  <c r="L128" i="28" s="1"/>
  <c r="P126" i="28"/>
  <c r="P128" i="28" s="1"/>
  <c r="G126" i="28"/>
  <c r="K126" i="28"/>
  <c r="K128" i="28" s="1"/>
  <c r="O126" i="28"/>
  <c r="O128" i="28" s="1"/>
  <c r="H126" i="27"/>
  <c r="H128" i="27" s="1"/>
  <c r="L126" i="27"/>
  <c r="L128" i="27" s="1"/>
  <c r="P126" i="27"/>
  <c r="P128" i="27" s="1"/>
  <c r="G126" i="27"/>
  <c r="K126" i="27"/>
  <c r="K128" i="27" s="1"/>
  <c r="O126" i="27"/>
  <c r="O128" i="27" s="1"/>
  <c r="J126" i="26"/>
  <c r="J128" i="26" s="1"/>
  <c r="N126" i="26"/>
  <c r="N128" i="26" s="1"/>
  <c r="R126" i="26"/>
  <c r="R128" i="26" s="1"/>
  <c r="I126" i="26"/>
  <c r="I128" i="26" s="1"/>
  <c r="M126" i="26"/>
  <c r="M128" i="26" s="1"/>
  <c r="G123" i="25"/>
  <c r="Q126" i="27"/>
  <c r="Q128" i="27" s="1"/>
  <c r="G123" i="28"/>
  <c r="J126" i="28"/>
  <c r="J128" i="28" s="1"/>
  <c r="N126" i="28"/>
  <c r="N128" i="28" s="1"/>
  <c r="R126" i="28"/>
  <c r="R128" i="28" s="1"/>
  <c r="I126" i="28"/>
  <c r="I128" i="28" s="1"/>
  <c r="M126" i="28"/>
  <c r="M128" i="28" s="1"/>
  <c r="G123" i="27"/>
  <c r="J126" i="27"/>
  <c r="J128" i="27" s="1"/>
  <c r="N126" i="27"/>
  <c r="N128" i="27" s="1"/>
  <c r="R126" i="27"/>
  <c r="R128" i="27" s="1"/>
  <c r="I126" i="27"/>
  <c r="I128" i="27" s="1"/>
  <c r="M126" i="27"/>
  <c r="M128" i="27" s="1"/>
  <c r="L126" i="26"/>
  <c r="L128" i="26" s="1"/>
  <c r="P126" i="26"/>
  <c r="P128" i="26" s="1"/>
  <c r="G126" i="26"/>
  <c r="K126" i="26"/>
  <c r="K128" i="26" s="1"/>
  <c r="O126" i="26"/>
  <c r="O128" i="26" s="1"/>
  <c r="G126" i="25"/>
  <c r="I20" i="13"/>
  <c r="J23" i="13"/>
  <c r="H123" i="26"/>
  <c r="J22" i="13"/>
  <c r="H126" i="25"/>
  <c r="H128" i="25" s="1"/>
  <c r="J21" i="13"/>
  <c r="J19" i="13" s="1"/>
  <c r="H123" i="25"/>
  <c r="G124" i="17"/>
  <c r="H20" i="13"/>
  <c r="G127" i="17" s="1"/>
  <c r="P40" i="24" l="1"/>
  <c r="N39" i="24"/>
  <c r="O39" i="24" s="1"/>
  <c r="G128" i="27"/>
  <c r="G128" i="28"/>
  <c r="G128" i="26"/>
  <c r="G129" i="27"/>
  <c r="G136" i="27" s="1"/>
  <c r="G132" i="27"/>
  <c r="G124" i="27"/>
  <c r="G125" i="27" s="1"/>
  <c r="G132" i="28"/>
  <c r="G129" i="28"/>
  <c r="G130" i="28" s="1"/>
  <c r="G124" i="28"/>
  <c r="G125" i="28" s="1"/>
  <c r="G132" i="25"/>
  <c r="G129" i="25"/>
  <c r="G131" i="25" s="1"/>
  <c r="G124" i="25"/>
  <c r="G125" i="25" s="1"/>
  <c r="Q126" i="26"/>
  <c r="Q128" i="26" s="1"/>
  <c r="G123" i="26"/>
  <c r="H31" i="26" s="1"/>
  <c r="H123" i="27"/>
  <c r="G128" i="25"/>
  <c r="H126" i="26"/>
  <c r="H128" i="26" s="1"/>
  <c r="J123" i="25"/>
  <c r="I123" i="25"/>
  <c r="J20" i="13"/>
  <c r="I123" i="26"/>
  <c r="H97" i="26"/>
  <c r="I126" i="25"/>
  <c r="I128" i="25" s="1"/>
  <c r="H11" i="25"/>
  <c r="H91" i="25"/>
  <c r="H61" i="25"/>
  <c r="H16" i="25"/>
  <c r="H26" i="25"/>
  <c r="H97" i="25"/>
  <c r="H73" i="25"/>
  <c r="H55" i="25"/>
  <c r="H31" i="25"/>
  <c r="H79" i="25"/>
  <c r="H49" i="25"/>
  <c r="H103" i="25"/>
  <c r="H37" i="25"/>
  <c r="H21" i="25"/>
  <c r="H109" i="25"/>
  <c r="H85" i="25"/>
  <c r="H67" i="25"/>
  <c r="H43" i="25"/>
  <c r="H6" i="25"/>
  <c r="P41" i="24" l="1"/>
  <c r="N40" i="24"/>
  <c r="O40" i="24" s="1"/>
  <c r="H21" i="26"/>
  <c r="H24" i="26" s="1"/>
  <c r="G130" i="25"/>
  <c r="G130" i="27"/>
  <c r="H85" i="26"/>
  <c r="H90" i="26" s="1"/>
  <c r="H26" i="26"/>
  <c r="H30" i="26" s="1"/>
  <c r="H67" i="26"/>
  <c r="H71" i="26" s="1"/>
  <c r="H49" i="26"/>
  <c r="H53" i="26" s="1"/>
  <c r="G136" i="25"/>
  <c r="G136" i="28"/>
  <c r="H9" i="25"/>
  <c r="H10" i="25"/>
  <c r="H72" i="25"/>
  <c r="H71" i="25"/>
  <c r="H70" i="25"/>
  <c r="H114" i="25"/>
  <c r="H113" i="25"/>
  <c r="H112" i="25"/>
  <c r="H42" i="25"/>
  <c r="H41" i="25"/>
  <c r="H40" i="25"/>
  <c r="H54" i="25"/>
  <c r="H53" i="25"/>
  <c r="H52" i="25"/>
  <c r="H35" i="25"/>
  <c r="H34" i="25"/>
  <c r="H36" i="25"/>
  <c r="H78" i="25"/>
  <c r="H77" i="25"/>
  <c r="H76" i="25"/>
  <c r="H30" i="25"/>
  <c r="H29" i="25"/>
  <c r="H66" i="25"/>
  <c r="H65" i="25"/>
  <c r="H64" i="25"/>
  <c r="H15" i="25"/>
  <c r="H14" i="25"/>
  <c r="H25" i="26"/>
  <c r="H89" i="26"/>
  <c r="H102" i="26"/>
  <c r="H101" i="26"/>
  <c r="H100" i="26"/>
  <c r="H48" i="25"/>
  <c r="H47" i="25"/>
  <c r="H46" i="25"/>
  <c r="H90" i="25"/>
  <c r="H89" i="25"/>
  <c r="H88" i="25"/>
  <c r="H25" i="25"/>
  <c r="H24" i="25"/>
  <c r="H108" i="25"/>
  <c r="H107" i="25"/>
  <c r="H106" i="25"/>
  <c r="H84" i="25"/>
  <c r="H83" i="25"/>
  <c r="H82" i="25"/>
  <c r="H60" i="25"/>
  <c r="H59" i="25"/>
  <c r="H58" i="25"/>
  <c r="H102" i="25"/>
  <c r="H101" i="25"/>
  <c r="H100" i="25"/>
  <c r="H20" i="25"/>
  <c r="H19" i="25"/>
  <c r="H96" i="25"/>
  <c r="H95" i="25"/>
  <c r="H94" i="25"/>
  <c r="H52" i="26"/>
  <c r="H36" i="26"/>
  <c r="H35" i="26"/>
  <c r="H34" i="26"/>
  <c r="H37" i="26"/>
  <c r="I37" i="26" s="1"/>
  <c r="H103" i="26"/>
  <c r="H109" i="26"/>
  <c r="G129" i="26"/>
  <c r="G136" i="26" s="1"/>
  <c r="G132" i="26"/>
  <c r="G124" i="26"/>
  <c r="G125" i="26" s="1"/>
  <c r="H6" i="26"/>
  <c r="I6" i="26" s="1"/>
  <c r="H43" i="26"/>
  <c r="I43" i="26" s="1"/>
  <c r="H61" i="26"/>
  <c r="H79" i="26"/>
  <c r="H16" i="26"/>
  <c r="I16" i="26" s="1"/>
  <c r="H11" i="26"/>
  <c r="I11" i="26" s="1"/>
  <c r="H55" i="26"/>
  <c r="I55" i="26" s="1"/>
  <c r="H73" i="26"/>
  <c r="H91" i="26"/>
  <c r="I91" i="26" s="1"/>
  <c r="H91" i="27"/>
  <c r="H67" i="27"/>
  <c r="H49" i="27"/>
  <c r="H43" i="27"/>
  <c r="H6" i="27"/>
  <c r="H79" i="27"/>
  <c r="H55" i="27"/>
  <c r="H37" i="27"/>
  <c r="H31" i="27"/>
  <c r="H109" i="27"/>
  <c r="H97" i="27"/>
  <c r="H73" i="27"/>
  <c r="H26" i="27"/>
  <c r="H21" i="27"/>
  <c r="H103" i="27"/>
  <c r="H85" i="27"/>
  <c r="H61" i="27"/>
  <c r="H16" i="27"/>
  <c r="H11" i="27"/>
  <c r="G131" i="28"/>
  <c r="G131" i="27"/>
  <c r="I26" i="26"/>
  <c r="I31" i="26"/>
  <c r="I97" i="26"/>
  <c r="J123" i="26"/>
  <c r="J126" i="25"/>
  <c r="J128" i="25" s="1"/>
  <c r="I6" i="25"/>
  <c r="K123" i="25"/>
  <c r="I43" i="25"/>
  <c r="I85" i="25"/>
  <c r="I21" i="25"/>
  <c r="I103" i="25"/>
  <c r="I79" i="25"/>
  <c r="I55" i="25"/>
  <c r="I97" i="25"/>
  <c r="I16" i="25"/>
  <c r="I91" i="25"/>
  <c r="I67" i="25"/>
  <c r="I109" i="25"/>
  <c r="I37" i="25"/>
  <c r="I49" i="25"/>
  <c r="I31" i="25"/>
  <c r="I73" i="25"/>
  <c r="I26" i="25"/>
  <c r="I61" i="25"/>
  <c r="I11" i="25"/>
  <c r="P42" i="24" l="1"/>
  <c r="N41" i="24"/>
  <c r="O41" i="24" s="1"/>
  <c r="I85" i="26"/>
  <c r="I89" i="26" s="1"/>
  <c r="H72" i="26"/>
  <c r="I49" i="26"/>
  <c r="I54" i="26" s="1"/>
  <c r="I21" i="26"/>
  <c r="I24" i="26" s="1"/>
  <c r="I67" i="26"/>
  <c r="I72" i="26" s="1"/>
  <c r="H88" i="26"/>
  <c r="H117" i="25"/>
  <c r="H129" i="25" s="1"/>
  <c r="H136" i="25" s="1"/>
  <c r="H54" i="26"/>
  <c r="H29" i="26"/>
  <c r="H119" i="25"/>
  <c r="H116" i="25"/>
  <c r="H124" i="25" s="1"/>
  <c r="H125" i="25" s="1"/>
  <c r="H70" i="26"/>
  <c r="G130" i="26"/>
  <c r="I78" i="25"/>
  <c r="I77" i="25"/>
  <c r="I76" i="25"/>
  <c r="I15" i="25"/>
  <c r="I14" i="25"/>
  <c r="I30" i="25"/>
  <c r="I29" i="25"/>
  <c r="I34" i="25"/>
  <c r="I36" i="25"/>
  <c r="I35" i="25"/>
  <c r="I54" i="25"/>
  <c r="I53" i="25"/>
  <c r="I52" i="25"/>
  <c r="I114" i="25"/>
  <c r="I113" i="25"/>
  <c r="I112" i="25"/>
  <c r="I96" i="25"/>
  <c r="I95" i="25"/>
  <c r="I94" i="25"/>
  <c r="I102" i="25"/>
  <c r="I101" i="25"/>
  <c r="I100" i="25"/>
  <c r="I84" i="25"/>
  <c r="I83" i="25"/>
  <c r="I82" i="25"/>
  <c r="I25" i="25"/>
  <c r="I24" i="25"/>
  <c r="I48" i="25"/>
  <c r="I47" i="25"/>
  <c r="I46" i="25"/>
  <c r="I96" i="26"/>
  <c r="I95" i="26"/>
  <c r="I94" i="26"/>
  <c r="I15" i="26"/>
  <c r="I14" i="26"/>
  <c r="I48" i="26"/>
  <c r="I47" i="26"/>
  <c r="I46" i="26"/>
  <c r="I25" i="26"/>
  <c r="H20" i="27"/>
  <c r="H19" i="27"/>
  <c r="H90" i="27"/>
  <c r="H89" i="27"/>
  <c r="H88" i="27"/>
  <c r="H25" i="27"/>
  <c r="H24" i="27"/>
  <c r="H78" i="27"/>
  <c r="H77" i="27"/>
  <c r="H76" i="27"/>
  <c r="H114" i="27"/>
  <c r="H113" i="27"/>
  <c r="H112" i="27"/>
  <c r="H42" i="27"/>
  <c r="H41" i="27"/>
  <c r="H40" i="27"/>
  <c r="H84" i="27"/>
  <c r="H83" i="27"/>
  <c r="H82" i="27"/>
  <c r="H48" i="27"/>
  <c r="H47" i="27"/>
  <c r="H46" i="27"/>
  <c r="H72" i="27"/>
  <c r="H71" i="27"/>
  <c r="H70" i="27"/>
  <c r="H96" i="26"/>
  <c r="H95" i="26"/>
  <c r="H94" i="26"/>
  <c r="H60" i="26"/>
  <c r="H59" i="26"/>
  <c r="H58" i="26"/>
  <c r="H20" i="26"/>
  <c r="H19" i="26"/>
  <c r="H66" i="26"/>
  <c r="H65" i="26"/>
  <c r="H64" i="26"/>
  <c r="H10" i="26"/>
  <c r="H9" i="26"/>
  <c r="H108" i="26"/>
  <c r="H107" i="26"/>
  <c r="H106" i="26"/>
  <c r="H42" i="26"/>
  <c r="H41" i="26"/>
  <c r="H40" i="26"/>
  <c r="I66" i="25"/>
  <c r="I65" i="25"/>
  <c r="I64" i="25"/>
  <c r="I42" i="25"/>
  <c r="I41" i="25"/>
  <c r="I40" i="25"/>
  <c r="I72" i="25"/>
  <c r="I71" i="25"/>
  <c r="I70" i="25"/>
  <c r="I20" i="25"/>
  <c r="I19" i="25"/>
  <c r="I60" i="25"/>
  <c r="I59" i="25"/>
  <c r="I58" i="25"/>
  <c r="I107" i="25"/>
  <c r="I106" i="25"/>
  <c r="I108" i="25"/>
  <c r="I90" i="25"/>
  <c r="I89" i="25"/>
  <c r="I88" i="25"/>
  <c r="I10" i="25"/>
  <c r="I9" i="25"/>
  <c r="I60" i="26"/>
  <c r="I59" i="26"/>
  <c r="I58" i="26"/>
  <c r="I20" i="26"/>
  <c r="I19" i="26"/>
  <c r="I10" i="26"/>
  <c r="I9" i="26"/>
  <c r="I102" i="26"/>
  <c r="I101" i="26"/>
  <c r="I100" i="26"/>
  <c r="I36" i="26"/>
  <c r="I35" i="26"/>
  <c r="I34" i="26"/>
  <c r="I42" i="26"/>
  <c r="I41" i="26"/>
  <c r="I40" i="26"/>
  <c r="I30" i="26"/>
  <c r="I29" i="26"/>
  <c r="H15" i="27"/>
  <c r="H14" i="27"/>
  <c r="H66" i="27"/>
  <c r="H65" i="27"/>
  <c r="H64" i="27"/>
  <c r="H108" i="27"/>
  <c r="H107" i="27"/>
  <c r="H106" i="27"/>
  <c r="H30" i="27"/>
  <c r="H29" i="27"/>
  <c r="H102" i="27"/>
  <c r="H101" i="27"/>
  <c r="H100" i="27"/>
  <c r="H36" i="27"/>
  <c r="H35" i="27"/>
  <c r="H34" i="27"/>
  <c r="H60" i="27"/>
  <c r="H59" i="27"/>
  <c r="H58" i="27"/>
  <c r="H10" i="27"/>
  <c r="H9" i="27"/>
  <c r="H54" i="27"/>
  <c r="H53" i="27"/>
  <c r="H52" i="27"/>
  <c r="H96" i="27"/>
  <c r="H95" i="27"/>
  <c r="H94" i="27"/>
  <c r="H78" i="26"/>
  <c r="H77" i="26"/>
  <c r="H76" i="26"/>
  <c r="H15" i="26"/>
  <c r="H14" i="26"/>
  <c r="H84" i="26"/>
  <c r="H83" i="26"/>
  <c r="H82" i="26"/>
  <c r="H48" i="26"/>
  <c r="H47" i="26"/>
  <c r="H46" i="26"/>
  <c r="H114" i="26"/>
  <c r="H113" i="26"/>
  <c r="H112" i="26"/>
  <c r="I103" i="26"/>
  <c r="J103" i="26" s="1"/>
  <c r="I79" i="26"/>
  <c r="I109" i="26"/>
  <c r="J109" i="26" s="1"/>
  <c r="I73" i="26"/>
  <c r="J73" i="26" s="1"/>
  <c r="I61" i="26"/>
  <c r="G131" i="26"/>
  <c r="H120" i="25"/>
  <c r="H118" i="25"/>
  <c r="H132" i="25" s="1"/>
  <c r="O123" i="25"/>
  <c r="J91" i="26"/>
  <c r="J11" i="26"/>
  <c r="J43" i="26"/>
  <c r="J6" i="26"/>
  <c r="J31" i="26"/>
  <c r="K123" i="26"/>
  <c r="J55" i="26"/>
  <c r="J16" i="26"/>
  <c r="J97" i="26"/>
  <c r="J37" i="26"/>
  <c r="J21" i="26"/>
  <c r="J26" i="26"/>
  <c r="K126" i="25"/>
  <c r="K128" i="25" s="1"/>
  <c r="J61" i="25"/>
  <c r="J26" i="25"/>
  <c r="J109" i="25"/>
  <c r="J91" i="25"/>
  <c r="J16" i="25"/>
  <c r="J97" i="25"/>
  <c r="J103" i="25"/>
  <c r="J21" i="25"/>
  <c r="J43" i="25"/>
  <c r="L123" i="25"/>
  <c r="J11" i="25"/>
  <c r="J73" i="25"/>
  <c r="J31" i="25"/>
  <c r="J49" i="25"/>
  <c r="J37" i="25"/>
  <c r="J67" i="25"/>
  <c r="J55" i="25"/>
  <c r="J79" i="25"/>
  <c r="J85" i="25"/>
  <c r="J6" i="25"/>
  <c r="I5" i="13"/>
  <c r="P43" i="24" l="1"/>
  <c r="N42" i="24"/>
  <c r="O42" i="24" s="1"/>
  <c r="I88" i="26"/>
  <c r="H120" i="26"/>
  <c r="I90" i="26"/>
  <c r="J85" i="26"/>
  <c r="J89" i="26" s="1"/>
  <c r="I53" i="26"/>
  <c r="J49" i="26"/>
  <c r="J53" i="26" s="1"/>
  <c r="I52" i="26"/>
  <c r="I71" i="26"/>
  <c r="H116" i="27"/>
  <c r="H124" i="27" s="1"/>
  <c r="H125" i="27" s="1"/>
  <c r="J67" i="26"/>
  <c r="J72" i="26" s="1"/>
  <c r="I70" i="26"/>
  <c r="H118" i="26"/>
  <c r="H132" i="26" s="1"/>
  <c r="H117" i="27"/>
  <c r="H129" i="27" s="1"/>
  <c r="H136" i="27" s="1"/>
  <c r="H119" i="27"/>
  <c r="H117" i="26"/>
  <c r="H129" i="26" s="1"/>
  <c r="H136" i="26" s="1"/>
  <c r="J9" i="25"/>
  <c r="J10" i="25"/>
  <c r="J84" i="25"/>
  <c r="J83" i="25"/>
  <c r="J82" i="25"/>
  <c r="J72" i="25"/>
  <c r="J71" i="25"/>
  <c r="J70" i="25"/>
  <c r="J54" i="25"/>
  <c r="J53" i="25"/>
  <c r="J52" i="25"/>
  <c r="J78" i="25"/>
  <c r="J77" i="25"/>
  <c r="J76" i="25"/>
  <c r="J48" i="25"/>
  <c r="J47" i="25"/>
  <c r="J46" i="25"/>
  <c r="J108" i="25"/>
  <c r="J107" i="25"/>
  <c r="J106" i="25"/>
  <c r="J20" i="25"/>
  <c r="J19" i="25"/>
  <c r="J114" i="25"/>
  <c r="J113" i="25"/>
  <c r="J112" i="25"/>
  <c r="J66" i="25"/>
  <c r="J65" i="25"/>
  <c r="J64" i="25"/>
  <c r="J25" i="26"/>
  <c r="J24" i="26"/>
  <c r="J90" i="26"/>
  <c r="J102" i="26"/>
  <c r="J101" i="26"/>
  <c r="J100" i="26"/>
  <c r="J60" i="26"/>
  <c r="J59" i="26"/>
  <c r="J58" i="26"/>
  <c r="J108" i="26"/>
  <c r="J107" i="26"/>
  <c r="J106" i="26"/>
  <c r="J114" i="26"/>
  <c r="J113" i="26"/>
  <c r="J112" i="26"/>
  <c r="J48" i="26"/>
  <c r="J47" i="26"/>
  <c r="J46" i="26"/>
  <c r="J78" i="26"/>
  <c r="J77" i="26"/>
  <c r="J76" i="26"/>
  <c r="I78" i="26"/>
  <c r="I77" i="26"/>
  <c r="I76" i="26"/>
  <c r="I84" i="26"/>
  <c r="I83" i="26"/>
  <c r="I82" i="26"/>
  <c r="H119" i="26"/>
  <c r="H116" i="26"/>
  <c r="H124" i="26" s="1"/>
  <c r="H125" i="26" s="1"/>
  <c r="J90" i="25"/>
  <c r="J89" i="25"/>
  <c r="J88" i="25"/>
  <c r="J60" i="25"/>
  <c r="J59" i="25"/>
  <c r="J58" i="25"/>
  <c r="J42" i="25"/>
  <c r="J41" i="25"/>
  <c r="J40" i="25"/>
  <c r="J35" i="25"/>
  <c r="J34" i="25"/>
  <c r="J36" i="25"/>
  <c r="J15" i="25"/>
  <c r="J14" i="25"/>
  <c r="J25" i="25"/>
  <c r="J24" i="25"/>
  <c r="J102" i="25"/>
  <c r="J101" i="25"/>
  <c r="J100" i="25"/>
  <c r="J96" i="25"/>
  <c r="J95" i="25"/>
  <c r="J94" i="25"/>
  <c r="J30" i="25"/>
  <c r="J29" i="25"/>
  <c r="J30" i="26"/>
  <c r="J29" i="26"/>
  <c r="J42" i="26"/>
  <c r="J41" i="26"/>
  <c r="J40" i="26"/>
  <c r="J20" i="26"/>
  <c r="J19" i="26"/>
  <c r="J36" i="26"/>
  <c r="J35" i="26"/>
  <c r="J34" i="26"/>
  <c r="J10" i="26"/>
  <c r="J9" i="26"/>
  <c r="J15" i="26"/>
  <c r="J14" i="26"/>
  <c r="J96" i="26"/>
  <c r="J95" i="26"/>
  <c r="J94" i="26"/>
  <c r="I66" i="26"/>
  <c r="I65" i="26"/>
  <c r="I64" i="26"/>
  <c r="I114" i="26"/>
  <c r="I113" i="26"/>
  <c r="I112" i="26"/>
  <c r="I108" i="26"/>
  <c r="I107" i="26"/>
  <c r="I106" i="26"/>
  <c r="J79" i="26"/>
  <c r="K79" i="26" s="1"/>
  <c r="H130" i="25"/>
  <c r="J61" i="26"/>
  <c r="H118" i="27"/>
  <c r="H132" i="27" s="1"/>
  <c r="H120" i="27"/>
  <c r="P123" i="25"/>
  <c r="I119" i="25"/>
  <c r="I117" i="25"/>
  <c r="I129" i="25" s="1"/>
  <c r="I116" i="25"/>
  <c r="I124" i="25" s="1"/>
  <c r="I125" i="25" s="1"/>
  <c r="I120" i="25"/>
  <c r="I118" i="25"/>
  <c r="I132" i="25" s="1"/>
  <c r="H131" i="25"/>
  <c r="K97" i="26"/>
  <c r="K55" i="26"/>
  <c r="K31" i="26"/>
  <c r="K109" i="26"/>
  <c r="K11" i="26"/>
  <c r="K91" i="26"/>
  <c r="K26" i="26"/>
  <c r="K21" i="26"/>
  <c r="K37" i="26"/>
  <c r="K16" i="26"/>
  <c r="L123" i="26"/>
  <c r="K103" i="26"/>
  <c r="K6" i="26"/>
  <c r="K43" i="26"/>
  <c r="K73" i="26"/>
  <c r="L126" i="25"/>
  <c r="L128" i="25" s="1"/>
  <c r="K79" i="25"/>
  <c r="K55" i="25"/>
  <c r="K67" i="25"/>
  <c r="K37" i="25"/>
  <c r="K11" i="25"/>
  <c r="M123" i="25"/>
  <c r="K16" i="25"/>
  <c r="K26" i="25"/>
  <c r="K6" i="25"/>
  <c r="K85" i="25"/>
  <c r="K49" i="25"/>
  <c r="K31" i="25"/>
  <c r="K73" i="25"/>
  <c r="K43" i="25"/>
  <c r="K21" i="25"/>
  <c r="K103" i="25"/>
  <c r="K97" i="25"/>
  <c r="K91" i="25"/>
  <c r="K109" i="25"/>
  <c r="K61" i="25"/>
  <c r="J5" i="13"/>
  <c r="P44" i="24" l="1"/>
  <c r="N43" i="24"/>
  <c r="O43" i="24" s="1"/>
  <c r="K85" i="26"/>
  <c r="K90" i="26" s="1"/>
  <c r="J54" i="26"/>
  <c r="J52" i="26"/>
  <c r="J88" i="26"/>
  <c r="H131" i="26"/>
  <c r="H131" i="27"/>
  <c r="K49" i="26"/>
  <c r="K53" i="26" s="1"/>
  <c r="K67" i="26"/>
  <c r="K71" i="26" s="1"/>
  <c r="J71" i="26"/>
  <c r="H130" i="26"/>
  <c r="H130" i="27"/>
  <c r="J70" i="26"/>
  <c r="I118" i="26"/>
  <c r="I132" i="26" s="1"/>
  <c r="I117" i="26"/>
  <c r="I129" i="26" s="1"/>
  <c r="I130" i="26" s="1"/>
  <c r="J119" i="25"/>
  <c r="I116" i="26"/>
  <c r="I124" i="26" s="1"/>
  <c r="I125" i="26" s="1"/>
  <c r="I120" i="26"/>
  <c r="K66" i="25"/>
  <c r="K65" i="25"/>
  <c r="K64" i="25"/>
  <c r="K96" i="25"/>
  <c r="K95" i="25"/>
  <c r="K94" i="25"/>
  <c r="K108" i="25"/>
  <c r="K107" i="25"/>
  <c r="K106" i="25"/>
  <c r="K48" i="25"/>
  <c r="K47" i="25"/>
  <c r="K46" i="25"/>
  <c r="K54" i="25"/>
  <c r="K53" i="25"/>
  <c r="K52" i="25"/>
  <c r="K20" i="25"/>
  <c r="K19" i="25"/>
  <c r="K114" i="25"/>
  <c r="K113" i="25"/>
  <c r="K112" i="25"/>
  <c r="K102" i="25"/>
  <c r="K101" i="25"/>
  <c r="K100" i="25"/>
  <c r="K25" i="25"/>
  <c r="K24" i="25"/>
  <c r="K78" i="25"/>
  <c r="K77" i="25"/>
  <c r="K76" i="25"/>
  <c r="K34" i="25"/>
  <c r="K36" i="25"/>
  <c r="K35" i="25"/>
  <c r="K90" i="25"/>
  <c r="K89" i="25"/>
  <c r="K88" i="25"/>
  <c r="K30" i="25"/>
  <c r="K29" i="25"/>
  <c r="K15" i="25"/>
  <c r="K14" i="25"/>
  <c r="K72" i="25"/>
  <c r="K71" i="25"/>
  <c r="K70" i="25"/>
  <c r="K84" i="25"/>
  <c r="K83" i="25"/>
  <c r="K82" i="25"/>
  <c r="K48" i="26"/>
  <c r="K47" i="26"/>
  <c r="K46" i="26"/>
  <c r="K54" i="26"/>
  <c r="K20" i="26"/>
  <c r="K19" i="26"/>
  <c r="K25" i="26"/>
  <c r="K24" i="26"/>
  <c r="K96" i="26"/>
  <c r="K95" i="26"/>
  <c r="K94" i="26"/>
  <c r="K84" i="26"/>
  <c r="K83" i="26"/>
  <c r="K82" i="26"/>
  <c r="K36" i="26"/>
  <c r="K35" i="26"/>
  <c r="K34" i="26"/>
  <c r="K60" i="26"/>
  <c r="K59" i="26"/>
  <c r="K58" i="26"/>
  <c r="J66" i="26"/>
  <c r="J65" i="26"/>
  <c r="J64" i="26"/>
  <c r="J84" i="26"/>
  <c r="J83" i="26"/>
  <c r="J82" i="26"/>
  <c r="K10" i="25"/>
  <c r="K9" i="25"/>
  <c r="K42" i="25"/>
  <c r="K41" i="25"/>
  <c r="K40" i="25"/>
  <c r="K60" i="25"/>
  <c r="K59" i="25"/>
  <c r="K58" i="25"/>
  <c r="K78" i="26"/>
  <c r="K77" i="26"/>
  <c r="K76" i="26"/>
  <c r="K10" i="26"/>
  <c r="K9" i="26"/>
  <c r="K108" i="26"/>
  <c r="K107" i="26"/>
  <c r="K106" i="26"/>
  <c r="K42" i="26"/>
  <c r="K41" i="26"/>
  <c r="K40" i="26"/>
  <c r="K30" i="26"/>
  <c r="K29" i="26"/>
  <c r="K15" i="26"/>
  <c r="K14" i="26"/>
  <c r="K114" i="26"/>
  <c r="K113" i="26"/>
  <c r="K112" i="26"/>
  <c r="K102" i="26"/>
  <c r="K101" i="26"/>
  <c r="K100" i="26"/>
  <c r="K72" i="26"/>
  <c r="I119" i="26"/>
  <c r="K61" i="26"/>
  <c r="L61" i="26" s="1"/>
  <c r="I130" i="25"/>
  <c r="I131" i="25"/>
  <c r="I136" i="25"/>
  <c r="J120" i="25"/>
  <c r="J118" i="25"/>
  <c r="J132" i="25" s="1"/>
  <c r="Q123" i="25"/>
  <c r="J117" i="25"/>
  <c r="J129" i="25" s="1"/>
  <c r="J116" i="25"/>
  <c r="J124" i="25" s="1"/>
  <c r="J125" i="25" s="1"/>
  <c r="N123" i="25"/>
  <c r="L73" i="26"/>
  <c r="L43" i="26"/>
  <c r="L103" i="26"/>
  <c r="L16" i="26"/>
  <c r="L37" i="26"/>
  <c r="L26" i="26"/>
  <c r="L79" i="26"/>
  <c r="L109" i="26"/>
  <c r="L31" i="26"/>
  <c r="L6" i="26"/>
  <c r="M123" i="26"/>
  <c r="L21" i="26"/>
  <c r="L91" i="26"/>
  <c r="L11" i="26"/>
  <c r="L55" i="26"/>
  <c r="L97" i="26"/>
  <c r="M126" i="25"/>
  <c r="M128" i="25" s="1"/>
  <c r="L61" i="25"/>
  <c r="L97" i="25"/>
  <c r="L103" i="25"/>
  <c r="L21" i="25"/>
  <c r="L43" i="25"/>
  <c r="L11" i="25"/>
  <c r="L37" i="25"/>
  <c r="L67" i="25"/>
  <c r="L109" i="25"/>
  <c r="L91" i="25"/>
  <c r="L73" i="25"/>
  <c r="L31" i="25"/>
  <c r="L49" i="25"/>
  <c r="L85" i="25"/>
  <c r="L6" i="25"/>
  <c r="L26" i="25"/>
  <c r="L16" i="25"/>
  <c r="L55" i="25"/>
  <c r="L79" i="25"/>
  <c r="I26" i="13"/>
  <c r="E137" i="17"/>
  <c r="P45" i="24" l="1"/>
  <c r="N44" i="24"/>
  <c r="O44" i="24" s="1"/>
  <c r="K89" i="26"/>
  <c r="L85" i="26"/>
  <c r="L89" i="26" s="1"/>
  <c r="K88" i="26"/>
  <c r="K70" i="26"/>
  <c r="L67" i="26"/>
  <c r="L71" i="26" s="1"/>
  <c r="K52" i="26"/>
  <c r="L49" i="26"/>
  <c r="L54" i="26" s="1"/>
  <c r="J116" i="26"/>
  <c r="J124" i="26" s="1"/>
  <c r="J125" i="26" s="1"/>
  <c r="J120" i="26"/>
  <c r="J117" i="26"/>
  <c r="J129" i="26" s="1"/>
  <c r="J136" i="26" s="1"/>
  <c r="K119" i="25"/>
  <c r="I131" i="26"/>
  <c r="J118" i="26"/>
  <c r="J132" i="26" s="1"/>
  <c r="I136" i="26"/>
  <c r="J119" i="26"/>
  <c r="L20" i="25"/>
  <c r="L19" i="25"/>
  <c r="L54" i="25"/>
  <c r="L53" i="25"/>
  <c r="L52" i="25"/>
  <c r="L96" i="25"/>
  <c r="L95" i="25"/>
  <c r="L94" i="25"/>
  <c r="L60" i="25"/>
  <c r="L59" i="25"/>
  <c r="L58" i="25"/>
  <c r="L30" i="25"/>
  <c r="L29" i="25"/>
  <c r="L90" i="25"/>
  <c r="L89" i="25"/>
  <c r="L88" i="25"/>
  <c r="L78" i="25"/>
  <c r="L77" i="25"/>
  <c r="L76" i="25"/>
  <c r="L114" i="25"/>
  <c r="L113" i="25"/>
  <c r="L112" i="25"/>
  <c r="L42" i="25"/>
  <c r="L41" i="25"/>
  <c r="L40" i="25"/>
  <c r="L48" i="25"/>
  <c r="L47" i="25"/>
  <c r="L46" i="25"/>
  <c r="L108" i="25"/>
  <c r="L107" i="25"/>
  <c r="L106" i="25"/>
  <c r="L66" i="25"/>
  <c r="L65" i="25"/>
  <c r="L64" i="25"/>
  <c r="L90" i="26"/>
  <c r="L60" i="26"/>
  <c r="L59" i="26"/>
  <c r="L58" i="26"/>
  <c r="L96" i="26"/>
  <c r="L95" i="26"/>
  <c r="L94" i="26"/>
  <c r="L10" i="26"/>
  <c r="L9" i="26"/>
  <c r="L36" i="26"/>
  <c r="L35" i="26"/>
  <c r="L34" i="26"/>
  <c r="L84" i="26"/>
  <c r="L83" i="26"/>
  <c r="L82" i="26"/>
  <c r="L42" i="26"/>
  <c r="L41" i="26"/>
  <c r="L40" i="26"/>
  <c r="L108" i="26"/>
  <c r="L107" i="26"/>
  <c r="L106" i="26"/>
  <c r="L48" i="26"/>
  <c r="L47" i="26"/>
  <c r="L46" i="26"/>
  <c r="L78" i="26"/>
  <c r="L77" i="26"/>
  <c r="L76" i="26"/>
  <c r="L84" i="25"/>
  <c r="L83" i="25"/>
  <c r="L82" i="25"/>
  <c r="L9" i="25"/>
  <c r="L10" i="25"/>
  <c r="L35" i="25"/>
  <c r="L34" i="25"/>
  <c r="L36" i="25"/>
  <c r="L72" i="25"/>
  <c r="L71" i="25"/>
  <c r="L70" i="25"/>
  <c r="L15" i="25"/>
  <c r="L14" i="25"/>
  <c r="L25" i="25"/>
  <c r="L24" i="25"/>
  <c r="L102" i="25"/>
  <c r="L101" i="25"/>
  <c r="L100" i="25"/>
  <c r="L72" i="26"/>
  <c r="L70" i="26"/>
  <c r="L102" i="26"/>
  <c r="L101" i="26"/>
  <c r="L100" i="26"/>
  <c r="L15" i="26"/>
  <c r="L14" i="26"/>
  <c r="L25" i="26"/>
  <c r="L24" i="26"/>
  <c r="L114" i="26"/>
  <c r="L113" i="26"/>
  <c r="L112" i="26"/>
  <c r="L30" i="26"/>
  <c r="L29" i="26"/>
  <c r="L20" i="26"/>
  <c r="L19" i="26"/>
  <c r="L66" i="26"/>
  <c r="L65" i="26"/>
  <c r="L64" i="26"/>
  <c r="K66" i="26"/>
  <c r="K118" i="26" s="1"/>
  <c r="K132" i="26" s="1"/>
  <c r="K65" i="26"/>
  <c r="K117" i="26" s="1"/>
  <c r="K129" i="26" s="1"/>
  <c r="K64" i="26"/>
  <c r="J130" i="25"/>
  <c r="J136" i="25"/>
  <c r="J131" i="25"/>
  <c r="K120" i="25"/>
  <c r="K118" i="25"/>
  <c r="K132" i="25" s="1"/>
  <c r="R123" i="25"/>
  <c r="K117" i="25"/>
  <c r="K129" i="25" s="1"/>
  <c r="K116" i="25"/>
  <c r="K124" i="25" s="1"/>
  <c r="K125" i="25" s="1"/>
  <c r="M67" i="26"/>
  <c r="M97" i="26"/>
  <c r="M55" i="26"/>
  <c r="M11" i="26"/>
  <c r="M91" i="26"/>
  <c r="M16" i="26"/>
  <c r="M103" i="26"/>
  <c r="M73" i="26"/>
  <c r="H124" i="17"/>
  <c r="H123" i="28"/>
  <c r="M21" i="26"/>
  <c r="N123" i="26"/>
  <c r="M6" i="26"/>
  <c r="M31" i="26"/>
  <c r="M109" i="26"/>
  <c r="M79" i="26"/>
  <c r="M26" i="26"/>
  <c r="M37" i="26"/>
  <c r="M43" i="26"/>
  <c r="M61" i="26"/>
  <c r="N126" i="25"/>
  <c r="N128" i="25" s="1"/>
  <c r="M79" i="25"/>
  <c r="M16" i="25"/>
  <c r="M6" i="25"/>
  <c r="M85" i="25"/>
  <c r="M49" i="25"/>
  <c r="M31" i="25"/>
  <c r="M73" i="25"/>
  <c r="M21" i="25"/>
  <c r="M97" i="25"/>
  <c r="M55" i="25"/>
  <c r="M26" i="25"/>
  <c r="M91" i="25"/>
  <c r="M109" i="25"/>
  <c r="M67" i="25"/>
  <c r="M37" i="25"/>
  <c r="M11" i="25"/>
  <c r="M43" i="25"/>
  <c r="M103" i="25"/>
  <c r="M61" i="25"/>
  <c r="I27" i="13"/>
  <c r="I34" i="13" s="1"/>
  <c r="J26" i="13"/>
  <c r="I123" i="28" s="1"/>
  <c r="J25" i="13"/>
  <c r="I123" i="27" s="1"/>
  <c r="J123" i="28"/>
  <c r="P46" i="24" l="1"/>
  <c r="N45" i="24"/>
  <c r="O45" i="24" s="1"/>
  <c r="K120" i="26"/>
  <c r="M85" i="26"/>
  <c r="M89" i="26" s="1"/>
  <c r="J131" i="26"/>
  <c r="K119" i="26"/>
  <c r="L88" i="26"/>
  <c r="L119" i="26" s="1"/>
  <c r="L53" i="26"/>
  <c r="M49" i="26"/>
  <c r="M53" i="26" s="1"/>
  <c r="L52" i="26"/>
  <c r="H7" i="17"/>
  <c r="H10" i="17" s="1"/>
  <c r="H50" i="17"/>
  <c r="H98" i="17"/>
  <c r="H74" i="17"/>
  <c r="H62" i="17"/>
  <c r="H38" i="17"/>
  <c r="H27" i="17"/>
  <c r="H12" i="17"/>
  <c r="H44" i="17"/>
  <c r="H92" i="17"/>
  <c r="H68" i="17"/>
  <c r="H56" i="17"/>
  <c r="H32" i="17"/>
  <c r="H22" i="17"/>
  <c r="J130" i="26"/>
  <c r="K116" i="26"/>
  <c r="K124" i="26" s="1"/>
  <c r="K125" i="26" s="1"/>
  <c r="L119" i="25"/>
  <c r="M66" i="25"/>
  <c r="M65" i="25"/>
  <c r="M64" i="25"/>
  <c r="M42" i="25"/>
  <c r="M41" i="25"/>
  <c r="M40" i="25"/>
  <c r="M114" i="25"/>
  <c r="M113" i="25"/>
  <c r="M112" i="25"/>
  <c r="M30" i="25"/>
  <c r="M29" i="25"/>
  <c r="M102" i="25"/>
  <c r="M101" i="25"/>
  <c r="M100" i="25"/>
  <c r="M78" i="25"/>
  <c r="M77" i="25"/>
  <c r="M76" i="25"/>
  <c r="M34" i="25"/>
  <c r="M36" i="25"/>
  <c r="M35" i="25"/>
  <c r="M90" i="25"/>
  <c r="M89" i="25"/>
  <c r="M88" i="25"/>
  <c r="M20" i="25"/>
  <c r="M19" i="25"/>
  <c r="M66" i="26"/>
  <c r="M65" i="26"/>
  <c r="M64" i="26"/>
  <c r="M30" i="26"/>
  <c r="M29" i="26"/>
  <c r="M114" i="26"/>
  <c r="M113" i="26"/>
  <c r="M112" i="26"/>
  <c r="M36" i="26"/>
  <c r="M35" i="26"/>
  <c r="M34" i="26"/>
  <c r="M25" i="26"/>
  <c r="M24" i="26"/>
  <c r="M108" i="26"/>
  <c r="M107" i="26"/>
  <c r="M106" i="26"/>
  <c r="M96" i="26"/>
  <c r="M95" i="26"/>
  <c r="M94" i="26"/>
  <c r="M60" i="26"/>
  <c r="M59" i="26"/>
  <c r="M58" i="26"/>
  <c r="M90" i="26"/>
  <c r="M88" i="26"/>
  <c r="M48" i="25"/>
  <c r="M47" i="25"/>
  <c r="M46" i="25"/>
  <c r="M106" i="25"/>
  <c r="M108" i="25"/>
  <c r="M107" i="25"/>
  <c r="M15" i="25"/>
  <c r="M14" i="25"/>
  <c r="M72" i="25"/>
  <c r="M71" i="25"/>
  <c r="M70" i="25"/>
  <c r="M96" i="25"/>
  <c r="M95" i="25"/>
  <c r="M94" i="25"/>
  <c r="M60" i="25"/>
  <c r="M59" i="25"/>
  <c r="M58" i="25"/>
  <c r="M25" i="25"/>
  <c r="M24" i="25"/>
  <c r="M54" i="25"/>
  <c r="M53" i="25"/>
  <c r="M52" i="25"/>
  <c r="M10" i="25"/>
  <c r="M9" i="25"/>
  <c r="M84" i="25"/>
  <c r="M83" i="25"/>
  <c r="M82" i="25"/>
  <c r="M48" i="26"/>
  <c r="M47" i="26"/>
  <c r="M46" i="26"/>
  <c r="M42" i="26"/>
  <c r="M41" i="26"/>
  <c r="M40" i="26"/>
  <c r="M84" i="26"/>
  <c r="M83" i="26"/>
  <c r="M82" i="26"/>
  <c r="M10" i="26"/>
  <c r="M9" i="26"/>
  <c r="M78" i="26"/>
  <c r="M77" i="26"/>
  <c r="M76" i="26"/>
  <c r="M20" i="26"/>
  <c r="M19" i="26"/>
  <c r="M15" i="26"/>
  <c r="M14" i="26"/>
  <c r="M102" i="26"/>
  <c r="M101" i="26"/>
  <c r="M100" i="26"/>
  <c r="M72" i="26"/>
  <c r="M71" i="26"/>
  <c r="M70" i="26"/>
  <c r="K131" i="26"/>
  <c r="K136" i="26"/>
  <c r="K130" i="26"/>
  <c r="K130" i="25"/>
  <c r="K131" i="25"/>
  <c r="K136" i="25"/>
  <c r="L120" i="25"/>
  <c r="L118" i="25"/>
  <c r="L132" i="25" s="1"/>
  <c r="L117" i="26"/>
  <c r="L129" i="26" s="1"/>
  <c r="L117" i="25"/>
  <c r="L129" i="25" s="1"/>
  <c r="L116" i="25"/>
  <c r="L124" i="25" s="1"/>
  <c r="L125" i="25" s="1"/>
  <c r="L120" i="26"/>
  <c r="L118" i="26"/>
  <c r="L132" i="26" s="1"/>
  <c r="I31" i="27"/>
  <c r="I6" i="27"/>
  <c r="I43" i="27"/>
  <c r="I67" i="27"/>
  <c r="I91" i="27"/>
  <c r="I11" i="27"/>
  <c r="I61" i="27"/>
  <c r="I85" i="27"/>
  <c r="I21" i="27"/>
  <c r="I97" i="27"/>
  <c r="I37" i="27"/>
  <c r="I55" i="27"/>
  <c r="I79" i="27"/>
  <c r="I49" i="27"/>
  <c r="I16" i="27"/>
  <c r="I103" i="27"/>
  <c r="I26" i="27"/>
  <c r="I73" i="27"/>
  <c r="I109" i="27"/>
  <c r="N61" i="26"/>
  <c r="N43" i="26"/>
  <c r="N26" i="26"/>
  <c r="N6" i="26"/>
  <c r="N73" i="26"/>
  <c r="N91" i="26"/>
  <c r="N11" i="26"/>
  <c r="N37" i="26"/>
  <c r="N79" i="26"/>
  <c r="N109" i="26"/>
  <c r="N31" i="26"/>
  <c r="O123" i="26"/>
  <c r="N21" i="26"/>
  <c r="H109" i="28"/>
  <c r="H91" i="28"/>
  <c r="H97" i="28"/>
  <c r="H67" i="28"/>
  <c r="H73" i="28"/>
  <c r="H49" i="28"/>
  <c r="H31" i="28"/>
  <c r="H11" i="28"/>
  <c r="H37" i="28"/>
  <c r="H16" i="28"/>
  <c r="H103" i="28"/>
  <c r="H79" i="28"/>
  <c r="H85" i="28"/>
  <c r="H55" i="28"/>
  <c r="H61" i="28"/>
  <c r="H43" i="28"/>
  <c r="H21" i="28"/>
  <c r="H6" i="28"/>
  <c r="H26" i="28"/>
  <c r="N103" i="26"/>
  <c r="N16" i="26"/>
  <c r="N55" i="26"/>
  <c r="N97" i="26"/>
  <c r="N85" i="26"/>
  <c r="N67" i="26"/>
  <c r="O126" i="25"/>
  <c r="O128" i="25" s="1"/>
  <c r="N61" i="25"/>
  <c r="N11" i="25"/>
  <c r="N109" i="25"/>
  <c r="N91" i="25"/>
  <c r="N26" i="25"/>
  <c r="N55" i="25"/>
  <c r="N73" i="25"/>
  <c r="N31" i="25"/>
  <c r="N49" i="25"/>
  <c r="N85" i="25"/>
  <c r="N16" i="25"/>
  <c r="N103" i="25"/>
  <c r="N43" i="25"/>
  <c r="N37" i="25"/>
  <c r="N67" i="25"/>
  <c r="N97" i="25"/>
  <c r="N21" i="25"/>
  <c r="N6" i="25"/>
  <c r="N79" i="25"/>
  <c r="H80" i="17"/>
  <c r="H104" i="17"/>
  <c r="H86" i="17"/>
  <c r="H110" i="17"/>
  <c r="K123" i="28"/>
  <c r="H13" i="13"/>
  <c r="P47" i="24" l="1"/>
  <c r="N46" i="24"/>
  <c r="O46" i="24" s="1"/>
  <c r="M54" i="26"/>
  <c r="H11" i="17"/>
  <c r="L116" i="26"/>
  <c r="L124" i="26" s="1"/>
  <c r="L125" i="26" s="1"/>
  <c r="N49" i="26"/>
  <c r="N54" i="26" s="1"/>
  <c r="M52" i="26"/>
  <c r="M119" i="26" s="1"/>
  <c r="H15" i="13"/>
  <c r="H60" i="17"/>
  <c r="H59" i="17"/>
  <c r="H61" i="17"/>
  <c r="H15" i="17"/>
  <c r="H16" i="17"/>
  <c r="H54" i="17"/>
  <c r="H53" i="17"/>
  <c r="H55" i="17"/>
  <c r="M119" i="25"/>
  <c r="H31" i="17"/>
  <c r="H30" i="17"/>
  <c r="H109" i="17"/>
  <c r="H108" i="17"/>
  <c r="H107" i="17"/>
  <c r="N84" i="25"/>
  <c r="N83" i="25"/>
  <c r="N82" i="25"/>
  <c r="N25" i="25"/>
  <c r="N24" i="25"/>
  <c r="N72" i="25"/>
  <c r="N71" i="25"/>
  <c r="N70" i="25"/>
  <c r="N48" i="25"/>
  <c r="N47" i="25"/>
  <c r="N46" i="25"/>
  <c r="N20" i="25"/>
  <c r="N19" i="25"/>
  <c r="N54" i="25"/>
  <c r="N53" i="25"/>
  <c r="N52" i="25"/>
  <c r="N60" i="25"/>
  <c r="N59" i="25"/>
  <c r="N58" i="25"/>
  <c r="N15" i="25"/>
  <c r="N14" i="25"/>
  <c r="N72" i="26"/>
  <c r="N71" i="26"/>
  <c r="N70" i="26"/>
  <c r="N102" i="26"/>
  <c r="N101" i="26"/>
  <c r="N100" i="26"/>
  <c r="N20" i="26"/>
  <c r="N19" i="26"/>
  <c r="H30" i="28"/>
  <c r="H29" i="28"/>
  <c r="H25" i="28"/>
  <c r="H24" i="28"/>
  <c r="H66" i="28"/>
  <c r="H65" i="28"/>
  <c r="H64" i="28"/>
  <c r="H90" i="28"/>
  <c r="H89" i="28"/>
  <c r="H88" i="28"/>
  <c r="H108" i="28"/>
  <c r="H107" i="28"/>
  <c r="H106" i="28"/>
  <c r="H42" i="28"/>
  <c r="H41" i="28"/>
  <c r="H40" i="28"/>
  <c r="H36" i="28"/>
  <c r="H35" i="28"/>
  <c r="H34" i="28"/>
  <c r="H78" i="28"/>
  <c r="H77" i="28"/>
  <c r="H76" i="28"/>
  <c r="H102" i="28"/>
  <c r="H101" i="28"/>
  <c r="H100" i="28"/>
  <c r="H114" i="28"/>
  <c r="H113" i="28"/>
  <c r="H112" i="28"/>
  <c r="N114" i="26"/>
  <c r="N113" i="26"/>
  <c r="N112" i="26"/>
  <c r="N42" i="26"/>
  <c r="N41" i="26"/>
  <c r="N40" i="26"/>
  <c r="N96" i="26"/>
  <c r="N95" i="26"/>
  <c r="N94" i="26"/>
  <c r="N10" i="26"/>
  <c r="N9" i="26"/>
  <c r="N53" i="26"/>
  <c r="N66" i="26"/>
  <c r="N65" i="26"/>
  <c r="N64" i="26"/>
  <c r="I78" i="27"/>
  <c r="I77" i="27"/>
  <c r="I76" i="27"/>
  <c r="I108" i="27"/>
  <c r="I107" i="27"/>
  <c r="I106" i="27"/>
  <c r="I54" i="27"/>
  <c r="I53" i="27"/>
  <c r="I52" i="27"/>
  <c r="I60" i="27"/>
  <c r="I59" i="27"/>
  <c r="I58" i="27"/>
  <c r="I102" i="27"/>
  <c r="I101" i="27"/>
  <c r="I100" i="27"/>
  <c r="I90" i="27"/>
  <c r="I89" i="27"/>
  <c r="I88" i="27"/>
  <c r="I15" i="27"/>
  <c r="I14" i="27"/>
  <c r="I72" i="27"/>
  <c r="I71" i="27"/>
  <c r="I70" i="27"/>
  <c r="I10" i="27"/>
  <c r="I9" i="27"/>
  <c r="H97" i="17"/>
  <c r="H96" i="17"/>
  <c r="H95" i="17"/>
  <c r="H115" i="17"/>
  <c r="H114" i="17"/>
  <c r="H113" i="17"/>
  <c r="H26" i="17"/>
  <c r="H25" i="17"/>
  <c r="H43" i="17"/>
  <c r="H42" i="17"/>
  <c r="H41" i="17"/>
  <c r="N96" i="25"/>
  <c r="N95" i="25"/>
  <c r="N94" i="25"/>
  <c r="H67" i="17"/>
  <c r="H66" i="17"/>
  <c r="H65" i="17"/>
  <c r="H35" i="17"/>
  <c r="H37" i="17"/>
  <c r="H36" i="17"/>
  <c r="H91" i="17"/>
  <c r="H90" i="17"/>
  <c r="H89" i="17"/>
  <c r="H21" i="17"/>
  <c r="H20" i="17"/>
  <c r="H85" i="17"/>
  <c r="H84" i="17"/>
  <c r="H83" i="17"/>
  <c r="N9" i="25"/>
  <c r="N10" i="25"/>
  <c r="N102" i="25"/>
  <c r="N101" i="25"/>
  <c r="N100" i="25"/>
  <c r="N42" i="25"/>
  <c r="N41" i="25"/>
  <c r="N40" i="25"/>
  <c r="N108" i="25"/>
  <c r="N107" i="25"/>
  <c r="N106" i="25"/>
  <c r="N90" i="25"/>
  <c r="N89" i="25"/>
  <c r="N88" i="25"/>
  <c r="N35" i="25"/>
  <c r="N34" i="25"/>
  <c r="N36" i="25"/>
  <c r="N78" i="25"/>
  <c r="N77" i="25"/>
  <c r="N76" i="25"/>
  <c r="N30" i="25"/>
  <c r="N29" i="25"/>
  <c r="N114" i="25"/>
  <c r="N113" i="25"/>
  <c r="N112" i="25"/>
  <c r="N66" i="25"/>
  <c r="N65" i="25"/>
  <c r="N64" i="25"/>
  <c r="N90" i="26"/>
  <c r="N89" i="26"/>
  <c r="N88" i="26"/>
  <c r="N60" i="26"/>
  <c r="N59" i="26"/>
  <c r="N58" i="26"/>
  <c r="N108" i="26"/>
  <c r="N107" i="26"/>
  <c r="N106" i="26"/>
  <c r="H10" i="28"/>
  <c r="H9" i="28"/>
  <c r="H48" i="28"/>
  <c r="H47" i="28"/>
  <c r="H46" i="28"/>
  <c r="H60" i="28"/>
  <c r="H59" i="28"/>
  <c r="H58" i="28"/>
  <c r="H84" i="28"/>
  <c r="H83" i="28"/>
  <c r="H82" i="28"/>
  <c r="H20" i="28"/>
  <c r="H19" i="28"/>
  <c r="H15" i="28"/>
  <c r="H14" i="28"/>
  <c r="H54" i="28"/>
  <c r="H53" i="28"/>
  <c r="H52" i="28"/>
  <c r="H72" i="28"/>
  <c r="H71" i="28"/>
  <c r="H70" i="28"/>
  <c r="H96" i="28"/>
  <c r="H95" i="28"/>
  <c r="H94" i="28"/>
  <c r="N25" i="26"/>
  <c r="N24" i="26"/>
  <c r="N36" i="26"/>
  <c r="N35" i="26"/>
  <c r="N34" i="26"/>
  <c r="N84" i="26"/>
  <c r="N83" i="26"/>
  <c r="N82" i="26"/>
  <c r="N15" i="26"/>
  <c r="N14" i="26"/>
  <c r="N78" i="26"/>
  <c r="N77" i="26"/>
  <c r="N76" i="26"/>
  <c r="N30" i="26"/>
  <c r="N29" i="26"/>
  <c r="N48" i="26"/>
  <c r="N47" i="26"/>
  <c r="N46" i="26"/>
  <c r="I114" i="27"/>
  <c r="I113" i="27"/>
  <c r="I112" i="27"/>
  <c r="I30" i="27"/>
  <c r="I29" i="27"/>
  <c r="I20" i="27"/>
  <c r="I19" i="27"/>
  <c r="I84" i="27"/>
  <c r="I83" i="27"/>
  <c r="I82" i="27"/>
  <c r="I42" i="27"/>
  <c r="I41" i="27"/>
  <c r="I40" i="27"/>
  <c r="I25" i="27"/>
  <c r="I24" i="27"/>
  <c r="I66" i="27"/>
  <c r="I65" i="27"/>
  <c r="I64" i="27"/>
  <c r="I96" i="27"/>
  <c r="I95" i="27"/>
  <c r="I94" i="27"/>
  <c r="I48" i="27"/>
  <c r="I47" i="27"/>
  <c r="I46" i="27"/>
  <c r="I36" i="27"/>
  <c r="I35" i="27"/>
  <c r="I34" i="27"/>
  <c r="H73" i="17"/>
  <c r="H72" i="17"/>
  <c r="H71" i="17"/>
  <c r="L130" i="25"/>
  <c r="L131" i="25"/>
  <c r="L136" i="25"/>
  <c r="L130" i="26"/>
  <c r="L131" i="26"/>
  <c r="L136" i="26"/>
  <c r="M117" i="25"/>
  <c r="M129" i="25" s="1"/>
  <c r="M116" i="25"/>
  <c r="M124" i="25" s="1"/>
  <c r="M125" i="25" s="1"/>
  <c r="M120" i="25"/>
  <c r="M118" i="25"/>
  <c r="M132" i="25" s="1"/>
  <c r="M120" i="26"/>
  <c r="M118" i="26"/>
  <c r="M132" i="26" s="1"/>
  <c r="M117" i="26"/>
  <c r="M129" i="26" s="1"/>
  <c r="J123" i="27"/>
  <c r="O67" i="26"/>
  <c r="O85" i="26"/>
  <c r="O97" i="26"/>
  <c r="O55" i="26"/>
  <c r="I6" i="28"/>
  <c r="I43" i="28"/>
  <c r="I55" i="28"/>
  <c r="I79" i="28"/>
  <c r="I16" i="28"/>
  <c r="I11" i="28"/>
  <c r="I49" i="28"/>
  <c r="I67" i="28"/>
  <c r="I91" i="28"/>
  <c r="O21" i="26"/>
  <c r="P123" i="26"/>
  <c r="O37" i="26"/>
  <c r="O11" i="26"/>
  <c r="O91" i="26"/>
  <c r="O43" i="26"/>
  <c r="O61" i="26"/>
  <c r="J73" i="27"/>
  <c r="J103" i="27"/>
  <c r="J49" i="27"/>
  <c r="J55" i="27"/>
  <c r="J97" i="27"/>
  <c r="J85" i="27"/>
  <c r="J11" i="27"/>
  <c r="J67" i="27"/>
  <c r="J6" i="27"/>
  <c r="O16" i="26"/>
  <c r="O103" i="26"/>
  <c r="I26" i="28"/>
  <c r="I21" i="28"/>
  <c r="I61" i="28"/>
  <c r="I85" i="28"/>
  <c r="I103" i="28"/>
  <c r="I37" i="28"/>
  <c r="I31" i="28"/>
  <c r="I73" i="28"/>
  <c r="I97" i="28"/>
  <c r="I109" i="28"/>
  <c r="O31" i="26"/>
  <c r="O109" i="26"/>
  <c r="O79" i="26"/>
  <c r="O73" i="26"/>
  <c r="O6" i="26"/>
  <c r="O26" i="26"/>
  <c r="J109" i="27"/>
  <c r="J26" i="27"/>
  <c r="J16" i="27"/>
  <c r="J79" i="27"/>
  <c r="J37" i="27"/>
  <c r="J21" i="27"/>
  <c r="J61" i="27"/>
  <c r="J91" i="27"/>
  <c r="J43" i="27"/>
  <c r="J31" i="27"/>
  <c r="P126" i="25"/>
  <c r="P128" i="25" s="1"/>
  <c r="O79" i="25"/>
  <c r="O6" i="25"/>
  <c r="O97" i="25"/>
  <c r="O67" i="25"/>
  <c r="O37" i="25"/>
  <c r="O43" i="25"/>
  <c r="O16" i="25"/>
  <c r="O61" i="25"/>
  <c r="O21" i="25"/>
  <c r="O103" i="25"/>
  <c r="O85" i="25"/>
  <c r="O49" i="25"/>
  <c r="O31" i="25"/>
  <c r="O73" i="25"/>
  <c r="O55" i="25"/>
  <c r="O26" i="25"/>
  <c r="O91" i="25"/>
  <c r="O109" i="25"/>
  <c r="O11" i="25"/>
  <c r="I124" i="17"/>
  <c r="I98" i="17" s="1"/>
  <c r="J27" i="13"/>
  <c r="J34" i="13" s="1"/>
  <c r="L123" i="28"/>
  <c r="P48" i="24" l="1"/>
  <c r="N47" i="24"/>
  <c r="O47" i="24" s="1"/>
  <c r="O49" i="26"/>
  <c r="N52" i="26"/>
  <c r="N119" i="26" s="1"/>
  <c r="M116" i="26"/>
  <c r="M124" i="26" s="1"/>
  <c r="M125" i="26" s="1"/>
  <c r="I119" i="27"/>
  <c r="N119" i="25"/>
  <c r="H116" i="28"/>
  <c r="H117" i="28"/>
  <c r="H129" i="28" s="1"/>
  <c r="H119" i="28"/>
  <c r="H79" i="17"/>
  <c r="H78" i="17"/>
  <c r="H77" i="17"/>
  <c r="O30" i="25"/>
  <c r="O29" i="25"/>
  <c r="H49" i="17"/>
  <c r="H48" i="17"/>
  <c r="H47" i="17"/>
  <c r="O15" i="25"/>
  <c r="O14" i="25"/>
  <c r="O96" i="25"/>
  <c r="O95" i="25"/>
  <c r="O94" i="25"/>
  <c r="O60" i="25"/>
  <c r="O59" i="25"/>
  <c r="O58" i="25"/>
  <c r="O34" i="25"/>
  <c r="O36" i="25"/>
  <c r="O35" i="25"/>
  <c r="O54" i="25"/>
  <c r="O53" i="25"/>
  <c r="O52" i="25"/>
  <c r="O108" i="25"/>
  <c r="O107" i="25"/>
  <c r="O106" i="25"/>
  <c r="O66" i="25"/>
  <c r="O65" i="25"/>
  <c r="O64" i="25"/>
  <c r="O20" i="25"/>
  <c r="O19" i="25"/>
  <c r="O42" i="25"/>
  <c r="O41" i="25"/>
  <c r="O40" i="25"/>
  <c r="O102" i="25"/>
  <c r="O101" i="25"/>
  <c r="O100" i="25"/>
  <c r="O84" i="25"/>
  <c r="O83" i="25"/>
  <c r="O82" i="25"/>
  <c r="J96" i="27"/>
  <c r="J95" i="27"/>
  <c r="J94" i="27"/>
  <c r="J25" i="27"/>
  <c r="J24" i="27"/>
  <c r="J84" i="27"/>
  <c r="J83" i="27"/>
  <c r="J82" i="27"/>
  <c r="J30" i="27"/>
  <c r="J29" i="27"/>
  <c r="O30" i="26"/>
  <c r="O29" i="26"/>
  <c r="O78" i="26"/>
  <c r="O77" i="26"/>
  <c r="O76" i="26"/>
  <c r="O114" i="26"/>
  <c r="O113" i="26"/>
  <c r="O112" i="26"/>
  <c r="I102" i="28"/>
  <c r="I101" i="28"/>
  <c r="I100" i="28"/>
  <c r="I36" i="28"/>
  <c r="I35" i="28"/>
  <c r="I34" i="28"/>
  <c r="I42" i="28"/>
  <c r="I41" i="28"/>
  <c r="I40" i="28"/>
  <c r="I90" i="28"/>
  <c r="I89" i="28"/>
  <c r="I88" i="28"/>
  <c r="I25" i="28"/>
  <c r="I24" i="28"/>
  <c r="O108" i="26"/>
  <c r="O107" i="26"/>
  <c r="O106" i="26"/>
  <c r="J10" i="27"/>
  <c r="J9" i="27"/>
  <c r="J15" i="27"/>
  <c r="J14" i="27"/>
  <c r="J102" i="27"/>
  <c r="J101" i="27"/>
  <c r="J100" i="27"/>
  <c r="J54" i="27"/>
  <c r="J53" i="27"/>
  <c r="J52" i="27"/>
  <c r="J78" i="27"/>
  <c r="J77" i="27"/>
  <c r="J76" i="27"/>
  <c r="O48" i="26"/>
  <c r="O47" i="26"/>
  <c r="O46" i="26"/>
  <c r="O96" i="26"/>
  <c r="O95" i="26"/>
  <c r="O94" i="26"/>
  <c r="O42" i="26"/>
  <c r="O41" i="26"/>
  <c r="O40" i="26"/>
  <c r="I96" i="28"/>
  <c r="I95" i="28"/>
  <c r="I94" i="28"/>
  <c r="I54" i="28"/>
  <c r="I53" i="28"/>
  <c r="I52" i="28"/>
  <c r="I20" i="28"/>
  <c r="I19" i="28"/>
  <c r="I60" i="28"/>
  <c r="I59" i="28"/>
  <c r="I58" i="28"/>
  <c r="I10" i="28"/>
  <c r="I9" i="28"/>
  <c r="O102" i="26"/>
  <c r="O101" i="26"/>
  <c r="O100" i="26"/>
  <c r="O72" i="26"/>
  <c r="O71" i="26"/>
  <c r="O70" i="26"/>
  <c r="O114" i="25"/>
  <c r="O113" i="25"/>
  <c r="O112" i="25"/>
  <c r="O78" i="25"/>
  <c r="O77" i="25"/>
  <c r="O76" i="25"/>
  <c r="O90" i="25"/>
  <c r="O89" i="25"/>
  <c r="O88" i="25"/>
  <c r="O25" i="25"/>
  <c r="O24" i="25"/>
  <c r="O48" i="25"/>
  <c r="O47" i="25"/>
  <c r="O46" i="25"/>
  <c r="O72" i="25"/>
  <c r="O71" i="25"/>
  <c r="O70" i="25"/>
  <c r="O10" i="25"/>
  <c r="O9" i="25"/>
  <c r="J36" i="27"/>
  <c r="J35" i="27"/>
  <c r="J34" i="27"/>
  <c r="J48" i="27"/>
  <c r="J47" i="27"/>
  <c r="J46" i="27"/>
  <c r="J66" i="27"/>
  <c r="J65" i="27"/>
  <c r="J64" i="27"/>
  <c r="J42" i="27"/>
  <c r="J41" i="27"/>
  <c r="J40" i="27"/>
  <c r="J20" i="27"/>
  <c r="J19" i="27"/>
  <c r="J114" i="27"/>
  <c r="J113" i="27"/>
  <c r="J112" i="27"/>
  <c r="O10" i="26"/>
  <c r="O9" i="26"/>
  <c r="O84" i="26"/>
  <c r="O83" i="26"/>
  <c r="O82" i="26"/>
  <c r="O36" i="26"/>
  <c r="O35" i="26"/>
  <c r="O34" i="26"/>
  <c r="I114" i="28"/>
  <c r="I113" i="28"/>
  <c r="I112" i="28"/>
  <c r="I78" i="28"/>
  <c r="I77" i="28"/>
  <c r="I76" i="28"/>
  <c r="I108" i="28"/>
  <c r="I107" i="28"/>
  <c r="I106" i="28"/>
  <c r="I66" i="28"/>
  <c r="I65" i="28"/>
  <c r="I64" i="28"/>
  <c r="I30" i="28"/>
  <c r="I29" i="28"/>
  <c r="O20" i="26"/>
  <c r="O19" i="26"/>
  <c r="J72" i="27"/>
  <c r="J71" i="27"/>
  <c r="J70" i="27"/>
  <c r="J90" i="27"/>
  <c r="J89" i="27"/>
  <c r="J88" i="27"/>
  <c r="J60" i="27"/>
  <c r="J59" i="27"/>
  <c r="J58" i="27"/>
  <c r="J108" i="27"/>
  <c r="J107" i="27"/>
  <c r="J106" i="27"/>
  <c r="O66" i="26"/>
  <c r="O65" i="26"/>
  <c r="O64" i="26"/>
  <c r="O54" i="26"/>
  <c r="O53" i="26"/>
  <c r="O52" i="26"/>
  <c r="O15" i="26"/>
  <c r="O14" i="26"/>
  <c r="O25" i="26"/>
  <c r="O24" i="26"/>
  <c r="I72" i="28"/>
  <c r="I71" i="28"/>
  <c r="I70" i="28"/>
  <c r="I15" i="28"/>
  <c r="I14" i="28"/>
  <c r="I84" i="28"/>
  <c r="I83" i="28"/>
  <c r="I82" i="28"/>
  <c r="I48" i="28"/>
  <c r="I47" i="28"/>
  <c r="I46" i="28"/>
  <c r="O60" i="26"/>
  <c r="O59" i="26"/>
  <c r="O58" i="26"/>
  <c r="O90" i="26"/>
  <c r="O89" i="26"/>
  <c r="O88" i="26"/>
  <c r="H120" i="28"/>
  <c r="H118" i="28"/>
  <c r="H132" i="28" s="1"/>
  <c r="M131" i="26"/>
  <c r="M136" i="26"/>
  <c r="M130" i="26"/>
  <c r="M131" i="25"/>
  <c r="M136" i="25"/>
  <c r="M130" i="25"/>
  <c r="N120" i="25"/>
  <c r="N118" i="25"/>
  <c r="N132" i="25" s="1"/>
  <c r="N116" i="25"/>
  <c r="N124" i="25" s="1"/>
  <c r="N125" i="25" s="1"/>
  <c r="N117" i="26"/>
  <c r="N129" i="26" s="1"/>
  <c r="N120" i="26"/>
  <c r="N118" i="26"/>
  <c r="N132" i="26" s="1"/>
  <c r="I117" i="27"/>
  <c r="I129" i="27" s="1"/>
  <c r="I116" i="27"/>
  <c r="I124" i="27" s="1"/>
  <c r="I125" i="27" s="1"/>
  <c r="N117" i="25"/>
  <c r="N129" i="25" s="1"/>
  <c r="I120" i="27"/>
  <c r="I118" i="27"/>
  <c r="I132" i="27" s="1"/>
  <c r="P6" i="26"/>
  <c r="J97" i="28"/>
  <c r="J37" i="28"/>
  <c r="J85" i="28"/>
  <c r="J61" i="28"/>
  <c r="J21" i="28"/>
  <c r="J26" i="28"/>
  <c r="P61" i="26"/>
  <c r="P43" i="26"/>
  <c r="P49" i="26"/>
  <c r="P21" i="26"/>
  <c r="J49" i="28"/>
  <c r="J16" i="28"/>
  <c r="H124" i="28"/>
  <c r="H125" i="28" s="1"/>
  <c r="K123" i="27"/>
  <c r="K31" i="27" s="1"/>
  <c r="P26" i="26"/>
  <c r="P73" i="26"/>
  <c r="P79" i="26"/>
  <c r="P109" i="26"/>
  <c r="P31" i="26"/>
  <c r="J109" i="28"/>
  <c r="J73" i="28"/>
  <c r="J31" i="28"/>
  <c r="J103" i="28"/>
  <c r="P103" i="26"/>
  <c r="P16" i="26"/>
  <c r="K6" i="27"/>
  <c r="P91" i="26"/>
  <c r="P11" i="26"/>
  <c r="P37" i="26"/>
  <c r="R123" i="26"/>
  <c r="Q123" i="26"/>
  <c r="J91" i="28"/>
  <c r="J67" i="28"/>
  <c r="J11" i="28"/>
  <c r="J79" i="28"/>
  <c r="J55" i="28"/>
  <c r="J43" i="28"/>
  <c r="J6" i="28"/>
  <c r="P55" i="26"/>
  <c r="P97" i="26"/>
  <c r="P85" i="26"/>
  <c r="P67" i="26"/>
  <c r="Q126" i="25"/>
  <c r="Q128" i="25" s="1"/>
  <c r="P11" i="25"/>
  <c r="P109" i="25"/>
  <c r="P91" i="25"/>
  <c r="P73" i="25"/>
  <c r="P31" i="25"/>
  <c r="P49" i="25"/>
  <c r="P85" i="25"/>
  <c r="P103" i="25"/>
  <c r="P21" i="25"/>
  <c r="P37" i="25"/>
  <c r="P67" i="25"/>
  <c r="P97" i="25"/>
  <c r="P79" i="25"/>
  <c r="P26" i="25"/>
  <c r="P55" i="25"/>
  <c r="P61" i="25"/>
  <c r="P16" i="25"/>
  <c r="P43" i="25"/>
  <c r="P6" i="25"/>
  <c r="I74" i="17"/>
  <c r="I92" i="17"/>
  <c r="I86" i="17"/>
  <c r="I110" i="17"/>
  <c r="I62" i="17"/>
  <c r="I27" i="17"/>
  <c r="I80" i="17"/>
  <c r="I68" i="17"/>
  <c r="I104" i="17"/>
  <c r="G129" i="17"/>
  <c r="L123" i="27"/>
  <c r="M123" i="28"/>
  <c r="P49" i="24" l="1"/>
  <c r="N48" i="24"/>
  <c r="O48" i="24" s="1"/>
  <c r="N116" i="26"/>
  <c r="N124" i="26" s="1"/>
  <c r="N125" i="26" s="1"/>
  <c r="O119" i="26"/>
  <c r="O119" i="25"/>
  <c r="J119" i="27"/>
  <c r="I43" i="17"/>
  <c r="I42" i="17"/>
  <c r="I41" i="17"/>
  <c r="I73" i="17"/>
  <c r="I72" i="17"/>
  <c r="I71" i="17"/>
  <c r="I21" i="17"/>
  <c r="I20" i="17"/>
  <c r="I91" i="17"/>
  <c r="I90" i="17"/>
  <c r="I89" i="17"/>
  <c r="I79" i="17"/>
  <c r="I78" i="17"/>
  <c r="I77" i="17"/>
  <c r="P9" i="25"/>
  <c r="P10" i="25"/>
  <c r="P20" i="25"/>
  <c r="P19" i="25"/>
  <c r="P60" i="25"/>
  <c r="P59" i="25"/>
  <c r="P58" i="25"/>
  <c r="P84" i="25"/>
  <c r="P83" i="25"/>
  <c r="P82" i="25"/>
  <c r="P72" i="25"/>
  <c r="P71" i="25"/>
  <c r="P70" i="25"/>
  <c r="P25" i="25"/>
  <c r="P24" i="25"/>
  <c r="P90" i="25"/>
  <c r="P89" i="25"/>
  <c r="P88" i="25"/>
  <c r="P78" i="25"/>
  <c r="P77" i="25"/>
  <c r="P76" i="25"/>
  <c r="P114" i="25"/>
  <c r="P113" i="25"/>
  <c r="P112" i="25"/>
  <c r="P72" i="26"/>
  <c r="P71" i="26"/>
  <c r="P70" i="26"/>
  <c r="P102" i="26"/>
  <c r="P101" i="26"/>
  <c r="P100" i="26"/>
  <c r="J48" i="28"/>
  <c r="J47" i="28"/>
  <c r="J46" i="28"/>
  <c r="J84" i="28"/>
  <c r="J83" i="28"/>
  <c r="J82" i="28"/>
  <c r="J72" i="28"/>
  <c r="J71" i="28"/>
  <c r="J70" i="28"/>
  <c r="P42" i="26"/>
  <c r="P41" i="26"/>
  <c r="P40" i="26"/>
  <c r="P96" i="26"/>
  <c r="P95" i="26"/>
  <c r="P94" i="26"/>
  <c r="P20" i="26"/>
  <c r="P19" i="26"/>
  <c r="J108" i="28"/>
  <c r="J107" i="28"/>
  <c r="J106" i="28"/>
  <c r="J78" i="28"/>
  <c r="J77" i="28"/>
  <c r="J76" i="28"/>
  <c r="P36" i="26"/>
  <c r="P35" i="26"/>
  <c r="P34" i="26"/>
  <c r="P114" i="26"/>
  <c r="P113" i="26"/>
  <c r="P112" i="26"/>
  <c r="P78" i="26"/>
  <c r="P77" i="26"/>
  <c r="P76" i="26"/>
  <c r="J20" i="28"/>
  <c r="J19" i="28"/>
  <c r="P25" i="26"/>
  <c r="P24" i="26"/>
  <c r="P48" i="26"/>
  <c r="P47" i="26"/>
  <c r="P46" i="26"/>
  <c r="J30" i="28"/>
  <c r="J29" i="28"/>
  <c r="J66" i="28"/>
  <c r="J65" i="28"/>
  <c r="J64" i="28"/>
  <c r="J42" i="28"/>
  <c r="J41" i="28"/>
  <c r="J40" i="28"/>
  <c r="P10" i="26"/>
  <c r="P9" i="26"/>
  <c r="H103" i="17"/>
  <c r="H102" i="17"/>
  <c r="H118" i="17" s="1"/>
  <c r="H101" i="17"/>
  <c r="H120" i="17" s="1"/>
  <c r="I26" i="17"/>
  <c r="I25" i="17"/>
  <c r="I49" i="17"/>
  <c r="I48" i="17"/>
  <c r="I47" i="17"/>
  <c r="I67" i="17"/>
  <c r="I66" i="17"/>
  <c r="I65" i="17"/>
  <c r="I36" i="17"/>
  <c r="I35" i="17"/>
  <c r="I37" i="17"/>
  <c r="I109" i="17"/>
  <c r="I108" i="17"/>
  <c r="I107" i="17"/>
  <c r="I85" i="17"/>
  <c r="I84" i="17"/>
  <c r="I83" i="17"/>
  <c r="I11" i="17"/>
  <c r="I10" i="17"/>
  <c r="I31" i="17"/>
  <c r="I30" i="17"/>
  <c r="I115" i="17"/>
  <c r="I114" i="17"/>
  <c r="I113" i="17"/>
  <c r="I97" i="17"/>
  <c r="I96" i="17"/>
  <c r="I95" i="17"/>
  <c r="I16" i="17"/>
  <c r="I15" i="17"/>
  <c r="P48" i="25"/>
  <c r="P47" i="25"/>
  <c r="P46" i="25"/>
  <c r="P66" i="25"/>
  <c r="P65" i="25"/>
  <c r="P64" i="25"/>
  <c r="P30" i="25"/>
  <c r="P29" i="25"/>
  <c r="P102" i="25"/>
  <c r="P101" i="25"/>
  <c r="P100" i="25"/>
  <c r="P42" i="25"/>
  <c r="P41" i="25"/>
  <c r="P40" i="25"/>
  <c r="P108" i="25"/>
  <c r="P107" i="25"/>
  <c r="P106" i="25"/>
  <c r="P54" i="25"/>
  <c r="P53" i="25"/>
  <c r="P52" i="25"/>
  <c r="P35" i="25"/>
  <c r="P34" i="25"/>
  <c r="P36" i="25"/>
  <c r="P96" i="25"/>
  <c r="P95" i="25"/>
  <c r="P94" i="25"/>
  <c r="P15" i="25"/>
  <c r="P14" i="25"/>
  <c r="P90" i="26"/>
  <c r="P89" i="26"/>
  <c r="P88" i="26"/>
  <c r="P60" i="26"/>
  <c r="P59" i="26"/>
  <c r="P58" i="26"/>
  <c r="J10" i="28"/>
  <c r="J9" i="28"/>
  <c r="J60" i="28"/>
  <c r="J59" i="28"/>
  <c r="J58" i="28"/>
  <c r="J15" i="28"/>
  <c r="J14" i="28"/>
  <c r="J96" i="28"/>
  <c r="J95" i="28"/>
  <c r="J94" i="28"/>
  <c r="P15" i="26"/>
  <c r="P14" i="26"/>
  <c r="K10" i="27"/>
  <c r="K9" i="27"/>
  <c r="P108" i="26"/>
  <c r="P107" i="26"/>
  <c r="P106" i="26"/>
  <c r="J36" i="28"/>
  <c r="J35" i="28"/>
  <c r="J34" i="28"/>
  <c r="J114" i="28"/>
  <c r="J113" i="28"/>
  <c r="J112" i="28"/>
  <c r="P84" i="26"/>
  <c r="P83" i="26"/>
  <c r="P82" i="26"/>
  <c r="P30" i="26"/>
  <c r="P29" i="26"/>
  <c r="K36" i="27"/>
  <c r="K35" i="27"/>
  <c r="K34" i="27"/>
  <c r="J54" i="28"/>
  <c r="J53" i="28"/>
  <c r="J52" i="28"/>
  <c r="P54" i="26"/>
  <c r="P53" i="26"/>
  <c r="P52" i="26"/>
  <c r="P66" i="26"/>
  <c r="P65" i="26"/>
  <c r="P64" i="26"/>
  <c r="J25" i="28"/>
  <c r="J24" i="28"/>
  <c r="J90" i="28"/>
  <c r="J89" i="28"/>
  <c r="J88" i="28"/>
  <c r="J102" i="28"/>
  <c r="J101" i="28"/>
  <c r="J100" i="28"/>
  <c r="H117" i="17"/>
  <c r="G120" i="17"/>
  <c r="G118" i="17"/>
  <c r="G121" i="17"/>
  <c r="G119" i="17"/>
  <c r="H51" i="13" s="1"/>
  <c r="H40" i="13" s="1"/>
  <c r="G117" i="17"/>
  <c r="H49" i="13" s="1"/>
  <c r="H32" i="13" s="1"/>
  <c r="N131" i="26"/>
  <c r="N136" i="26"/>
  <c r="N130" i="26"/>
  <c r="N136" i="25"/>
  <c r="N130" i="25"/>
  <c r="N131" i="25"/>
  <c r="I136" i="27"/>
  <c r="I130" i="27"/>
  <c r="I131" i="27"/>
  <c r="O116" i="25"/>
  <c r="O124" i="25" s="1"/>
  <c r="O125" i="25" s="1"/>
  <c r="I116" i="28"/>
  <c r="I124" i="28" s="1"/>
  <c r="I125" i="28" s="1"/>
  <c r="J116" i="27"/>
  <c r="J124" i="27" s="1"/>
  <c r="J125" i="27" s="1"/>
  <c r="I119" i="28"/>
  <c r="O120" i="26"/>
  <c r="O118" i="26"/>
  <c r="O132" i="26" s="1"/>
  <c r="O116" i="26"/>
  <c r="O124" i="26" s="1"/>
  <c r="O125" i="26" s="1"/>
  <c r="J120" i="27"/>
  <c r="J118" i="27"/>
  <c r="J132" i="27" s="1"/>
  <c r="O117" i="25"/>
  <c r="O129" i="25" s="1"/>
  <c r="O120" i="25"/>
  <c r="O118" i="25"/>
  <c r="O132" i="25" s="1"/>
  <c r="R126" i="25"/>
  <c r="R128" i="25" s="1"/>
  <c r="I117" i="28"/>
  <c r="I129" i="28" s="1"/>
  <c r="J117" i="27"/>
  <c r="J129" i="27" s="1"/>
  <c r="I120" i="28"/>
  <c r="I118" i="28"/>
  <c r="I132" i="28" s="1"/>
  <c r="K91" i="27"/>
  <c r="O117" i="26"/>
  <c r="O129" i="26" s="1"/>
  <c r="K55" i="27"/>
  <c r="K11" i="27"/>
  <c r="L31" i="27"/>
  <c r="Q97" i="26"/>
  <c r="Q55" i="26"/>
  <c r="H136" i="28"/>
  <c r="H131" i="28"/>
  <c r="H130" i="28"/>
  <c r="K43" i="28"/>
  <c r="K11" i="28"/>
  <c r="K67" i="28"/>
  <c r="K91" i="28"/>
  <c r="Q16" i="26"/>
  <c r="K73" i="28"/>
  <c r="Q73" i="26"/>
  <c r="Q26" i="26"/>
  <c r="K16" i="28"/>
  <c r="K49" i="28"/>
  <c r="Q21" i="26"/>
  <c r="Q49" i="26"/>
  <c r="Q43" i="26"/>
  <c r="K49" i="27"/>
  <c r="K97" i="27"/>
  <c r="K85" i="27"/>
  <c r="K26" i="28"/>
  <c r="K61" i="28"/>
  <c r="K85" i="28"/>
  <c r="K37" i="28"/>
  <c r="K97" i="28"/>
  <c r="K109" i="27"/>
  <c r="K26" i="27"/>
  <c r="K43" i="27"/>
  <c r="Q67" i="26"/>
  <c r="Q85" i="26"/>
  <c r="K6" i="28"/>
  <c r="K55" i="28"/>
  <c r="K79" i="28"/>
  <c r="Q37" i="26"/>
  <c r="Q11" i="26"/>
  <c r="Q91" i="26"/>
  <c r="L6" i="27"/>
  <c r="Q103" i="26"/>
  <c r="K103" i="28"/>
  <c r="K31" i="28"/>
  <c r="K109" i="28"/>
  <c r="Q31" i="26"/>
  <c r="Q109" i="26"/>
  <c r="Q79" i="26"/>
  <c r="K16" i="27"/>
  <c r="Q61" i="26"/>
  <c r="K73" i="27"/>
  <c r="K103" i="27"/>
  <c r="K67" i="27"/>
  <c r="K21" i="28"/>
  <c r="Q6" i="26"/>
  <c r="K79" i="27"/>
  <c r="K37" i="27"/>
  <c r="K21" i="27"/>
  <c r="K61" i="27"/>
  <c r="Q43" i="25"/>
  <c r="Q16" i="25"/>
  <c r="Q61" i="25"/>
  <c r="Q26" i="25"/>
  <c r="Q79" i="25"/>
  <c r="Q97" i="25"/>
  <c r="Q67" i="25"/>
  <c r="Q37" i="25"/>
  <c r="Q103" i="25"/>
  <c r="Q85" i="25"/>
  <c r="Q49" i="25"/>
  <c r="Q31" i="25"/>
  <c r="Q73" i="25"/>
  <c r="Q6" i="25"/>
  <c r="Q55" i="25"/>
  <c r="Q21" i="25"/>
  <c r="Q91" i="25"/>
  <c r="Q109" i="25"/>
  <c r="Q11" i="25"/>
  <c r="M123" i="27"/>
  <c r="N123" i="28"/>
  <c r="P50" i="24" l="1"/>
  <c r="N49" i="24"/>
  <c r="O49" i="24" s="1"/>
  <c r="J119" i="28"/>
  <c r="P119" i="25"/>
  <c r="P119" i="26"/>
  <c r="Q25" i="25"/>
  <c r="Q24" i="25"/>
  <c r="Q10" i="25"/>
  <c r="Q9" i="25"/>
  <c r="Q54" i="25"/>
  <c r="Q53" i="25"/>
  <c r="Q52" i="25"/>
  <c r="Q106" i="25"/>
  <c r="Q108" i="25"/>
  <c r="Q107" i="25"/>
  <c r="Q72" i="25"/>
  <c r="Q71" i="25"/>
  <c r="Q70" i="25"/>
  <c r="Q84" i="25"/>
  <c r="Q83" i="25"/>
  <c r="Q82" i="25"/>
  <c r="Q66" i="25"/>
  <c r="Q65" i="25"/>
  <c r="Q64" i="25"/>
  <c r="Q48" i="25"/>
  <c r="Q47" i="25"/>
  <c r="Q46" i="25"/>
  <c r="K25" i="27"/>
  <c r="K24" i="27"/>
  <c r="K84" i="27"/>
  <c r="K83" i="27"/>
  <c r="K82" i="27"/>
  <c r="K25" i="28"/>
  <c r="K24" i="28"/>
  <c r="K108" i="27"/>
  <c r="K107" i="27"/>
  <c r="K106" i="27"/>
  <c r="Q66" i="26"/>
  <c r="Q65" i="26"/>
  <c r="Q64" i="26"/>
  <c r="Q84" i="26"/>
  <c r="Q83" i="26"/>
  <c r="Q82" i="26"/>
  <c r="K114" i="28"/>
  <c r="K113" i="28"/>
  <c r="K112" i="28"/>
  <c r="Q108" i="26"/>
  <c r="Q107" i="26"/>
  <c r="Q106" i="26"/>
  <c r="Q96" i="26"/>
  <c r="Q95" i="26"/>
  <c r="Q94" i="26"/>
  <c r="Q42" i="26"/>
  <c r="Q41" i="26"/>
  <c r="Q40" i="26"/>
  <c r="K60" i="28"/>
  <c r="K59" i="28"/>
  <c r="K58" i="28"/>
  <c r="Q90" i="26"/>
  <c r="Q89" i="26"/>
  <c r="Q88" i="26"/>
  <c r="K48" i="27"/>
  <c r="K47" i="27"/>
  <c r="K46" i="27"/>
  <c r="K114" i="27"/>
  <c r="K113" i="27"/>
  <c r="K112" i="27"/>
  <c r="K42" i="28"/>
  <c r="K41" i="28"/>
  <c r="K40" i="28"/>
  <c r="K66" i="28"/>
  <c r="K65" i="28"/>
  <c r="K64" i="28"/>
  <c r="K90" i="27"/>
  <c r="K89" i="27"/>
  <c r="K88" i="27"/>
  <c r="K54" i="27"/>
  <c r="K53" i="27"/>
  <c r="K52" i="27"/>
  <c r="Q54" i="26"/>
  <c r="Q53" i="26"/>
  <c r="Q52" i="26"/>
  <c r="K54" i="28"/>
  <c r="K53" i="28"/>
  <c r="K52" i="28"/>
  <c r="Q30" i="26"/>
  <c r="Q29" i="26"/>
  <c r="K78" i="28"/>
  <c r="K77" i="28"/>
  <c r="K76" i="28"/>
  <c r="K96" i="28"/>
  <c r="K95" i="28"/>
  <c r="K94" i="28"/>
  <c r="K15" i="28"/>
  <c r="K14" i="28"/>
  <c r="Q102" i="26"/>
  <c r="Q101" i="26"/>
  <c r="Q100" i="26"/>
  <c r="K60" i="27"/>
  <c r="K59" i="27"/>
  <c r="K58" i="27"/>
  <c r="K96" i="27"/>
  <c r="K95" i="27"/>
  <c r="K94" i="27"/>
  <c r="I103" i="17"/>
  <c r="I121" i="17" s="1"/>
  <c r="I102" i="17"/>
  <c r="I101" i="17"/>
  <c r="I120" i="17" s="1"/>
  <c r="Q114" i="25"/>
  <c r="Q113" i="25"/>
  <c r="Q112" i="25"/>
  <c r="Q15" i="25"/>
  <c r="Q14" i="25"/>
  <c r="Q96" i="25"/>
  <c r="Q95" i="25"/>
  <c r="Q94" i="25"/>
  <c r="Q60" i="25"/>
  <c r="Q59" i="25"/>
  <c r="Q58" i="25"/>
  <c r="Q78" i="25"/>
  <c r="Q77" i="25"/>
  <c r="Q76" i="25"/>
  <c r="Q34" i="25"/>
  <c r="Q36" i="25"/>
  <c r="Q35" i="25"/>
  <c r="Q90" i="25"/>
  <c r="Q89" i="25"/>
  <c r="Q88" i="25"/>
  <c r="Q42" i="25"/>
  <c r="Q41" i="25"/>
  <c r="Q40" i="25"/>
  <c r="Q102" i="25"/>
  <c r="Q101" i="25"/>
  <c r="Q100" i="25"/>
  <c r="Q30" i="25"/>
  <c r="Q29" i="25"/>
  <c r="Q20" i="25"/>
  <c r="Q19" i="25"/>
  <c r="K66" i="27"/>
  <c r="K65" i="27"/>
  <c r="K64" i="27"/>
  <c r="K42" i="27"/>
  <c r="K41" i="27"/>
  <c r="K40" i="27"/>
  <c r="Q10" i="26"/>
  <c r="Q9" i="26"/>
  <c r="K72" i="27"/>
  <c r="K71" i="27"/>
  <c r="K70" i="27"/>
  <c r="K78" i="27"/>
  <c r="K77" i="27"/>
  <c r="K76" i="27"/>
  <c r="K20" i="27"/>
  <c r="K19" i="27"/>
  <c r="Q114" i="26"/>
  <c r="Q113" i="26"/>
  <c r="Q112" i="26"/>
  <c r="Q36" i="26"/>
  <c r="Q35" i="26"/>
  <c r="Q34" i="26"/>
  <c r="K36" i="28"/>
  <c r="K35" i="28"/>
  <c r="K34" i="28"/>
  <c r="K108" i="28"/>
  <c r="K107" i="28"/>
  <c r="K106" i="28"/>
  <c r="L10" i="27"/>
  <c r="L9" i="27"/>
  <c r="Q15" i="26"/>
  <c r="Q14" i="26"/>
  <c r="K84" i="28"/>
  <c r="K83" i="28"/>
  <c r="K82" i="28"/>
  <c r="K10" i="28"/>
  <c r="K9" i="28"/>
  <c r="Q72" i="26"/>
  <c r="Q71" i="26"/>
  <c r="Q70" i="26"/>
  <c r="K30" i="27"/>
  <c r="K29" i="27"/>
  <c r="K102" i="28"/>
  <c r="K101" i="28"/>
  <c r="K100" i="28"/>
  <c r="K90" i="28"/>
  <c r="K89" i="28"/>
  <c r="K88" i="28"/>
  <c r="K30" i="28"/>
  <c r="K29" i="28"/>
  <c r="K102" i="27"/>
  <c r="K101" i="27"/>
  <c r="K100" i="27"/>
  <c r="Q48" i="26"/>
  <c r="Q47" i="26"/>
  <c r="Q46" i="26"/>
  <c r="Q25" i="26"/>
  <c r="Q24" i="26"/>
  <c r="K20" i="28"/>
  <c r="K19" i="28"/>
  <c r="Q78" i="26"/>
  <c r="Q77" i="26"/>
  <c r="Q76" i="26"/>
  <c r="Q20" i="26"/>
  <c r="Q19" i="26"/>
  <c r="K72" i="28"/>
  <c r="K71" i="28"/>
  <c r="K70" i="28"/>
  <c r="K48" i="28"/>
  <c r="K47" i="28"/>
  <c r="K46" i="28"/>
  <c r="Q60" i="26"/>
  <c r="Q59" i="26"/>
  <c r="Q58" i="26"/>
  <c r="L36" i="27"/>
  <c r="L35" i="27"/>
  <c r="L34" i="27"/>
  <c r="K15" i="27"/>
  <c r="K117" i="27" s="1"/>
  <c r="K129" i="27" s="1"/>
  <c r="K14" i="27"/>
  <c r="H119" i="17"/>
  <c r="I51" i="13" s="1"/>
  <c r="H121" i="17"/>
  <c r="L91" i="27"/>
  <c r="M91" i="27" s="1"/>
  <c r="G125" i="17"/>
  <c r="G126" i="17" s="1"/>
  <c r="O136" i="26"/>
  <c r="O130" i="26"/>
  <c r="O131" i="26"/>
  <c r="I130" i="28"/>
  <c r="I131" i="28"/>
  <c r="I136" i="28"/>
  <c r="J131" i="27"/>
  <c r="J136" i="27"/>
  <c r="J130" i="27"/>
  <c r="O131" i="25"/>
  <c r="O136" i="25"/>
  <c r="O130" i="25"/>
  <c r="I119" i="17"/>
  <c r="P117" i="25"/>
  <c r="P129" i="25" s="1"/>
  <c r="P116" i="25"/>
  <c r="P124" i="25" s="1"/>
  <c r="P125" i="25" s="1"/>
  <c r="P120" i="25"/>
  <c r="P118" i="25"/>
  <c r="P132" i="25" s="1"/>
  <c r="P120" i="26"/>
  <c r="P118" i="26"/>
  <c r="P132" i="26" s="1"/>
  <c r="J120" i="28"/>
  <c r="J118" i="28"/>
  <c r="J132" i="28" s="1"/>
  <c r="J116" i="28"/>
  <c r="J124" i="28" s="1"/>
  <c r="J125" i="28" s="1"/>
  <c r="P117" i="26"/>
  <c r="P129" i="26" s="1"/>
  <c r="P116" i="26"/>
  <c r="P124" i="26" s="1"/>
  <c r="P125" i="26" s="1"/>
  <c r="K116" i="27"/>
  <c r="K124" i="27" s="1"/>
  <c r="K125" i="27" s="1"/>
  <c r="J117" i="28"/>
  <c r="J129" i="28" s="1"/>
  <c r="K120" i="27"/>
  <c r="I118" i="17"/>
  <c r="J50" i="13" s="1"/>
  <c r="J36" i="13" s="1"/>
  <c r="J37" i="13" s="1"/>
  <c r="I49" i="13"/>
  <c r="I32" i="13" s="1"/>
  <c r="H130" i="17"/>
  <c r="I50" i="13"/>
  <c r="I36" i="13" s="1"/>
  <c r="I37" i="13" s="1"/>
  <c r="L55" i="27"/>
  <c r="H50" i="13"/>
  <c r="H36" i="13" s="1"/>
  <c r="H37" i="13" s="1"/>
  <c r="G130" i="17"/>
  <c r="G137" i="17" s="1"/>
  <c r="L11" i="27"/>
  <c r="M11" i="27" s="1"/>
  <c r="L61" i="27"/>
  <c r="L37" i="27"/>
  <c r="R6" i="26"/>
  <c r="L21" i="28"/>
  <c r="L103" i="27"/>
  <c r="R61" i="26"/>
  <c r="L16" i="27"/>
  <c r="M6" i="27"/>
  <c r="R91" i="26"/>
  <c r="R11" i="26"/>
  <c r="L79" i="28"/>
  <c r="L55" i="28"/>
  <c r="L43" i="27"/>
  <c r="L109" i="27"/>
  <c r="L97" i="28"/>
  <c r="L37" i="28"/>
  <c r="L85" i="28"/>
  <c r="L61" i="28"/>
  <c r="L85" i="27"/>
  <c r="L49" i="27"/>
  <c r="R21" i="26"/>
  <c r="L16" i="28"/>
  <c r="L73" i="28"/>
  <c r="R16" i="26"/>
  <c r="L91" i="28"/>
  <c r="L67" i="28"/>
  <c r="L11" i="28"/>
  <c r="M31" i="27"/>
  <c r="L21" i="27"/>
  <c r="L79" i="27"/>
  <c r="L67" i="27"/>
  <c r="L73" i="27"/>
  <c r="R79" i="26"/>
  <c r="R109" i="26"/>
  <c r="R31" i="26"/>
  <c r="Q119" i="26"/>
  <c r="L109" i="28"/>
  <c r="L31" i="28"/>
  <c r="L103" i="28"/>
  <c r="R103" i="26"/>
  <c r="R37" i="26"/>
  <c r="L6" i="28"/>
  <c r="R85" i="26"/>
  <c r="R67" i="26"/>
  <c r="L26" i="27"/>
  <c r="L26" i="28"/>
  <c r="L97" i="27"/>
  <c r="R43" i="26"/>
  <c r="R49" i="26"/>
  <c r="L49" i="28"/>
  <c r="R26" i="26"/>
  <c r="R73" i="26"/>
  <c r="L43" i="28"/>
  <c r="R55" i="26"/>
  <c r="R97" i="26"/>
  <c r="R109" i="25"/>
  <c r="R91" i="25"/>
  <c r="R79" i="25"/>
  <c r="R61" i="25"/>
  <c r="R43" i="25"/>
  <c r="R11" i="25"/>
  <c r="R21" i="25"/>
  <c r="R55" i="25"/>
  <c r="R6" i="25"/>
  <c r="R73" i="25"/>
  <c r="Q119" i="25"/>
  <c r="R31" i="25"/>
  <c r="R49" i="25"/>
  <c r="R85" i="25"/>
  <c r="R103" i="25"/>
  <c r="R37" i="25"/>
  <c r="R67" i="25"/>
  <c r="R97" i="25"/>
  <c r="R26" i="25"/>
  <c r="R16" i="25"/>
  <c r="H125" i="17"/>
  <c r="N123" i="27"/>
  <c r="G133" i="17"/>
  <c r="O123" i="28"/>
  <c r="P51" i="24" l="1"/>
  <c r="N50" i="24"/>
  <c r="O50" i="24"/>
  <c r="H38" i="13"/>
  <c r="J38" i="13"/>
  <c r="I38" i="13"/>
  <c r="K118" i="27"/>
  <c r="K132" i="27" s="1"/>
  <c r="K119" i="28"/>
  <c r="I117" i="17"/>
  <c r="J49" i="13" s="1"/>
  <c r="J32" i="13" s="1"/>
  <c r="R30" i="25"/>
  <c r="R29" i="25"/>
  <c r="R72" i="25"/>
  <c r="R71" i="25"/>
  <c r="R70" i="25"/>
  <c r="R108" i="25"/>
  <c r="R107" i="25"/>
  <c r="R106" i="25"/>
  <c r="R54" i="25"/>
  <c r="R53" i="25"/>
  <c r="R52" i="25"/>
  <c r="R9" i="25"/>
  <c r="R10" i="25"/>
  <c r="R25" i="25"/>
  <c r="R24" i="25"/>
  <c r="R48" i="25"/>
  <c r="R47" i="25"/>
  <c r="R46" i="25"/>
  <c r="R84" i="25"/>
  <c r="R83" i="25"/>
  <c r="R82" i="25"/>
  <c r="R96" i="25"/>
  <c r="R95" i="25"/>
  <c r="R94" i="25"/>
  <c r="R60" i="26"/>
  <c r="R59" i="26"/>
  <c r="R58" i="26"/>
  <c r="M15" i="27"/>
  <c r="M14" i="27"/>
  <c r="R30" i="26"/>
  <c r="R29" i="26"/>
  <c r="R54" i="26"/>
  <c r="R53" i="26"/>
  <c r="R52" i="26"/>
  <c r="L102" i="27"/>
  <c r="L101" i="27"/>
  <c r="L100" i="27"/>
  <c r="L30" i="27"/>
  <c r="L29" i="27"/>
  <c r="R90" i="26"/>
  <c r="R89" i="26"/>
  <c r="R88" i="26"/>
  <c r="R42" i="26"/>
  <c r="R41" i="26"/>
  <c r="R40" i="26"/>
  <c r="L108" i="28"/>
  <c r="L107" i="28"/>
  <c r="L106" i="28"/>
  <c r="L36" i="28"/>
  <c r="L35" i="28"/>
  <c r="L34" i="28"/>
  <c r="R114" i="26"/>
  <c r="R113" i="26"/>
  <c r="R112" i="26"/>
  <c r="L78" i="27"/>
  <c r="L77" i="27"/>
  <c r="L76" i="27"/>
  <c r="L84" i="27"/>
  <c r="L83" i="27"/>
  <c r="L82" i="27"/>
  <c r="L15" i="28"/>
  <c r="L14" i="28"/>
  <c r="L96" i="28"/>
  <c r="L95" i="28"/>
  <c r="L94" i="28"/>
  <c r="L78" i="28"/>
  <c r="L77" i="28"/>
  <c r="L76" i="28"/>
  <c r="L20" i="28"/>
  <c r="L19" i="28"/>
  <c r="L54" i="27"/>
  <c r="L53" i="27"/>
  <c r="L52" i="27"/>
  <c r="L66" i="28"/>
  <c r="L65" i="28"/>
  <c r="L64" i="28"/>
  <c r="L42" i="28"/>
  <c r="L41" i="28"/>
  <c r="L40" i="28"/>
  <c r="L114" i="27"/>
  <c r="L113" i="27"/>
  <c r="L112" i="27"/>
  <c r="L60" i="28"/>
  <c r="L59" i="28"/>
  <c r="L58" i="28"/>
  <c r="R15" i="26"/>
  <c r="R14" i="26"/>
  <c r="M10" i="27"/>
  <c r="M9" i="27"/>
  <c r="R66" i="26"/>
  <c r="R65" i="26"/>
  <c r="R64" i="26"/>
  <c r="L25" i="28"/>
  <c r="L24" i="28"/>
  <c r="L42" i="27"/>
  <c r="L41" i="27"/>
  <c r="L40" i="27"/>
  <c r="L15" i="27"/>
  <c r="L14" i="27"/>
  <c r="L96" i="27"/>
  <c r="L95" i="27"/>
  <c r="L94" i="27"/>
  <c r="R20" i="25"/>
  <c r="R19" i="25"/>
  <c r="R102" i="25"/>
  <c r="R101" i="25"/>
  <c r="R100" i="25"/>
  <c r="R42" i="25"/>
  <c r="R41" i="25"/>
  <c r="R40" i="25"/>
  <c r="R90" i="25"/>
  <c r="R89" i="25"/>
  <c r="R88" i="25"/>
  <c r="R35" i="25"/>
  <c r="R34" i="25"/>
  <c r="R36" i="25"/>
  <c r="R78" i="25"/>
  <c r="R77" i="25"/>
  <c r="R76" i="25"/>
  <c r="R60" i="25"/>
  <c r="R59" i="25"/>
  <c r="R58" i="25"/>
  <c r="R15" i="25"/>
  <c r="R14" i="25"/>
  <c r="R66" i="25"/>
  <c r="R65" i="25"/>
  <c r="R64" i="25"/>
  <c r="R114" i="25"/>
  <c r="R113" i="25"/>
  <c r="R112" i="25"/>
  <c r="R102" i="26"/>
  <c r="R101" i="26"/>
  <c r="R100" i="26"/>
  <c r="L48" i="28"/>
  <c r="L47" i="28"/>
  <c r="L46" i="28"/>
  <c r="R78" i="26"/>
  <c r="R77" i="26"/>
  <c r="R76" i="26"/>
  <c r="L54" i="28"/>
  <c r="L53" i="28"/>
  <c r="L52" i="28"/>
  <c r="R48" i="26"/>
  <c r="R47" i="26"/>
  <c r="R46" i="26"/>
  <c r="L30" i="28"/>
  <c r="L29" i="28"/>
  <c r="R72" i="26"/>
  <c r="R71" i="26"/>
  <c r="R70" i="26"/>
  <c r="L10" i="28"/>
  <c r="L9" i="28"/>
  <c r="R108" i="26"/>
  <c r="R107" i="26"/>
  <c r="R106" i="26"/>
  <c r="L114" i="28"/>
  <c r="L113" i="28"/>
  <c r="L112" i="28"/>
  <c r="R36" i="26"/>
  <c r="R35" i="26"/>
  <c r="R34" i="26"/>
  <c r="R84" i="26"/>
  <c r="R83" i="26"/>
  <c r="R82" i="26"/>
  <c r="L72" i="27"/>
  <c r="L71" i="27"/>
  <c r="L70" i="27"/>
  <c r="L25" i="27"/>
  <c r="L24" i="27"/>
  <c r="M36" i="27"/>
  <c r="M35" i="27"/>
  <c r="M34" i="27"/>
  <c r="L72" i="28"/>
  <c r="L71" i="28"/>
  <c r="L70" i="28"/>
  <c r="R20" i="26"/>
  <c r="R19" i="26"/>
  <c r="M96" i="27"/>
  <c r="M95" i="27"/>
  <c r="M94" i="27"/>
  <c r="R25" i="26"/>
  <c r="R24" i="26"/>
  <c r="L90" i="27"/>
  <c r="L89" i="27"/>
  <c r="L88" i="27"/>
  <c r="L90" i="28"/>
  <c r="L89" i="28"/>
  <c r="L88" i="28"/>
  <c r="L102" i="28"/>
  <c r="L101" i="28"/>
  <c r="L100" i="28"/>
  <c r="L48" i="27"/>
  <c r="L47" i="27"/>
  <c r="L46" i="27"/>
  <c r="L84" i="28"/>
  <c r="L83" i="28"/>
  <c r="L82" i="28"/>
  <c r="R96" i="26"/>
  <c r="R95" i="26"/>
  <c r="R94" i="26"/>
  <c r="L20" i="27"/>
  <c r="L19" i="27"/>
  <c r="L108" i="27"/>
  <c r="L107" i="27"/>
  <c r="L106" i="27"/>
  <c r="R10" i="26"/>
  <c r="R9" i="26"/>
  <c r="L66" i="27"/>
  <c r="L65" i="27"/>
  <c r="L64" i="27"/>
  <c r="M55" i="27"/>
  <c r="N55" i="27" s="1"/>
  <c r="L60" i="27"/>
  <c r="L59" i="27"/>
  <c r="L58" i="27"/>
  <c r="K119" i="27"/>
  <c r="I125" i="17"/>
  <c r="I130" i="17"/>
  <c r="J131" i="28"/>
  <c r="J136" i="28"/>
  <c r="J130" i="28"/>
  <c r="K130" i="27"/>
  <c r="K131" i="27"/>
  <c r="K136" i="27"/>
  <c r="P131" i="25"/>
  <c r="P136" i="25"/>
  <c r="P130" i="25"/>
  <c r="P130" i="26"/>
  <c r="P131" i="26"/>
  <c r="P136" i="26"/>
  <c r="Q120" i="25"/>
  <c r="Q118" i="25"/>
  <c r="Q132" i="25" s="1"/>
  <c r="Q117" i="25"/>
  <c r="Q129" i="25" s="1"/>
  <c r="K116" i="28"/>
  <c r="K124" i="28" s="1"/>
  <c r="K125" i="28" s="1"/>
  <c r="Q116" i="26"/>
  <c r="Q124" i="26" s="1"/>
  <c r="Q125" i="26" s="1"/>
  <c r="Q116" i="25"/>
  <c r="Q124" i="25" s="1"/>
  <c r="Q125" i="25" s="1"/>
  <c r="K117" i="28"/>
  <c r="K129" i="28" s="1"/>
  <c r="K120" i="28"/>
  <c r="K118" i="28"/>
  <c r="K132" i="28" s="1"/>
  <c r="Q120" i="26"/>
  <c r="Q118" i="26"/>
  <c r="Q132" i="26" s="1"/>
  <c r="L118" i="27"/>
  <c r="L132" i="27" s="1"/>
  <c r="Q117" i="26"/>
  <c r="Q129" i="26" s="1"/>
  <c r="M43" i="28"/>
  <c r="N11" i="27"/>
  <c r="M49" i="28"/>
  <c r="M97" i="27"/>
  <c r="M103" i="28"/>
  <c r="M73" i="27"/>
  <c r="M79" i="27"/>
  <c r="M11" i="28"/>
  <c r="M67" i="28"/>
  <c r="M91" i="28"/>
  <c r="M73" i="28"/>
  <c r="N91" i="27"/>
  <c r="M49" i="27"/>
  <c r="M85" i="27"/>
  <c r="M61" i="28"/>
  <c r="M85" i="28"/>
  <c r="M37" i="28"/>
  <c r="M97" i="28"/>
  <c r="M43" i="27"/>
  <c r="N6" i="27"/>
  <c r="M103" i="27"/>
  <c r="M21" i="28"/>
  <c r="M61" i="27"/>
  <c r="M26" i="28"/>
  <c r="M26" i="27"/>
  <c r="M6" i="28"/>
  <c r="M31" i="28"/>
  <c r="M109" i="28"/>
  <c r="M67" i="27"/>
  <c r="M21" i="27"/>
  <c r="N31" i="27"/>
  <c r="M16" i="28"/>
  <c r="M109" i="27"/>
  <c r="M55" i="28"/>
  <c r="M79" i="28"/>
  <c r="M16" i="27"/>
  <c r="M37" i="27"/>
  <c r="J51" i="13"/>
  <c r="O123" i="27"/>
  <c r="G132" i="17"/>
  <c r="G131" i="17"/>
  <c r="P123" i="28"/>
  <c r="P52" i="24" l="1"/>
  <c r="N51" i="24"/>
  <c r="O51" i="24" s="1"/>
  <c r="R119" i="25"/>
  <c r="L117" i="27"/>
  <c r="L129" i="27" s="1"/>
  <c r="L130" i="27" s="1"/>
  <c r="R119" i="26"/>
  <c r="L116" i="27"/>
  <c r="L124" i="27" s="1"/>
  <c r="L125" i="27" s="1"/>
  <c r="L120" i="27"/>
  <c r="L119" i="28"/>
  <c r="M42" i="27"/>
  <c r="M41" i="27"/>
  <c r="M40" i="27"/>
  <c r="M84" i="28"/>
  <c r="M83" i="28"/>
  <c r="M82" i="28"/>
  <c r="M114" i="27"/>
  <c r="M113" i="27"/>
  <c r="M112" i="27"/>
  <c r="N36" i="27"/>
  <c r="N35" i="27"/>
  <c r="N34" i="27"/>
  <c r="M25" i="27"/>
  <c r="M24" i="27"/>
  <c r="M10" i="28"/>
  <c r="M9" i="28"/>
  <c r="M30" i="28"/>
  <c r="M29" i="28"/>
  <c r="M25" i="28"/>
  <c r="M24" i="28"/>
  <c r="N10" i="27"/>
  <c r="N9" i="27"/>
  <c r="M102" i="28"/>
  <c r="M101" i="28"/>
  <c r="M100" i="28"/>
  <c r="M90" i="28"/>
  <c r="M89" i="28"/>
  <c r="M88" i="28"/>
  <c r="M90" i="27"/>
  <c r="M89" i="27"/>
  <c r="M88" i="27"/>
  <c r="N96" i="27"/>
  <c r="N95" i="27"/>
  <c r="N94" i="27"/>
  <c r="M96" i="28"/>
  <c r="M95" i="28"/>
  <c r="M94" i="28"/>
  <c r="M15" i="28"/>
  <c r="M14" i="28"/>
  <c r="M78" i="27"/>
  <c r="M77" i="27"/>
  <c r="M76" i="27"/>
  <c r="M102" i="27"/>
  <c r="M101" i="27"/>
  <c r="M100" i="27"/>
  <c r="N15" i="27"/>
  <c r="N14" i="27"/>
  <c r="M48" i="28"/>
  <c r="M47" i="28"/>
  <c r="M46" i="28"/>
  <c r="M20" i="27"/>
  <c r="M19" i="27"/>
  <c r="M60" i="28"/>
  <c r="M59" i="28"/>
  <c r="M58" i="28"/>
  <c r="M20" i="28"/>
  <c r="M19" i="28"/>
  <c r="M72" i="27"/>
  <c r="M71" i="27"/>
  <c r="M70" i="27"/>
  <c r="M114" i="28"/>
  <c r="M113" i="28"/>
  <c r="M112" i="28"/>
  <c r="M36" i="28"/>
  <c r="M35" i="28"/>
  <c r="M34" i="28"/>
  <c r="M30" i="27"/>
  <c r="M29" i="27"/>
  <c r="M66" i="27"/>
  <c r="M65" i="27"/>
  <c r="M64" i="27"/>
  <c r="M108" i="27"/>
  <c r="M107" i="27"/>
  <c r="M106" i="27"/>
  <c r="M48" i="27"/>
  <c r="M47" i="27"/>
  <c r="M46" i="27"/>
  <c r="M42" i="28"/>
  <c r="M41" i="28"/>
  <c r="M40" i="28"/>
  <c r="M66" i="28"/>
  <c r="M65" i="28"/>
  <c r="M64" i="28"/>
  <c r="M54" i="27"/>
  <c r="M53" i="27"/>
  <c r="M52" i="27"/>
  <c r="M78" i="28"/>
  <c r="M77" i="28"/>
  <c r="M76" i="28"/>
  <c r="M72" i="28"/>
  <c r="M71" i="28"/>
  <c r="M70" i="28"/>
  <c r="M84" i="27"/>
  <c r="M83" i="27"/>
  <c r="M82" i="27"/>
  <c r="M108" i="28"/>
  <c r="M107" i="28"/>
  <c r="M106" i="28"/>
  <c r="M54" i="28"/>
  <c r="M53" i="28"/>
  <c r="M52" i="28"/>
  <c r="N60" i="27"/>
  <c r="N59" i="27"/>
  <c r="N58" i="27"/>
  <c r="M60" i="27"/>
  <c r="M59" i="27"/>
  <c r="M58" i="27"/>
  <c r="L119" i="27"/>
  <c r="Q131" i="26"/>
  <c r="Q136" i="26"/>
  <c r="Q130" i="26"/>
  <c r="K136" i="28"/>
  <c r="K130" i="28"/>
  <c r="K131" i="28"/>
  <c r="Q131" i="25"/>
  <c r="Q136" i="25"/>
  <c r="Q130" i="25"/>
  <c r="R120" i="25"/>
  <c r="R118" i="25"/>
  <c r="R132" i="25" s="1"/>
  <c r="R117" i="25"/>
  <c r="R129" i="25" s="1"/>
  <c r="R117" i="26"/>
  <c r="R129" i="26" s="1"/>
  <c r="R120" i="26"/>
  <c r="R118" i="26"/>
  <c r="R132" i="26" s="1"/>
  <c r="L120" i="28"/>
  <c r="L118" i="28"/>
  <c r="L132" i="28" s="1"/>
  <c r="M117" i="27"/>
  <c r="M129" i="27" s="1"/>
  <c r="R116" i="25"/>
  <c r="R124" i="25" s="1"/>
  <c r="R125" i="25" s="1"/>
  <c r="R116" i="26"/>
  <c r="R124" i="26" s="1"/>
  <c r="R125" i="26" s="1"/>
  <c r="L117" i="28"/>
  <c r="L129" i="28" s="1"/>
  <c r="L116" i="28"/>
  <c r="L124" i="28" s="1"/>
  <c r="L125" i="28" s="1"/>
  <c r="N37" i="27"/>
  <c r="N16" i="27"/>
  <c r="N79" i="28"/>
  <c r="N55" i="28"/>
  <c r="N109" i="27"/>
  <c r="N16" i="28"/>
  <c r="N67" i="27"/>
  <c r="N6" i="28"/>
  <c r="N61" i="27"/>
  <c r="N43" i="27"/>
  <c r="N73" i="28"/>
  <c r="N91" i="28"/>
  <c r="N67" i="28"/>
  <c r="N49" i="28"/>
  <c r="N43" i="28"/>
  <c r="O31" i="27"/>
  <c r="N21" i="27"/>
  <c r="N109" i="28"/>
  <c r="N31" i="28"/>
  <c r="N26" i="27"/>
  <c r="N26" i="28"/>
  <c r="N21" i="28"/>
  <c r="N103" i="27"/>
  <c r="O6" i="27"/>
  <c r="N97" i="28"/>
  <c r="N37" i="28"/>
  <c r="N85" i="28"/>
  <c r="N61" i="28"/>
  <c r="N85" i="27"/>
  <c r="N49" i="27"/>
  <c r="O91" i="27"/>
  <c r="N11" i="28"/>
  <c r="N79" i="27"/>
  <c r="N73" i="27"/>
  <c r="N103" i="28"/>
  <c r="N97" i="27"/>
  <c r="O11" i="27"/>
  <c r="O55" i="27"/>
  <c r="P123" i="27"/>
  <c r="Q123" i="28"/>
  <c r="P53" i="24" l="1"/>
  <c r="N52" i="24"/>
  <c r="O52" i="24" s="1"/>
  <c r="M120" i="27"/>
  <c r="L131" i="27"/>
  <c r="M119" i="28"/>
  <c r="M116" i="27"/>
  <c r="M124" i="27" s="1"/>
  <c r="M125" i="27" s="1"/>
  <c r="M118" i="27"/>
  <c r="M132" i="27" s="1"/>
  <c r="L136" i="27"/>
  <c r="O60" i="27"/>
  <c r="O59" i="27"/>
  <c r="O58" i="27"/>
  <c r="N102" i="27"/>
  <c r="N101" i="27"/>
  <c r="N100" i="27"/>
  <c r="N78" i="27"/>
  <c r="N77" i="27"/>
  <c r="N76" i="27"/>
  <c r="N15" i="28"/>
  <c r="N14" i="28"/>
  <c r="N54" i="27"/>
  <c r="N53" i="27"/>
  <c r="N52" i="27"/>
  <c r="N66" i="28"/>
  <c r="N65" i="28"/>
  <c r="N64" i="28"/>
  <c r="N42" i="28"/>
  <c r="N41" i="28"/>
  <c r="N40" i="28"/>
  <c r="O10" i="27"/>
  <c r="O9" i="27"/>
  <c r="N25" i="28"/>
  <c r="N24" i="28"/>
  <c r="N30" i="27"/>
  <c r="N29" i="27"/>
  <c r="N36" i="28"/>
  <c r="N35" i="28"/>
  <c r="N34" i="28"/>
  <c r="N25" i="27"/>
  <c r="N24" i="27"/>
  <c r="N54" i="28"/>
  <c r="N53" i="28"/>
  <c r="N52" i="28"/>
  <c r="N96" i="28"/>
  <c r="N95" i="28"/>
  <c r="N94" i="28"/>
  <c r="N48" i="27"/>
  <c r="N47" i="27"/>
  <c r="N46" i="27"/>
  <c r="N10" i="28"/>
  <c r="N9" i="28"/>
  <c r="N20" i="28"/>
  <c r="N19" i="28"/>
  <c r="N60" i="28"/>
  <c r="N59" i="28"/>
  <c r="N58" i="28"/>
  <c r="N20" i="27"/>
  <c r="N19" i="27"/>
  <c r="M119" i="27"/>
  <c r="O15" i="27"/>
  <c r="O14" i="27"/>
  <c r="N108" i="28"/>
  <c r="N107" i="28"/>
  <c r="N106" i="28"/>
  <c r="N84" i="27"/>
  <c r="N83" i="27"/>
  <c r="N82" i="27"/>
  <c r="O96" i="27"/>
  <c r="O95" i="27"/>
  <c r="O94" i="27"/>
  <c r="N90" i="27"/>
  <c r="N89" i="27"/>
  <c r="N88" i="27"/>
  <c r="N90" i="28"/>
  <c r="N89" i="28"/>
  <c r="N88" i="28"/>
  <c r="N102" i="28"/>
  <c r="N101" i="28"/>
  <c r="N100" i="28"/>
  <c r="N108" i="27"/>
  <c r="N107" i="27"/>
  <c r="N106" i="27"/>
  <c r="N30" i="28"/>
  <c r="N29" i="28"/>
  <c r="N114" i="28"/>
  <c r="N113" i="28"/>
  <c r="N112" i="28"/>
  <c r="O36" i="27"/>
  <c r="O35" i="27"/>
  <c r="O34" i="27"/>
  <c r="N48" i="28"/>
  <c r="N47" i="28"/>
  <c r="N46" i="28"/>
  <c r="N72" i="28"/>
  <c r="N71" i="28"/>
  <c r="N70" i="28"/>
  <c r="N78" i="28"/>
  <c r="N77" i="28"/>
  <c r="N76" i="28"/>
  <c r="N66" i="27"/>
  <c r="N65" i="27"/>
  <c r="N64" i="27"/>
  <c r="N72" i="27"/>
  <c r="N71" i="27"/>
  <c r="N70" i="27"/>
  <c r="N114" i="27"/>
  <c r="N113" i="27"/>
  <c r="N112" i="27"/>
  <c r="N84" i="28"/>
  <c r="N83" i="28"/>
  <c r="N82" i="28"/>
  <c r="N42" i="27"/>
  <c r="N118" i="27" s="1"/>
  <c r="N132" i="27" s="1"/>
  <c r="N41" i="27"/>
  <c r="N40" i="27"/>
  <c r="R130" i="26"/>
  <c r="R131" i="26"/>
  <c r="R136" i="26"/>
  <c r="L130" i="28"/>
  <c r="L131" i="28"/>
  <c r="L136" i="28"/>
  <c r="M136" i="27"/>
  <c r="M130" i="27"/>
  <c r="M131" i="27"/>
  <c r="R131" i="25"/>
  <c r="R136" i="25"/>
  <c r="R130" i="25"/>
  <c r="M116" i="28"/>
  <c r="M124" i="28" s="1"/>
  <c r="M125" i="28" s="1"/>
  <c r="M120" i="28"/>
  <c r="M118" i="28"/>
  <c r="M132" i="28" s="1"/>
  <c r="M117" i="28"/>
  <c r="M129" i="28" s="1"/>
  <c r="P55" i="27"/>
  <c r="P11" i="27"/>
  <c r="O79" i="27"/>
  <c r="P91" i="27"/>
  <c r="O49" i="27"/>
  <c r="O85" i="27"/>
  <c r="O61" i="28"/>
  <c r="O85" i="28"/>
  <c r="O37" i="28"/>
  <c r="O97" i="28"/>
  <c r="O103" i="27"/>
  <c r="O21" i="28"/>
  <c r="O26" i="28"/>
  <c r="O26" i="27"/>
  <c r="O21" i="27"/>
  <c r="P31" i="27"/>
  <c r="O43" i="28"/>
  <c r="O49" i="28"/>
  <c r="O73" i="28"/>
  <c r="O43" i="27"/>
  <c r="O61" i="27"/>
  <c r="O6" i="28"/>
  <c r="O67" i="27"/>
  <c r="O16" i="28"/>
  <c r="O16" i="27"/>
  <c r="O97" i="27"/>
  <c r="O103" i="28"/>
  <c r="O73" i="27"/>
  <c r="O11" i="28"/>
  <c r="P6" i="27"/>
  <c r="O31" i="28"/>
  <c r="O109" i="28"/>
  <c r="O67" i="28"/>
  <c r="O91" i="28"/>
  <c r="O109" i="27"/>
  <c r="O55" i="28"/>
  <c r="O79" i="28"/>
  <c r="O37" i="27"/>
  <c r="Q123" i="27"/>
  <c r="R123" i="28"/>
  <c r="P54" i="24" l="1"/>
  <c r="N53" i="24"/>
  <c r="O53" i="24" s="1"/>
  <c r="N120" i="27"/>
  <c r="N116" i="27"/>
  <c r="N124" i="27" s="1"/>
  <c r="N125" i="27" s="1"/>
  <c r="N119" i="28"/>
  <c r="N117" i="27"/>
  <c r="N129" i="27" s="1"/>
  <c r="N131" i="27" s="1"/>
  <c r="N119" i="27"/>
  <c r="O42" i="27"/>
  <c r="O41" i="27"/>
  <c r="O40" i="27"/>
  <c r="O96" i="28"/>
  <c r="O95" i="28"/>
  <c r="O94" i="28"/>
  <c r="O15" i="28"/>
  <c r="O14" i="28"/>
  <c r="O108" i="28"/>
  <c r="O107" i="28"/>
  <c r="O106" i="28"/>
  <c r="O20" i="27"/>
  <c r="O19" i="27"/>
  <c r="O72" i="27"/>
  <c r="O71" i="27"/>
  <c r="O70" i="27"/>
  <c r="O66" i="27"/>
  <c r="O65" i="27"/>
  <c r="O64" i="27"/>
  <c r="O78" i="28"/>
  <c r="O77" i="28"/>
  <c r="O76" i="28"/>
  <c r="O48" i="28"/>
  <c r="O47" i="28"/>
  <c r="O46" i="28"/>
  <c r="P36" i="27"/>
  <c r="P35" i="27"/>
  <c r="P34" i="27"/>
  <c r="O30" i="27"/>
  <c r="O29" i="27"/>
  <c r="O25" i="28"/>
  <c r="O24" i="28"/>
  <c r="O102" i="28"/>
  <c r="O101" i="28"/>
  <c r="O100" i="28"/>
  <c r="O90" i="28"/>
  <c r="O89" i="28"/>
  <c r="O88" i="28"/>
  <c r="O90" i="27"/>
  <c r="O89" i="27"/>
  <c r="O88" i="27"/>
  <c r="P96" i="27"/>
  <c r="P95" i="27"/>
  <c r="P94" i="27"/>
  <c r="P15" i="27"/>
  <c r="P14" i="27"/>
  <c r="O60" i="28"/>
  <c r="O59" i="28"/>
  <c r="O58" i="28"/>
  <c r="O114" i="28"/>
  <c r="O113" i="28"/>
  <c r="O112" i="28"/>
  <c r="O84" i="28"/>
  <c r="O83" i="28"/>
  <c r="O82" i="28"/>
  <c r="O114" i="27"/>
  <c r="O113" i="27"/>
  <c r="O112" i="27"/>
  <c r="O72" i="28"/>
  <c r="O71" i="28"/>
  <c r="O70" i="28"/>
  <c r="O36" i="28"/>
  <c r="O35" i="28"/>
  <c r="O34" i="28"/>
  <c r="P10" i="27"/>
  <c r="P9" i="27"/>
  <c r="O78" i="27"/>
  <c r="O77" i="27"/>
  <c r="O76" i="27"/>
  <c r="O102" i="27"/>
  <c r="O101" i="27"/>
  <c r="O100" i="27"/>
  <c r="O20" i="28"/>
  <c r="O19" i="28"/>
  <c r="O10" i="28"/>
  <c r="O9" i="28"/>
  <c r="O48" i="27"/>
  <c r="O47" i="27"/>
  <c r="O46" i="27"/>
  <c r="O54" i="28"/>
  <c r="O53" i="28"/>
  <c r="O52" i="28"/>
  <c r="O25" i="27"/>
  <c r="O24" i="27"/>
  <c r="O30" i="28"/>
  <c r="O29" i="28"/>
  <c r="O108" i="27"/>
  <c r="O107" i="27"/>
  <c r="O106" i="27"/>
  <c r="O42" i="28"/>
  <c r="O41" i="28"/>
  <c r="O40" i="28"/>
  <c r="O66" i="28"/>
  <c r="O65" i="28"/>
  <c r="O64" i="28"/>
  <c r="O54" i="27"/>
  <c r="O53" i="27"/>
  <c r="O52" i="27"/>
  <c r="O84" i="27"/>
  <c r="O83" i="27"/>
  <c r="O82" i="27"/>
  <c r="P60" i="27"/>
  <c r="P59" i="27"/>
  <c r="P58" i="27"/>
  <c r="M130" i="28"/>
  <c r="M131" i="28"/>
  <c r="M136" i="28"/>
  <c r="N136" i="27"/>
  <c r="N116" i="28"/>
  <c r="N124" i="28" s="1"/>
  <c r="N125" i="28" s="1"/>
  <c r="N120" i="28"/>
  <c r="N118" i="28"/>
  <c r="N132" i="28" s="1"/>
  <c r="N117" i="28"/>
  <c r="N129" i="28" s="1"/>
  <c r="P91" i="28"/>
  <c r="P67" i="28"/>
  <c r="P109" i="28"/>
  <c r="P31" i="28"/>
  <c r="Q6" i="27"/>
  <c r="P11" i="28"/>
  <c r="P97" i="27"/>
  <c r="P16" i="27"/>
  <c r="P67" i="27"/>
  <c r="P6" i="28"/>
  <c r="P61" i="27"/>
  <c r="P49" i="28"/>
  <c r="P26" i="27"/>
  <c r="P21" i="28"/>
  <c r="P97" i="28"/>
  <c r="P37" i="28"/>
  <c r="P85" i="28"/>
  <c r="P61" i="28"/>
  <c r="P85" i="27"/>
  <c r="P49" i="27"/>
  <c r="Q91" i="27"/>
  <c r="Q11" i="27"/>
  <c r="P37" i="27"/>
  <c r="P79" i="28"/>
  <c r="P55" i="28"/>
  <c r="P109" i="27"/>
  <c r="P73" i="27"/>
  <c r="P103" i="28"/>
  <c r="P16" i="28"/>
  <c r="P43" i="27"/>
  <c r="P73" i="28"/>
  <c r="P43" i="28"/>
  <c r="Q31" i="27"/>
  <c r="P21" i="27"/>
  <c r="P26" i="28"/>
  <c r="P103" i="27"/>
  <c r="P79" i="27"/>
  <c r="Q55" i="27"/>
  <c r="R123" i="27"/>
  <c r="P55" i="24" l="1"/>
  <c r="N54" i="24"/>
  <c r="O54" i="24" s="1"/>
  <c r="O116" i="27"/>
  <c r="O124" i="27" s="1"/>
  <c r="O125" i="27" s="1"/>
  <c r="O120" i="27"/>
  <c r="N130" i="27"/>
  <c r="O117" i="27"/>
  <c r="O129" i="27" s="1"/>
  <c r="O119" i="28"/>
  <c r="O118" i="27"/>
  <c r="O132" i="27" s="1"/>
  <c r="P84" i="27"/>
  <c r="P83" i="27"/>
  <c r="P82" i="27"/>
  <c r="P30" i="28"/>
  <c r="P29" i="28"/>
  <c r="P48" i="28"/>
  <c r="P47" i="28"/>
  <c r="P46" i="28"/>
  <c r="P48" i="27"/>
  <c r="P47" i="27"/>
  <c r="P46" i="27"/>
  <c r="P108" i="28"/>
  <c r="P107" i="28"/>
  <c r="P106" i="28"/>
  <c r="P114" i="27"/>
  <c r="P113" i="27"/>
  <c r="P112" i="27"/>
  <c r="P84" i="28"/>
  <c r="P83" i="28"/>
  <c r="P82" i="28"/>
  <c r="Q15" i="27"/>
  <c r="Q14" i="27"/>
  <c r="P54" i="27"/>
  <c r="P53" i="27"/>
  <c r="P52" i="27"/>
  <c r="P66" i="28"/>
  <c r="P65" i="28"/>
  <c r="P64" i="28"/>
  <c r="P42" i="28"/>
  <c r="P41" i="28"/>
  <c r="P40" i="28"/>
  <c r="P25" i="28"/>
  <c r="P24" i="28"/>
  <c r="P54" i="28"/>
  <c r="P53" i="28"/>
  <c r="P52" i="28"/>
  <c r="P10" i="28"/>
  <c r="P9" i="28"/>
  <c r="P20" i="27"/>
  <c r="P19" i="27"/>
  <c r="P15" i="28"/>
  <c r="P14" i="28"/>
  <c r="P36" i="28"/>
  <c r="P35" i="28"/>
  <c r="P34" i="28"/>
  <c r="P114" i="28"/>
  <c r="P113" i="28"/>
  <c r="P112" i="28"/>
  <c r="P96" i="28"/>
  <c r="P95" i="28"/>
  <c r="P94" i="28"/>
  <c r="Q60" i="27"/>
  <c r="Q59" i="27"/>
  <c r="Q58" i="27"/>
  <c r="P108" i="27"/>
  <c r="P107" i="27"/>
  <c r="P106" i="27"/>
  <c r="P25" i="27"/>
  <c r="P24" i="27"/>
  <c r="Q36" i="27"/>
  <c r="Q35" i="27"/>
  <c r="Q34" i="27"/>
  <c r="P78" i="28"/>
  <c r="P77" i="28"/>
  <c r="P76" i="28"/>
  <c r="P20" i="28"/>
  <c r="P19" i="28"/>
  <c r="P78" i="27"/>
  <c r="P77" i="27"/>
  <c r="P76" i="27"/>
  <c r="P60" i="28"/>
  <c r="P59" i="28"/>
  <c r="P58" i="28"/>
  <c r="P42" i="27"/>
  <c r="P41" i="27"/>
  <c r="P40" i="27"/>
  <c r="Q96" i="27"/>
  <c r="Q95" i="27"/>
  <c r="Q94" i="27"/>
  <c r="P90" i="27"/>
  <c r="P89" i="27"/>
  <c r="P88" i="27"/>
  <c r="P90" i="28"/>
  <c r="P89" i="28"/>
  <c r="P88" i="28"/>
  <c r="P102" i="28"/>
  <c r="P101" i="28"/>
  <c r="P100" i="28"/>
  <c r="P30" i="27"/>
  <c r="P29" i="27"/>
  <c r="P66" i="27"/>
  <c r="P65" i="27"/>
  <c r="P64" i="27"/>
  <c r="P72" i="27"/>
  <c r="P71" i="27"/>
  <c r="P70" i="27"/>
  <c r="P102" i="27"/>
  <c r="P101" i="27"/>
  <c r="P100" i="27"/>
  <c r="Q10" i="27"/>
  <c r="Q9" i="27"/>
  <c r="P72" i="28"/>
  <c r="P71" i="28"/>
  <c r="P70" i="28"/>
  <c r="O119" i="27"/>
  <c r="N136" i="28"/>
  <c r="N130" i="28"/>
  <c r="N131" i="28"/>
  <c r="O131" i="27"/>
  <c r="O136" i="27"/>
  <c r="O130" i="27"/>
  <c r="P120" i="27"/>
  <c r="O117" i="28"/>
  <c r="O129" i="28" s="1"/>
  <c r="O120" i="28"/>
  <c r="O118" i="28"/>
  <c r="O132" i="28" s="1"/>
  <c r="O116" i="28"/>
  <c r="O124" i="28" s="1"/>
  <c r="O125" i="28" s="1"/>
  <c r="R55" i="27"/>
  <c r="Q103" i="27"/>
  <c r="Q26" i="28"/>
  <c r="Q21" i="27"/>
  <c r="Q43" i="28"/>
  <c r="Q73" i="28"/>
  <c r="Q43" i="27"/>
  <c r="Q16" i="28"/>
  <c r="R91" i="27"/>
  <c r="Q49" i="27"/>
  <c r="Q85" i="27"/>
  <c r="Q61" i="28"/>
  <c r="Q85" i="28"/>
  <c r="Q37" i="28"/>
  <c r="Q97" i="28"/>
  <c r="Q21" i="28"/>
  <c r="Q49" i="28"/>
  <c r="Q61" i="27"/>
  <c r="Q16" i="27"/>
  <c r="R6" i="27"/>
  <c r="Q31" i="28"/>
  <c r="Q109" i="28"/>
  <c r="Q67" i="28"/>
  <c r="Q91" i="28"/>
  <c r="Q79" i="27"/>
  <c r="R31" i="27"/>
  <c r="Q103" i="28"/>
  <c r="Q73" i="27"/>
  <c r="Q109" i="27"/>
  <c r="Q55" i="28"/>
  <c r="Q79" i="28"/>
  <c r="Q37" i="27"/>
  <c r="R11" i="27"/>
  <c r="Q26" i="27"/>
  <c r="Q6" i="28"/>
  <c r="Q67" i="27"/>
  <c r="Q97" i="27"/>
  <c r="Q11" i="28"/>
  <c r="P56" i="24" l="1"/>
  <c r="N55" i="24"/>
  <c r="O55" i="24" s="1"/>
  <c r="P118" i="27"/>
  <c r="P132" i="27" s="1"/>
  <c r="P117" i="27"/>
  <c r="P129" i="27" s="1"/>
  <c r="P116" i="27"/>
  <c r="P124" i="27" s="1"/>
  <c r="P125" i="27" s="1"/>
  <c r="P119" i="28"/>
  <c r="Q15" i="28"/>
  <c r="Q14" i="28"/>
  <c r="Q72" i="27"/>
  <c r="Q71" i="27"/>
  <c r="Q70" i="27"/>
  <c r="Q30" i="27"/>
  <c r="Q29" i="27"/>
  <c r="Q42" i="27"/>
  <c r="Q41" i="27"/>
  <c r="Q40" i="27"/>
  <c r="Q60" i="28"/>
  <c r="Q59" i="28"/>
  <c r="Q58" i="28"/>
  <c r="Q78" i="27"/>
  <c r="Q77" i="27"/>
  <c r="Q76" i="27"/>
  <c r="R36" i="27"/>
  <c r="R35" i="27"/>
  <c r="R34" i="27"/>
  <c r="Q84" i="27"/>
  <c r="Q83" i="27"/>
  <c r="Q82" i="27"/>
  <c r="Q72" i="28"/>
  <c r="Q71" i="28"/>
  <c r="Q70" i="28"/>
  <c r="R10" i="27"/>
  <c r="R9" i="27"/>
  <c r="Q66" i="27"/>
  <c r="Q65" i="27"/>
  <c r="Q64" i="27"/>
  <c r="Q25" i="28"/>
  <c r="Q24" i="28"/>
  <c r="Q42" i="28"/>
  <c r="Q41" i="28"/>
  <c r="Q40" i="28"/>
  <c r="Q66" i="28"/>
  <c r="Q65" i="28"/>
  <c r="Q64" i="28"/>
  <c r="Q54" i="27"/>
  <c r="Q53" i="27"/>
  <c r="Q52" i="27"/>
  <c r="Q20" i="28"/>
  <c r="Q19" i="28"/>
  <c r="Q78" i="28"/>
  <c r="Q77" i="28"/>
  <c r="Q76" i="28"/>
  <c r="Q25" i="27"/>
  <c r="Q24" i="27"/>
  <c r="Q108" i="27"/>
  <c r="Q107" i="27"/>
  <c r="Q106" i="27"/>
  <c r="Q102" i="27"/>
  <c r="Q101" i="27"/>
  <c r="Q100" i="27"/>
  <c r="Q10" i="28"/>
  <c r="Q9" i="28"/>
  <c r="R15" i="27"/>
  <c r="R14" i="27"/>
  <c r="Q84" i="28"/>
  <c r="Q83" i="28"/>
  <c r="Q82" i="28"/>
  <c r="Q114" i="27"/>
  <c r="Q113" i="27"/>
  <c r="Q112" i="27"/>
  <c r="Q108" i="28"/>
  <c r="Q107" i="28"/>
  <c r="Q106" i="28"/>
  <c r="Q96" i="28"/>
  <c r="Q95" i="28"/>
  <c r="Q94" i="28"/>
  <c r="Q114" i="28"/>
  <c r="Q113" i="28"/>
  <c r="Q112" i="28"/>
  <c r="Q36" i="28"/>
  <c r="Q35" i="28"/>
  <c r="Q34" i="28"/>
  <c r="Q20" i="27"/>
  <c r="Q19" i="27"/>
  <c r="Q54" i="28"/>
  <c r="Q53" i="28"/>
  <c r="Q52" i="28"/>
  <c r="Q102" i="28"/>
  <c r="Q101" i="28"/>
  <c r="Q100" i="28"/>
  <c r="Q90" i="28"/>
  <c r="Q89" i="28"/>
  <c r="Q88" i="28"/>
  <c r="Q90" i="27"/>
  <c r="Q89" i="27"/>
  <c r="Q88" i="27"/>
  <c r="R96" i="27"/>
  <c r="R95" i="27"/>
  <c r="R94" i="27"/>
  <c r="Q48" i="27"/>
  <c r="Q47" i="27"/>
  <c r="Q46" i="27"/>
  <c r="Q48" i="28"/>
  <c r="Q47" i="28"/>
  <c r="Q46" i="28"/>
  <c r="Q30" i="28"/>
  <c r="Q29" i="28"/>
  <c r="R60" i="27"/>
  <c r="R59" i="27"/>
  <c r="R58" i="27"/>
  <c r="P119" i="27"/>
  <c r="P131" i="27"/>
  <c r="P136" i="27"/>
  <c r="P130" i="27"/>
  <c r="O136" i="28"/>
  <c r="O130" i="28"/>
  <c r="O131" i="28"/>
  <c r="P117" i="28"/>
  <c r="P129" i="28" s="1"/>
  <c r="P116" i="28"/>
  <c r="P124" i="28" s="1"/>
  <c r="P125" i="28" s="1"/>
  <c r="Q120" i="27"/>
  <c r="P120" i="28"/>
  <c r="P118" i="28"/>
  <c r="P132" i="28" s="1"/>
  <c r="Q116" i="27"/>
  <c r="Q124" i="27" s="1"/>
  <c r="Q125" i="27" s="1"/>
  <c r="R97" i="27"/>
  <c r="R26" i="27"/>
  <c r="R91" i="28"/>
  <c r="R67" i="28"/>
  <c r="R109" i="28"/>
  <c r="R31" i="28"/>
  <c r="Q119" i="28"/>
  <c r="R16" i="27"/>
  <c r="R97" i="28"/>
  <c r="R37" i="28"/>
  <c r="R85" i="28"/>
  <c r="R61" i="28"/>
  <c r="R85" i="27"/>
  <c r="R49" i="27"/>
  <c r="R43" i="27"/>
  <c r="R73" i="28"/>
  <c r="R43" i="28"/>
  <c r="R21" i="27"/>
  <c r="R103" i="27"/>
  <c r="R11" i="28"/>
  <c r="R67" i="27"/>
  <c r="R6" i="28"/>
  <c r="R37" i="27"/>
  <c r="R79" i="28"/>
  <c r="R55" i="28"/>
  <c r="R109" i="27"/>
  <c r="R73" i="27"/>
  <c r="R103" i="28"/>
  <c r="R79" i="27"/>
  <c r="R61" i="27"/>
  <c r="R49" i="28"/>
  <c r="R21" i="28"/>
  <c r="R16" i="28"/>
  <c r="R26" i="28"/>
  <c r="F98" i="17"/>
  <c r="F104" i="17"/>
  <c r="F80" i="17"/>
  <c r="F74" i="17"/>
  <c r="F68" i="17"/>
  <c r="F62" i="17"/>
  <c r="F44" i="17"/>
  <c r="F38" i="17"/>
  <c r="F12" i="17"/>
  <c r="P57" i="24" l="1"/>
  <c r="N56" i="24"/>
  <c r="O56" i="24" s="1"/>
  <c r="Q118" i="27"/>
  <c r="Q132" i="27" s="1"/>
  <c r="Q117" i="27"/>
  <c r="Q129" i="27" s="1"/>
  <c r="R25" i="28"/>
  <c r="R24" i="28"/>
  <c r="R66" i="27"/>
  <c r="R65" i="27"/>
  <c r="R64" i="27"/>
  <c r="R78" i="27"/>
  <c r="R77" i="27"/>
  <c r="R76" i="27"/>
  <c r="R60" i="28"/>
  <c r="R59" i="28"/>
  <c r="R58" i="28"/>
  <c r="R42" i="27"/>
  <c r="R41" i="27"/>
  <c r="R40" i="27"/>
  <c r="R72" i="27"/>
  <c r="R71" i="27"/>
  <c r="R70" i="27"/>
  <c r="R108" i="27"/>
  <c r="R107" i="27"/>
  <c r="R106" i="27"/>
  <c r="R48" i="28"/>
  <c r="R47" i="28"/>
  <c r="R46" i="28"/>
  <c r="R48" i="27"/>
  <c r="R47" i="27"/>
  <c r="R46" i="27"/>
  <c r="R90" i="27"/>
  <c r="R89" i="27"/>
  <c r="R88" i="27"/>
  <c r="R90" i="28"/>
  <c r="R89" i="28"/>
  <c r="R88" i="28"/>
  <c r="R102" i="28"/>
  <c r="R101" i="28"/>
  <c r="R100" i="28"/>
  <c r="R114" i="28"/>
  <c r="R113" i="28"/>
  <c r="R112" i="28"/>
  <c r="R96" i="28"/>
  <c r="R95" i="28"/>
  <c r="R94" i="28"/>
  <c r="R102" i="27"/>
  <c r="R101" i="27"/>
  <c r="R100" i="27"/>
  <c r="Q119" i="27"/>
  <c r="R30" i="28"/>
  <c r="R29" i="28"/>
  <c r="R20" i="28"/>
  <c r="R19" i="28"/>
  <c r="R54" i="28"/>
  <c r="R53" i="28"/>
  <c r="R52" i="28"/>
  <c r="R84" i="27"/>
  <c r="R83" i="27"/>
  <c r="R82" i="27"/>
  <c r="R108" i="28"/>
  <c r="R107" i="28"/>
  <c r="R106" i="28"/>
  <c r="R114" i="27"/>
  <c r="R113" i="27"/>
  <c r="R112" i="27"/>
  <c r="R84" i="28"/>
  <c r="R83" i="28"/>
  <c r="R82" i="28"/>
  <c r="R10" i="28"/>
  <c r="R9" i="28"/>
  <c r="R15" i="28"/>
  <c r="R14" i="28"/>
  <c r="R25" i="27"/>
  <c r="R24" i="27"/>
  <c r="R78" i="28"/>
  <c r="R77" i="28"/>
  <c r="R76" i="28"/>
  <c r="R54" i="27"/>
  <c r="R53" i="27"/>
  <c r="R52" i="27"/>
  <c r="R66" i="28"/>
  <c r="R65" i="28"/>
  <c r="R64" i="28"/>
  <c r="R42" i="28"/>
  <c r="R41" i="28"/>
  <c r="R40" i="28"/>
  <c r="R20" i="27"/>
  <c r="R19" i="27"/>
  <c r="R36" i="28"/>
  <c r="R35" i="28"/>
  <c r="R34" i="28"/>
  <c r="R72" i="28"/>
  <c r="R71" i="28"/>
  <c r="R70" i="28"/>
  <c r="R30" i="27"/>
  <c r="R29" i="27"/>
  <c r="Q136" i="27"/>
  <c r="Q130" i="27"/>
  <c r="Q131" i="27"/>
  <c r="P130" i="28"/>
  <c r="P131" i="28"/>
  <c r="P136" i="28"/>
  <c r="Q120" i="28"/>
  <c r="Q118" i="28"/>
  <c r="Q132" i="28" s="1"/>
  <c r="Q116" i="28"/>
  <c r="Q124" i="28" s="1"/>
  <c r="Q125" i="28" s="1"/>
  <c r="R118" i="27"/>
  <c r="R132" i="27" s="1"/>
  <c r="Q117" i="28"/>
  <c r="Q129" i="28" s="1"/>
  <c r="R116" i="27"/>
  <c r="R124" i="27" s="1"/>
  <c r="R125" i="27" s="1"/>
  <c r="P58" i="24" l="1"/>
  <c r="N57" i="24"/>
  <c r="O57" i="24" s="1"/>
  <c r="R119" i="28"/>
  <c r="R120" i="27"/>
  <c r="R117" i="27"/>
  <c r="R129" i="27" s="1"/>
  <c r="R130" i="27" s="1"/>
  <c r="R119" i="27"/>
  <c r="Q136" i="28"/>
  <c r="Q130" i="28"/>
  <c r="Q131" i="28"/>
  <c r="R131" i="27"/>
  <c r="R136" i="27"/>
  <c r="R116" i="28"/>
  <c r="R124" i="28" s="1"/>
  <c r="R125" i="28" s="1"/>
  <c r="R117" i="28"/>
  <c r="R129" i="28" s="1"/>
  <c r="R120" i="28"/>
  <c r="R118" i="28"/>
  <c r="R132" i="28" s="1"/>
  <c r="P59" i="24" l="1"/>
  <c r="N58" i="24"/>
  <c r="O58" i="24" s="1"/>
  <c r="R131" i="28"/>
  <c r="R136" i="28"/>
  <c r="R130" i="28"/>
  <c r="H33" i="13"/>
  <c r="P60" i="24" l="1"/>
  <c r="N59" i="24"/>
  <c r="O59" i="24" s="1"/>
  <c r="H39" i="13"/>
  <c r="I44" i="13"/>
  <c r="J29" i="16"/>
  <c r="M29" i="16" s="1"/>
  <c r="M28" i="16"/>
  <c r="F28" i="16"/>
  <c r="C29" i="16"/>
  <c r="P61" i="24" l="1"/>
  <c r="N60" i="24"/>
  <c r="O60" i="24" s="1"/>
  <c r="H44" i="13"/>
  <c r="J44" i="13"/>
  <c r="F29" i="16"/>
  <c r="P62" i="24" l="1"/>
  <c r="N61" i="24"/>
  <c r="O61" i="24" s="1"/>
  <c r="I13" i="13"/>
  <c r="P63" i="24" l="1"/>
  <c r="N62" i="24"/>
  <c r="O62" i="24" s="1"/>
  <c r="I40" i="13"/>
  <c r="I39" i="13"/>
  <c r="H127" i="17"/>
  <c r="I15" i="13"/>
  <c r="I33" i="13" s="1"/>
  <c r="J13" i="13"/>
  <c r="C10" i="2"/>
  <c r="C9" i="2"/>
  <c r="J12" i="16"/>
  <c r="M12" i="16"/>
  <c r="J7" i="16" s="1"/>
  <c r="M22" i="16"/>
  <c r="J8" i="16" s="1"/>
  <c r="J22" i="16"/>
  <c r="J10" i="16" s="1"/>
  <c r="J18" i="16"/>
  <c r="J9" i="16" s="1"/>
  <c r="P64" i="24" l="1"/>
  <c r="N63" i="24"/>
  <c r="O63" i="24" s="1"/>
  <c r="J39" i="13"/>
  <c r="J40" i="13"/>
  <c r="H137" i="17"/>
  <c r="I127" i="17"/>
  <c r="J15" i="13"/>
  <c r="J33" i="13" s="1"/>
  <c r="J5" i="16"/>
  <c r="J6" i="16"/>
  <c r="P65" i="24" l="1"/>
  <c r="N64" i="24"/>
  <c r="O64" i="24" s="1"/>
  <c r="H129" i="17"/>
  <c r="H133" i="17"/>
  <c r="I137" i="17"/>
  <c r="I133" i="17"/>
  <c r="I126" i="17"/>
  <c r="M6" i="16"/>
  <c r="J30" i="16"/>
  <c r="M30" i="16"/>
  <c r="P66" i="24" l="1"/>
  <c r="N65" i="24"/>
  <c r="O65" i="24" s="1"/>
  <c r="I132" i="17"/>
  <c r="I129" i="17"/>
  <c r="I131" i="17" s="1"/>
  <c r="F22" i="16"/>
  <c r="P67" i="24" l="1"/>
  <c r="N66" i="24"/>
  <c r="O66" i="24" s="1"/>
  <c r="C12" i="16"/>
  <c r="F12" i="16"/>
  <c r="C7" i="16" s="1"/>
  <c r="C8" i="16"/>
  <c r="C22" i="16"/>
  <c r="C10" i="16" s="1"/>
  <c r="C18" i="16"/>
  <c r="C9" i="16" s="1"/>
  <c r="P68" i="24" l="1"/>
  <c r="N67" i="24"/>
  <c r="O67" i="24" s="1"/>
  <c r="C5" i="16"/>
  <c r="F30" i="16" s="1"/>
  <c r="C6" i="16"/>
  <c r="P69" i="24" l="1"/>
  <c r="N68" i="24"/>
  <c r="O68" i="24" s="1"/>
  <c r="F6" i="16"/>
  <c r="C30" i="16"/>
  <c r="P70" i="24" l="1"/>
  <c r="N69" i="24"/>
  <c r="O69" i="24" s="1"/>
  <c r="H126" i="17"/>
  <c r="P71" i="24" l="1"/>
  <c r="N70" i="24"/>
  <c r="O70" i="24" s="1"/>
  <c r="H132" i="17"/>
  <c r="H131" i="17"/>
  <c r="P72" i="24" l="1"/>
  <c r="N71" i="24"/>
  <c r="O71" i="24" s="1"/>
  <c r="P73" i="24" l="1"/>
  <c r="N72" i="24"/>
  <c r="O72" i="24" s="1"/>
  <c r="P74" i="24" l="1"/>
  <c r="N73" i="24"/>
  <c r="O73" i="24" s="1"/>
  <c r="P75" i="24" l="1"/>
  <c r="N74" i="24"/>
  <c r="O74" i="24" s="1"/>
  <c r="P76" i="24" l="1"/>
  <c r="N75" i="24"/>
  <c r="O75" i="24" s="1"/>
  <c r="P77" i="24" l="1"/>
  <c r="N76" i="24"/>
  <c r="O76" i="24" s="1"/>
  <c r="P78" i="24" l="1"/>
  <c r="N77" i="24"/>
  <c r="O77" i="24" s="1"/>
  <c r="P79" i="24" l="1"/>
  <c r="N78" i="24"/>
  <c r="O78" i="24" s="1"/>
  <c r="P80" i="24" l="1"/>
  <c r="N79" i="24"/>
  <c r="O79" i="24" s="1"/>
  <c r="P81" i="24" l="1"/>
  <c r="N80" i="24"/>
  <c r="O80" i="24" s="1"/>
  <c r="P82" i="24" l="1"/>
  <c r="N81" i="24"/>
  <c r="O81" i="24" s="1"/>
  <c r="P83" i="24" l="1"/>
  <c r="N82" i="24"/>
  <c r="O82" i="24" s="1"/>
  <c r="P84" i="24" l="1"/>
  <c r="N83" i="24"/>
  <c r="O83" i="24" s="1"/>
  <c r="P85" i="24" l="1"/>
  <c r="N84" i="24"/>
  <c r="O84" i="24" s="1"/>
  <c r="P86" i="24" l="1"/>
  <c r="N85" i="24"/>
  <c r="O85" i="24" s="1"/>
  <c r="P87" i="24" l="1"/>
  <c r="N86" i="24"/>
  <c r="O86" i="24" s="1"/>
  <c r="P88" i="24" l="1"/>
  <c r="N87" i="24"/>
  <c r="O87" i="24" s="1"/>
  <c r="P89" i="24" l="1"/>
  <c r="N88" i="24"/>
  <c r="O88" i="24" s="1"/>
  <c r="P90" i="24" l="1"/>
  <c r="N89" i="24"/>
  <c r="O89" i="24" s="1"/>
  <c r="P91" i="24" l="1"/>
  <c r="N90" i="24"/>
  <c r="O90" i="24" s="1"/>
  <c r="P92" i="24" l="1"/>
  <c r="N91" i="24"/>
  <c r="O91" i="24" s="1"/>
  <c r="P93" i="24" l="1"/>
  <c r="N92" i="24"/>
  <c r="O92" i="24" s="1"/>
  <c r="P94" i="24" l="1"/>
  <c r="N93" i="24"/>
  <c r="O93" i="24" s="1"/>
  <c r="P95" i="24" l="1"/>
  <c r="N94" i="24"/>
  <c r="O94" i="24" s="1"/>
  <c r="P96" i="24" l="1"/>
  <c r="N95" i="24"/>
  <c r="O95" i="24" s="1"/>
  <c r="P97" i="24" l="1"/>
  <c r="N96" i="24"/>
  <c r="O96" i="24" s="1"/>
  <c r="P98" i="24" l="1"/>
  <c r="N97" i="24"/>
  <c r="O97" i="24" s="1"/>
  <c r="P99" i="24" l="1"/>
  <c r="N98" i="24"/>
  <c r="O98" i="24" s="1"/>
  <c r="P100" i="24" l="1"/>
  <c r="N99" i="24"/>
  <c r="O99" i="24" s="1"/>
  <c r="P101" i="24" l="1"/>
  <c r="N100" i="24"/>
  <c r="O100" i="24" s="1"/>
  <c r="P102" i="24" l="1"/>
  <c r="N101" i="24"/>
  <c r="O101" i="24" s="1"/>
  <c r="P103" i="24" l="1"/>
  <c r="N102" i="24"/>
  <c r="O102" i="24" s="1"/>
  <c r="P104" i="24" l="1"/>
  <c r="N103" i="24"/>
  <c r="O103" i="24" s="1"/>
  <c r="P105" i="24" l="1"/>
  <c r="N104" i="24"/>
  <c r="O104" i="24" s="1"/>
  <c r="P106" i="24" l="1"/>
  <c r="N105" i="24"/>
  <c r="O105" i="24" s="1"/>
  <c r="P107" i="24" l="1"/>
  <c r="N106" i="24"/>
  <c r="O106" i="24" s="1"/>
  <c r="P108" i="24" l="1"/>
  <c r="N107" i="24"/>
  <c r="O107" i="24" s="1"/>
  <c r="P109" i="24" l="1"/>
  <c r="N108" i="24"/>
  <c r="O108" i="24" s="1"/>
  <c r="P110" i="24" l="1"/>
  <c r="N109" i="24"/>
  <c r="O109" i="24" s="1"/>
  <c r="P111" i="24" l="1"/>
  <c r="N110" i="24"/>
  <c r="O110" i="24" s="1"/>
  <c r="P112" i="24" l="1"/>
  <c r="N111" i="24"/>
  <c r="O111" i="24" s="1"/>
  <c r="P113" i="24" l="1"/>
  <c r="N112" i="24"/>
  <c r="O112" i="24" s="1"/>
  <c r="P114" i="24" l="1"/>
  <c r="N113" i="24"/>
  <c r="O113" i="24" s="1"/>
  <c r="P115" i="24" l="1"/>
  <c r="N114" i="24"/>
  <c r="O114" i="24" s="1"/>
  <c r="P116" i="24" l="1"/>
  <c r="N115" i="24"/>
  <c r="O115" i="24" s="1"/>
  <c r="P117" i="24" l="1"/>
  <c r="N116" i="24"/>
  <c r="O116" i="24" s="1"/>
  <c r="P118" i="24" l="1"/>
  <c r="N117" i="24"/>
  <c r="O117" i="24" s="1"/>
  <c r="P119" i="24" l="1"/>
  <c r="N118" i="24"/>
  <c r="O118" i="24" s="1"/>
  <c r="P120" i="24" l="1"/>
  <c r="N119" i="24"/>
  <c r="O119" i="24" s="1"/>
  <c r="P121" i="24" l="1"/>
  <c r="N120" i="24"/>
  <c r="O120" i="24" s="1"/>
  <c r="P122" i="24" l="1"/>
  <c r="N121" i="24"/>
  <c r="O121" i="24" s="1"/>
  <c r="P123" i="24" l="1"/>
  <c r="N122" i="24"/>
  <c r="O122" i="24" s="1"/>
  <c r="P124" i="24" l="1"/>
  <c r="N123" i="24"/>
  <c r="O123" i="24" s="1"/>
  <c r="P125" i="24" l="1"/>
  <c r="N124" i="24"/>
  <c r="O124" i="24" s="1"/>
  <c r="P126" i="24" l="1"/>
  <c r="N125" i="24"/>
  <c r="O125" i="24" s="1"/>
  <c r="P127" i="24" l="1"/>
  <c r="N126" i="24"/>
  <c r="O126" i="24" s="1"/>
  <c r="P128" i="24" l="1"/>
  <c r="N127" i="24"/>
  <c r="O127" i="24" s="1"/>
  <c r="P129" i="24" l="1"/>
  <c r="N128" i="24"/>
  <c r="O128" i="24" s="1"/>
  <c r="P130" i="24" l="1"/>
  <c r="N129" i="24"/>
  <c r="O129" i="24" s="1"/>
  <c r="P131" i="24" l="1"/>
  <c r="N130" i="24"/>
  <c r="O130" i="24"/>
  <c r="P132" i="24" l="1"/>
  <c r="N131" i="24"/>
  <c r="O131" i="24"/>
  <c r="P133" i="24" l="1"/>
  <c r="N132" i="24"/>
  <c r="O132" i="24" s="1"/>
  <c r="P134" i="24" l="1"/>
  <c r="N133" i="24"/>
  <c r="O133" i="24" s="1"/>
  <c r="P135" i="24" l="1"/>
  <c r="N134" i="24"/>
  <c r="O134" i="24" s="1"/>
  <c r="P136" i="24" l="1"/>
  <c r="N135" i="24"/>
  <c r="O135" i="24" s="1"/>
  <c r="P137" i="24" l="1"/>
  <c r="N136" i="24"/>
  <c r="O136" i="24" s="1"/>
  <c r="P138" i="24" l="1"/>
  <c r="N137" i="24"/>
  <c r="O137" i="24" s="1"/>
  <c r="P139" i="24" l="1"/>
  <c r="N138" i="24"/>
  <c r="O138" i="24" s="1"/>
  <c r="P140" i="24" l="1"/>
  <c r="N139" i="24"/>
  <c r="O139" i="24" s="1"/>
  <c r="P141" i="24" l="1"/>
  <c r="N140" i="24"/>
  <c r="O140" i="24" s="1"/>
  <c r="P142" i="24" l="1"/>
  <c r="N141" i="24"/>
  <c r="O141" i="24" s="1"/>
  <c r="P143" i="24" l="1"/>
  <c r="N142" i="24"/>
  <c r="O142" i="24" s="1"/>
  <c r="P144" i="24" l="1"/>
  <c r="N143" i="24"/>
  <c r="O143" i="24" s="1"/>
  <c r="P145" i="24" l="1"/>
  <c r="N144" i="24"/>
  <c r="O144" i="24" s="1"/>
  <c r="P146" i="24" l="1"/>
  <c r="N145" i="24"/>
  <c r="O145" i="24" s="1"/>
  <c r="P147" i="24" l="1"/>
  <c r="N146" i="24"/>
  <c r="O146" i="24" s="1"/>
  <c r="P148" i="24" l="1"/>
  <c r="N147" i="24"/>
  <c r="O147" i="24" s="1"/>
  <c r="P149" i="24" l="1"/>
  <c r="N148" i="24"/>
  <c r="O148" i="24" s="1"/>
  <c r="P150" i="24" l="1"/>
  <c r="N149" i="24"/>
  <c r="O149" i="24" s="1"/>
  <c r="P151" i="24" l="1"/>
  <c r="N150" i="24"/>
  <c r="O150" i="24" s="1"/>
  <c r="P152" i="24" l="1"/>
  <c r="N151" i="24"/>
  <c r="O151" i="24" s="1"/>
  <c r="P153" i="24" l="1"/>
  <c r="N152" i="24"/>
  <c r="O152" i="24" s="1"/>
  <c r="P154" i="24" l="1"/>
  <c r="N153" i="24"/>
  <c r="O153" i="24" s="1"/>
  <c r="P155" i="24" l="1"/>
  <c r="N154" i="24"/>
  <c r="O154" i="24" s="1"/>
  <c r="P156" i="24" l="1"/>
  <c r="N155" i="24"/>
  <c r="O155" i="24" s="1"/>
  <c r="P157" i="24" l="1"/>
  <c r="N156" i="24"/>
  <c r="O156" i="24" s="1"/>
  <c r="P158" i="24" l="1"/>
  <c r="N157" i="24"/>
  <c r="O157" i="24" s="1"/>
  <c r="P159" i="24" l="1"/>
  <c r="N158" i="24"/>
  <c r="O158" i="24" s="1"/>
  <c r="P160" i="24" l="1"/>
  <c r="N159" i="24"/>
  <c r="O159" i="24" s="1"/>
  <c r="P161" i="24" l="1"/>
  <c r="N160" i="24"/>
  <c r="O160" i="24" s="1"/>
  <c r="P162" i="24" l="1"/>
  <c r="N161" i="24"/>
  <c r="O161" i="24" s="1"/>
  <c r="P163" i="24" l="1"/>
  <c r="N162" i="24"/>
  <c r="O162" i="24" s="1"/>
  <c r="P164" i="24" l="1"/>
  <c r="N163" i="24"/>
  <c r="O163" i="24" s="1"/>
  <c r="P165" i="24" l="1"/>
  <c r="N164" i="24"/>
  <c r="O164" i="24" s="1"/>
  <c r="P166" i="24" l="1"/>
  <c r="N165" i="24"/>
  <c r="O165" i="24" s="1"/>
  <c r="P167" i="24" l="1"/>
  <c r="N166" i="24"/>
  <c r="O166" i="24" s="1"/>
  <c r="P168" i="24" l="1"/>
  <c r="N167" i="24"/>
  <c r="O167" i="24" s="1"/>
  <c r="P169" i="24" l="1"/>
  <c r="N168" i="24"/>
  <c r="O168" i="24" s="1"/>
  <c r="P170" i="24" l="1"/>
  <c r="N169" i="24"/>
  <c r="O169" i="24" s="1"/>
  <c r="P171" i="24" l="1"/>
  <c r="N170" i="24"/>
  <c r="O170" i="24" s="1"/>
  <c r="P172" i="24" l="1"/>
  <c r="N171" i="24"/>
  <c r="O171" i="24" s="1"/>
  <c r="P173" i="24" l="1"/>
  <c r="N172" i="24"/>
  <c r="O172" i="24" s="1"/>
  <c r="P174" i="24" l="1"/>
  <c r="N173" i="24"/>
  <c r="O173" i="24" s="1"/>
  <c r="P175" i="24" l="1"/>
  <c r="N174" i="24"/>
  <c r="O174" i="24" s="1"/>
  <c r="P176" i="24" l="1"/>
  <c r="N175" i="24"/>
  <c r="O175" i="24" s="1"/>
  <c r="P177" i="24" l="1"/>
  <c r="N176" i="24"/>
  <c r="O176" i="24" s="1"/>
  <c r="P178" i="24" l="1"/>
  <c r="N177" i="24"/>
  <c r="O177" i="24" s="1"/>
  <c r="P179" i="24" l="1"/>
  <c r="N178" i="24"/>
  <c r="O178" i="24" s="1"/>
  <c r="P180" i="24" l="1"/>
  <c r="N179" i="24"/>
  <c r="O179" i="24" s="1"/>
  <c r="P181" i="24" l="1"/>
  <c r="N180" i="24"/>
  <c r="O180" i="24" s="1"/>
  <c r="P182" i="24" l="1"/>
  <c r="N181" i="24"/>
  <c r="O181" i="24" s="1"/>
  <c r="P183" i="24" l="1"/>
  <c r="N182" i="24"/>
  <c r="O182" i="24" s="1"/>
  <c r="P184" i="24" l="1"/>
  <c r="N183" i="24"/>
  <c r="O183" i="24" s="1"/>
  <c r="P185" i="24" l="1"/>
  <c r="N184" i="24"/>
  <c r="O184" i="24" s="1"/>
  <c r="P186" i="24" l="1"/>
  <c r="N185" i="24"/>
  <c r="O185" i="24" s="1"/>
  <c r="P187" i="24" l="1"/>
  <c r="N186" i="24"/>
  <c r="O186" i="24" s="1"/>
  <c r="P188" i="24" l="1"/>
  <c r="N187" i="24"/>
  <c r="O187" i="24" s="1"/>
  <c r="P189" i="24" l="1"/>
  <c r="N188" i="24"/>
  <c r="O188" i="24" s="1"/>
  <c r="P190" i="24" l="1"/>
  <c r="N189" i="24"/>
  <c r="O189" i="24" s="1"/>
  <c r="P191" i="24" l="1"/>
  <c r="N190" i="24"/>
  <c r="O190" i="24" s="1"/>
  <c r="P192" i="24" l="1"/>
  <c r="N191" i="24"/>
  <c r="O191" i="24" s="1"/>
  <c r="P193" i="24" l="1"/>
  <c r="N192" i="24"/>
  <c r="O192" i="24" s="1"/>
  <c r="P194" i="24" l="1"/>
  <c r="N193" i="24"/>
  <c r="O193" i="24" s="1"/>
  <c r="P195" i="24" l="1"/>
  <c r="N194" i="24"/>
  <c r="O194" i="24" s="1"/>
  <c r="P196" i="24" l="1"/>
  <c r="N195" i="24"/>
  <c r="O195" i="24" s="1"/>
  <c r="P197" i="24" l="1"/>
  <c r="N196" i="24"/>
  <c r="O196" i="24" s="1"/>
  <c r="P198" i="24" l="1"/>
  <c r="N197" i="24"/>
  <c r="O197" i="24" s="1"/>
  <c r="P199" i="24" l="1"/>
  <c r="N198" i="24"/>
  <c r="O198" i="24" s="1"/>
  <c r="P200" i="24" l="1"/>
  <c r="N199" i="24"/>
  <c r="O199" i="24" s="1"/>
  <c r="P201" i="24" l="1"/>
  <c r="N200" i="24"/>
  <c r="O200" i="24" s="1"/>
  <c r="P202" i="24" l="1"/>
  <c r="N201" i="24"/>
  <c r="O201" i="24" s="1"/>
  <c r="P203" i="24" l="1"/>
  <c r="N202" i="24"/>
  <c r="O202" i="24" s="1"/>
  <c r="P204" i="24" l="1"/>
  <c r="N203" i="24"/>
  <c r="O203" i="24" s="1"/>
  <c r="P205" i="24" l="1"/>
  <c r="N204" i="24"/>
  <c r="O204" i="24" s="1"/>
  <c r="P206" i="24" l="1"/>
  <c r="N205" i="24"/>
  <c r="O205" i="24" s="1"/>
  <c r="P207" i="24" l="1"/>
  <c r="N206" i="24"/>
  <c r="O206" i="24" s="1"/>
  <c r="P208" i="24" l="1"/>
  <c r="N207" i="24"/>
  <c r="O207" i="24" s="1"/>
  <c r="P209" i="24" l="1"/>
  <c r="N208" i="24"/>
  <c r="O208" i="24" s="1"/>
  <c r="P210" i="24" l="1"/>
  <c r="N209" i="24"/>
  <c r="O209" i="24" s="1"/>
  <c r="P211" i="24" l="1"/>
  <c r="N210" i="24"/>
  <c r="O210" i="24" s="1"/>
  <c r="P212" i="24" l="1"/>
  <c r="N211" i="24"/>
  <c r="O211" i="24" s="1"/>
  <c r="P213" i="24" l="1"/>
  <c r="N212" i="24"/>
  <c r="O212" i="24" s="1"/>
  <c r="P214" i="24" l="1"/>
  <c r="N213" i="24"/>
  <c r="O213" i="24" s="1"/>
  <c r="P215" i="24" l="1"/>
  <c r="N214" i="24"/>
  <c r="O214" i="24" s="1"/>
  <c r="P216" i="24" l="1"/>
  <c r="N215" i="24"/>
  <c r="O215" i="24" s="1"/>
  <c r="P217" i="24" l="1"/>
  <c r="N216" i="24"/>
  <c r="O216" i="24" s="1"/>
  <c r="P218" i="24" l="1"/>
  <c r="N217" i="24"/>
  <c r="O217" i="24" s="1"/>
  <c r="P219" i="24" l="1"/>
  <c r="N218" i="24"/>
  <c r="O218" i="24" s="1"/>
  <c r="P220" i="24" l="1"/>
  <c r="N219" i="24"/>
  <c r="O219" i="24" s="1"/>
  <c r="P221" i="24" l="1"/>
  <c r="N220" i="24"/>
  <c r="O220" i="24" s="1"/>
  <c r="P222" i="24" l="1"/>
  <c r="N221" i="24"/>
  <c r="O221" i="24" s="1"/>
  <c r="P223" i="24" l="1"/>
  <c r="N222" i="24"/>
  <c r="O222" i="24" s="1"/>
  <c r="P224" i="24" l="1"/>
  <c r="N223" i="24"/>
  <c r="O223" i="24" s="1"/>
  <c r="P225" i="24" l="1"/>
  <c r="N224" i="24"/>
  <c r="O224" i="24" s="1"/>
  <c r="P226" i="24" l="1"/>
  <c r="N225" i="24"/>
  <c r="O225" i="24" s="1"/>
  <c r="P227" i="24" l="1"/>
  <c r="N226" i="24"/>
  <c r="O226" i="24" s="1"/>
  <c r="P228" i="24" l="1"/>
  <c r="N227" i="24"/>
  <c r="O227" i="24" s="1"/>
  <c r="P229" i="24" l="1"/>
  <c r="N228" i="24"/>
  <c r="O228" i="24" s="1"/>
  <c r="P230" i="24" l="1"/>
  <c r="N229" i="24"/>
  <c r="O229" i="24" s="1"/>
  <c r="P231" i="24" l="1"/>
  <c r="N230" i="24"/>
  <c r="O230" i="24" s="1"/>
  <c r="P232" i="24" l="1"/>
  <c r="N231" i="24"/>
  <c r="O231" i="24" s="1"/>
  <c r="P233" i="24" l="1"/>
  <c r="N232" i="24"/>
  <c r="O232" i="24" s="1"/>
  <c r="P234" i="24" l="1"/>
  <c r="N233" i="24"/>
  <c r="O233" i="24" s="1"/>
  <c r="P235" i="24" l="1"/>
  <c r="N234" i="24"/>
  <c r="O234" i="24" s="1"/>
  <c r="P236" i="24" l="1"/>
  <c r="N235" i="24"/>
  <c r="O235" i="24" s="1"/>
  <c r="P237" i="24" l="1"/>
  <c r="N236" i="24"/>
  <c r="O236" i="24" s="1"/>
  <c r="P238" i="24" l="1"/>
  <c r="N237" i="24"/>
  <c r="O237" i="24" s="1"/>
  <c r="P239" i="24" l="1"/>
  <c r="N238" i="24"/>
  <c r="O238" i="24" s="1"/>
  <c r="P240" i="24" l="1"/>
  <c r="N239" i="24"/>
  <c r="O239" i="24" s="1"/>
  <c r="P241" i="24" l="1"/>
  <c r="N240" i="24"/>
  <c r="O240" i="24" s="1"/>
  <c r="P242" i="24" l="1"/>
  <c r="N241" i="24"/>
  <c r="O241" i="24" s="1"/>
  <c r="P243" i="24" l="1"/>
  <c r="N242" i="24"/>
  <c r="O242" i="24" s="1"/>
  <c r="P244" i="24" l="1"/>
  <c r="N243" i="24"/>
  <c r="O243" i="24" s="1"/>
  <c r="P245" i="24" l="1"/>
  <c r="N244" i="24"/>
  <c r="O244" i="24" s="1"/>
  <c r="P246" i="24" l="1"/>
  <c r="N245" i="24"/>
  <c r="O245" i="24" s="1"/>
  <c r="P247" i="24" l="1"/>
  <c r="N246" i="24"/>
  <c r="O246" i="24" s="1"/>
  <c r="P248" i="24" l="1"/>
  <c r="N247" i="24"/>
  <c r="O247" i="24" s="1"/>
  <c r="P249" i="24" l="1"/>
  <c r="N248" i="24"/>
  <c r="O248" i="24" s="1"/>
  <c r="P250" i="24" l="1"/>
  <c r="N249" i="24"/>
  <c r="O249" i="24" s="1"/>
  <c r="P251" i="24" l="1"/>
  <c r="N250" i="24"/>
  <c r="O250" i="24" s="1"/>
  <c r="P252" i="24" l="1"/>
  <c r="N251" i="24"/>
  <c r="O251" i="24" s="1"/>
  <c r="P253" i="24" l="1"/>
  <c r="N252" i="24"/>
  <c r="O252" i="24" s="1"/>
  <c r="P254" i="24" l="1"/>
  <c r="N253" i="24"/>
  <c r="O253" i="24" s="1"/>
  <c r="P255" i="24" l="1"/>
  <c r="N254" i="24"/>
  <c r="O254" i="24" s="1"/>
  <c r="P256" i="24" l="1"/>
  <c r="N255" i="24"/>
  <c r="O255" i="24" s="1"/>
  <c r="P257" i="24" l="1"/>
  <c r="N256" i="24"/>
  <c r="O256" i="24" s="1"/>
  <c r="P258" i="24" l="1"/>
  <c r="N257" i="24"/>
  <c r="O257" i="24" s="1"/>
  <c r="P259" i="24" l="1"/>
  <c r="N258" i="24"/>
  <c r="O258" i="24" s="1"/>
  <c r="P260" i="24" l="1"/>
  <c r="N259" i="24"/>
  <c r="O259" i="24" s="1"/>
  <c r="P261" i="24" l="1"/>
  <c r="N260" i="24"/>
  <c r="O260" i="24" s="1"/>
  <c r="P262" i="24" l="1"/>
  <c r="N261" i="24"/>
  <c r="O261" i="24" s="1"/>
  <c r="P263" i="24" l="1"/>
  <c r="N262" i="24"/>
  <c r="O262" i="24" s="1"/>
  <c r="P264" i="24" l="1"/>
  <c r="N263" i="24"/>
  <c r="O263" i="24" s="1"/>
  <c r="P265" i="24" l="1"/>
  <c r="N264" i="24"/>
  <c r="O264" i="24" s="1"/>
  <c r="P266" i="24" l="1"/>
  <c r="N265" i="24"/>
  <c r="O265" i="24" s="1"/>
  <c r="P267" i="24" l="1"/>
  <c r="N266" i="24"/>
  <c r="O266" i="24" s="1"/>
  <c r="P268" i="24" l="1"/>
  <c r="N267" i="24"/>
  <c r="O267" i="24" s="1"/>
  <c r="P269" i="24" l="1"/>
  <c r="N268" i="24"/>
  <c r="O268" i="24" s="1"/>
  <c r="P270" i="24" l="1"/>
  <c r="N269" i="24"/>
  <c r="O269" i="24" s="1"/>
  <c r="P271" i="24" l="1"/>
  <c r="N270" i="24"/>
  <c r="O270" i="24" s="1"/>
  <c r="P272" i="24" l="1"/>
  <c r="N271" i="24"/>
  <c r="O271" i="24" s="1"/>
  <c r="P273" i="24" l="1"/>
  <c r="N272" i="24"/>
  <c r="O272" i="24" s="1"/>
  <c r="P274" i="24" l="1"/>
  <c r="N273" i="24"/>
  <c r="O273" i="24" s="1"/>
  <c r="P275" i="24" l="1"/>
  <c r="N274" i="24"/>
  <c r="O274" i="24" s="1"/>
  <c r="P276" i="24" l="1"/>
  <c r="N275" i="24"/>
  <c r="O275" i="24" s="1"/>
  <c r="P277" i="24" l="1"/>
  <c r="N276" i="24"/>
  <c r="O276" i="24" s="1"/>
  <c r="P278" i="24" l="1"/>
  <c r="N277" i="24"/>
  <c r="O277" i="24" s="1"/>
  <c r="P279" i="24" l="1"/>
  <c r="N278" i="24"/>
  <c r="O278" i="24" s="1"/>
  <c r="P280" i="24" l="1"/>
  <c r="N279" i="24"/>
  <c r="O279" i="24" s="1"/>
  <c r="P281" i="24" l="1"/>
  <c r="N280" i="24"/>
  <c r="O280" i="24" s="1"/>
  <c r="P282" i="24" l="1"/>
  <c r="N281" i="24"/>
  <c r="O281" i="24" s="1"/>
  <c r="P283" i="24" l="1"/>
  <c r="N282" i="24"/>
  <c r="O282" i="24" s="1"/>
  <c r="P284" i="24" l="1"/>
  <c r="N283" i="24"/>
  <c r="O283" i="24" s="1"/>
  <c r="P285" i="24" l="1"/>
  <c r="N284" i="24"/>
  <c r="O284" i="24" s="1"/>
  <c r="P286" i="24" l="1"/>
  <c r="N285" i="24"/>
  <c r="O285" i="24" s="1"/>
  <c r="P287" i="24" l="1"/>
  <c r="N286" i="24"/>
  <c r="O286" i="24" s="1"/>
  <c r="P288" i="24" l="1"/>
  <c r="N287" i="24"/>
  <c r="O287" i="24" s="1"/>
  <c r="P289" i="24" l="1"/>
  <c r="N288" i="24"/>
  <c r="O288" i="24" s="1"/>
  <c r="P290" i="24" l="1"/>
  <c r="N289" i="24"/>
  <c r="O289" i="24" s="1"/>
  <c r="P291" i="24" l="1"/>
  <c r="N290" i="24"/>
  <c r="O290" i="24" s="1"/>
  <c r="P292" i="24" l="1"/>
  <c r="N291" i="24"/>
  <c r="O291" i="24" s="1"/>
  <c r="P293" i="24" l="1"/>
  <c r="N292" i="24"/>
  <c r="O292" i="24" s="1"/>
  <c r="P294" i="24" l="1"/>
  <c r="N293" i="24"/>
  <c r="O293" i="24" s="1"/>
  <c r="P295" i="24" l="1"/>
  <c r="N294" i="24"/>
  <c r="O294" i="24" s="1"/>
  <c r="P296" i="24" l="1"/>
  <c r="N295" i="24"/>
  <c r="O295" i="24" s="1"/>
  <c r="P297" i="24" l="1"/>
  <c r="N296" i="24"/>
  <c r="O296" i="24" s="1"/>
  <c r="P298" i="24" l="1"/>
  <c r="N297" i="24"/>
  <c r="O297" i="24" s="1"/>
  <c r="P299" i="24" l="1"/>
  <c r="N298" i="24"/>
  <c r="O298" i="24" s="1"/>
  <c r="P300" i="24" l="1"/>
  <c r="N299" i="24"/>
  <c r="O299" i="24" s="1"/>
  <c r="P301" i="24" l="1"/>
  <c r="N300" i="24"/>
  <c r="O300" i="24" s="1"/>
  <c r="P302" i="24" l="1"/>
  <c r="N301" i="24"/>
  <c r="O301" i="24" s="1"/>
  <c r="P303" i="24" l="1"/>
  <c r="N302" i="24"/>
  <c r="O302" i="24" s="1"/>
  <c r="P304" i="24" l="1"/>
  <c r="N303" i="24"/>
  <c r="O303" i="24" s="1"/>
  <c r="P305" i="24" l="1"/>
  <c r="N304" i="24"/>
  <c r="O304" i="24" s="1"/>
  <c r="P306" i="24" l="1"/>
  <c r="N305" i="24"/>
  <c r="O305" i="24" s="1"/>
  <c r="P307" i="24" l="1"/>
  <c r="N306" i="24"/>
  <c r="O306" i="24" s="1"/>
  <c r="P308" i="24" l="1"/>
  <c r="N307" i="24"/>
  <c r="O307" i="24" s="1"/>
  <c r="P309" i="24" l="1"/>
  <c r="N308" i="24"/>
  <c r="O308" i="24" s="1"/>
  <c r="P310" i="24" l="1"/>
  <c r="N309" i="24"/>
  <c r="O309" i="24" s="1"/>
  <c r="P311" i="24" l="1"/>
  <c r="N310" i="24"/>
  <c r="O310" i="24" s="1"/>
  <c r="P312" i="24" l="1"/>
  <c r="N311" i="24"/>
  <c r="O311" i="24" s="1"/>
  <c r="P313" i="24" l="1"/>
  <c r="N312" i="24"/>
  <c r="O312" i="24" s="1"/>
  <c r="P314" i="24" l="1"/>
  <c r="N313" i="24"/>
  <c r="O313" i="24" s="1"/>
  <c r="P315" i="24" l="1"/>
  <c r="N314" i="24"/>
  <c r="O314" i="24" s="1"/>
  <c r="P316" i="24" l="1"/>
  <c r="N315" i="24"/>
  <c r="O315" i="24" s="1"/>
  <c r="P317" i="24" l="1"/>
  <c r="N316" i="24"/>
  <c r="O316" i="24" s="1"/>
  <c r="P318" i="24" l="1"/>
  <c r="N317" i="24"/>
  <c r="O317" i="24" s="1"/>
  <c r="P319" i="24" l="1"/>
  <c r="N318" i="24"/>
  <c r="O318" i="24" s="1"/>
  <c r="P320" i="24" l="1"/>
  <c r="N319" i="24"/>
  <c r="O319" i="24" s="1"/>
  <c r="P321" i="24" l="1"/>
  <c r="N320" i="24"/>
  <c r="O320" i="24" s="1"/>
  <c r="P322" i="24" l="1"/>
  <c r="N321" i="24"/>
  <c r="O321" i="24" s="1"/>
  <c r="P323" i="24" l="1"/>
  <c r="N322" i="24"/>
  <c r="O322" i="24" s="1"/>
  <c r="P324" i="24" l="1"/>
  <c r="N323" i="24"/>
  <c r="O323" i="24" s="1"/>
  <c r="P325" i="24" l="1"/>
  <c r="N324" i="24"/>
  <c r="O324" i="24" s="1"/>
  <c r="P326" i="24" l="1"/>
  <c r="N325" i="24"/>
  <c r="O325" i="24" s="1"/>
  <c r="P327" i="24" l="1"/>
  <c r="N326" i="24"/>
  <c r="O326" i="24" s="1"/>
  <c r="P328" i="24" l="1"/>
  <c r="N327" i="24"/>
  <c r="O327" i="24" s="1"/>
  <c r="P329" i="24" l="1"/>
  <c r="N328" i="24"/>
  <c r="O328" i="24" s="1"/>
  <c r="P330" i="24" l="1"/>
  <c r="N329" i="24"/>
  <c r="O329" i="24" s="1"/>
  <c r="P331" i="24" l="1"/>
  <c r="N330" i="24"/>
  <c r="O330" i="24" s="1"/>
  <c r="P332" i="24" l="1"/>
  <c r="N331" i="24"/>
  <c r="O331" i="24" s="1"/>
  <c r="P333" i="24" l="1"/>
  <c r="N332" i="24"/>
  <c r="O332" i="24" s="1"/>
  <c r="P334" i="24" l="1"/>
  <c r="N333" i="24"/>
  <c r="O333" i="24" s="1"/>
  <c r="P335" i="24" l="1"/>
  <c r="N334" i="24"/>
  <c r="O334" i="24" s="1"/>
  <c r="P336" i="24" l="1"/>
  <c r="N335" i="24"/>
  <c r="O335" i="24" s="1"/>
  <c r="P337" i="24" l="1"/>
  <c r="N336" i="24"/>
  <c r="O336" i="24" s="1"/>
  <c r="P338" i="24" l="1"/>
  <c r="N337" i="24"/>
  <c r="O337" i="24" s="1"/>
  <c r="P339" i="24" l="1"/>
  <c r="N338" i="24"/>
  <c r="O338" i="24" s="1"/>
  <c r="P340" i="24" l="1"/>
  <c r="N339" i="24"/>
  <c r="O339" i="24" s="1"/>
  <c r="P341" i="24" l="1"/>
  <c r="N340" i="24"/>
  <c r="O340" i="24" s="1"/>
  <c r="P342" i="24" l="1"/>
  <c r="N341" i="24"/>
  <c r="O341" i="24" s="1"/>
  <c r="P343" i="24" l="1"/>
  <c r="N342" i="24"/>
  <c r="O342" i="24" s="1"/>
  <c r="P344" i="24" l="1"/>
  <c r="N343" i="24"/>
  <c r="O343" i="24" s="1"/>
  <c r="P345" i="24" l="1"/>
  <c r="N344" i="24"/>
  <c r="O344" i="24" s="1"/>
  <c r="P346" i="24" l="1"/>
  <c r="N345" i="24"/>
  <c r="O345" i="24" s="1"/>
  <c r="P347" i="24" l="1"/>
  <c r="N346" i="24"/>
  <c r="O346" i="24" s="1"/>
  <c r="P348" i="24" l="1"/>
  <c r="N347" i="24"/>
  <c r="O347" i="24" s="1"/>
  <c r="P349" i="24" l="1"/>
  <c r="N348" i="24"/>
  <c r="O348" i="24" s="1"/>
  <c r="P350" i="24" l="1"/>
  <c r="N349" i="24"/>
  <c r="O349" i="24" s="1"/>
  <c r="P351" i="24" l="1"/>
  <c r="N350" i="24"/>
  <c r="O350" i="24" s="1"/>
  <c r="P352" i="24" l="1"/>
  <c r="N351" i="24"/>
  <c r="O351" i="24" s="1"/>
  <c r="P353" i="24" l="1"/>
  <c r="N352" i="24"/>
  <c r="O352" i="24" s="1"/>
  <c r="P354" i="24" l="1"/>
  <c r="N353" i="24"/>
  <c r="O353" i="24" s="1"/>
  <c r="P355" i="24" l="1"/>
  <c r="N354" i="24"/>
  <c r="O354" i="24" s="1"/>
  <c r="P356" i="24" l="1"/>
  <c r="N355" i="24"/>
  <c r="O355" i="24" s="1"/>
  <c r="P357" i="24" l="1"/>
  <c r="N356" i="24"/>
  <c r="O356" i="24" s="1"/>
  <c r="P358" i="24" l="1"/>
  <c r="N357" i="24"/>
  <c r="O357" i="24" s="1"/>
  <c r="P359" i="24" l="1"/>
  <c r="N358" i="24"/>
  <c r="O358" i="24" s="1"/>
  <c r="P360" i="24" l="1"/>
  <c r="N359" i="24"/>
  <c r="O359" i="24" s="1"/>
  <c r="P361" i="24" l="1"/>
  <c r="N360" i="24"/>
  <c r="O360" i="24" s="1"/>
  <c r="P362" i="24" l="1"/>
  <c r="N361" i="24"/>
  <c r="O361" i="24" s="1"/>
  <c r="P363" i="24" l="1"/>
  <c r="N362" i="24"/>
  <c r="O362" i="24" s="1"/>
  <c r="P364" i="24" l="1"/>
  <c r="N363" i="24"/>
  <c r="O363" i="24" s="1"/>
  <c r="P365" i="24" l="1"/>
  <c r="N364" i="24"/>
  <c r="O364" i="24" s="1"/>
  <c r="P366" i="24" l="1"/>
  <c r="N365" i="24"/>
  <c r="O365" i="24" s="1"/>
  <c r="P367" i="24" l="1"/>
  <c r="N366" i="24"/>
  <c r="O366" i="24" s="1"/>
  <c r="P368" i="24" l="1"/>
  <c r="N367" i="24"/>
  <c r="O367" i="24" s="1"/>
  <c r="P369" i="24" l="1"/>
  <c r="N368" i="24"/>
  <c r="O368" i="24" s="1"/>
  <c r="P370" i="24" l="1"/>
  <c r="N369" i="24"/>
  <c r="O369" i="24" s="1"/>
  <c r="P371" i="24" l="1"/>
  <c r="N370" i="24"/>
  <c r="O370" i="24" s="1"/>
  <c r="P372" i="24" l="1"/>
  <c r="N371" i="24"/>
  <c r="O371" i="24" s="1"/>
  <c r="P373" i="24" l="1"/>
  <c r="N372" i="24"/>
  <c r="O372" i="24" s="1"/>
  <c r="P374" i="24" l="1"/>
  <c r="N373" i="24"/>
  <c r="O373" i="24" s="1"/>
  <c r="P375" i="24" l="1"/>
  <c r="N374" i="24"/>
  <c r="O374" i="24" s="1"/>
  <c r="P376" i="24" l="1"/>
  <c r="N375" i="24"/>
  <c r="O375" i="24" s="1"/>
  <c r="P377" i="24" l="1"/>
  <c r="N376" i="24"/>
  <c r="O376" i="24" s="1"/>
  <c r="P378" i="24" l="1"/>
  <c r="N377" i="24"/>
  <c r="O377" i="24" s="1"/>
  <c r="P379" i="24" l="1"/>
  <c r="N378" i="24"/>
  <c r="O378" i="24" s="1"/>
  <c r="P380" i="24" l="1"/>
  <c r="N379" i="24"/>
  <c r="O379" i="24" s="1"/>
  <c r="P381" i="24" l="1"/>
  <c r="N380" i="24"/>
  <c r="O380" i="24" s="1"/>
  <c r="P382" i="24" l="1"/>
  <c r="N381" i="24"/>
  <c r="O381" i="24" s="1"/>
  <c r="P383" i="24" l="1"/>
  <c r="N382" i="24"/>
  <c r="O382" i="24" s="1"/>
  <c r="P384" i="24" l="1"/>
  <c r="N383" i="24"/>
  <c r="O383" i="24" s="1"/>
  <c r="P385" i="24" l="1"/>
  <c r="N384" i="24"/>
  <c r="O384" i="24" s="1"/>
  <c r="P386" i="24" l="1"/>
  <c r="N385" i="24"/>
  <c r="O385" i="24" s="1"/>
  <c r="P387" i="24" l="1"/>
  <c r="N386" i="24"/>
  <c r="O386" i="24" s="1"/>
  <c r="P388" i="24" l="1"/>
  <c r="N387" i="24"/>
  <c r="O387" i="24" s="1"/>
  <c r="P389" i="24" l="1"/>
  <c r="N388" i="24"/>
  <c r="O388" i="24" s="1"/>
  <c r="P390" i="24" l="1"/>
  <c r="N389" i="24"/>
  <c r="O389" i="24" s="1"/>
  <c r="P391" i="24" l="1"/>
  <c r="N390" i="24"/>
  <c r="O390" i="24" s="1"/>
  <c r="P392" i="24" l="1"/>
  <c r="N391" i="24"/>
  <c r="O391" i="24" s="1"/>
  <c r="P393" i="24" l="1"/>
  <c r="N392" i="24"/>
  <c r="O392" i="24" s="1"/>
  <c r="P394" i="24" l="1"/>
  <c r="N393" i="24"/>
  <c r="O393" i="24" s="1"/>
  <c r="P395" i="24" l="1"/>
  <c r="N394" i="24"/>
  <c r="O394" i="24" s="1"/>
  <c r="P396" i="24" l="1"/>
  <c r="N395" i="24"/>
  <c r="O395" i="24" s="1"/>
  <c r="P397" i="24" l="1"/>
  <c r="N396" i="24"/>
  <c r="O396" i="24" s="1"/>
  <c r="P398" i="24" l="1"/>
  <c r="N397" i="24"/>
  <c r="O397" i="24" s="1"/>
  <c r="P399" i="24" l="1"/>
  <c r="N398" i="24"/>
  <c r="O398" i="24" s="1"/>
  <c r="P400" i="24" l="1"/>
  <c r="N399" i="24"/>
  <c r="O399" i="24" s="1"/>
  <c r="P401" i="24" l="1"/>
  <c r="N400" i="24"/>
  <c r="O400" i="24" s="1"/>
  <c r="P402" i="24" l="1"/>
  <c r="N401" i="24"/>
  <c r="O401" i="24" s="1"/>
  <c r="P403" i="24" l="1"/>
  <c r="N402" i="24"/>
  <c r="O402" i="24" s="1"/>
  <c r="P404" i="24" l="1"/>
  <c r="N403" i="24"/>
  <c r="O403" i="24" s="1"/>
  <c r="P405" i="24" l="1"/>
  <c r="N404" i="24"/>
  <c r="O404" i="24" s="1"/>
  <c r="P406" i="24" l="1"/>
  <c r="N405" i="24"/>
  <c r="O405" i="24" s="1"/>
  <c r="P407" i="24" l="1"/>
  <c r="N406" i="24"/>
  <c r="O406" i="24" s="1"/>
  <c r="P408" i="24" l="1"/>
  <c r="N407" i="24"/>
  <c r="O407" i="24" s="1"/>
  <c r="P409" i="24" l="1"/>
  <c r="N408" i="24"/>
  <c r="O408" i="24" s="1"/>
  <c r="P410" i="24" l="1"/>
  <c r="N409" i="24"/>
  <c r="O409" i="24" s="1"/>
  <c r="P411" i="24" l="1"/>
  <c r="N410" i="24"/>
  <c r="O410" i="24" s="1"/>
  <c r="P412" i="24" l="1"/>
  <c r="N411" i="24"/>
  <c r="O411" i="24" s="1"/>
  <c r="P413" i="24" l="1"/>
  <c r="N412" i="24"/>
  <c r="O412" i="24" s="1"/>
  <c r="P414" i="24" l="1"/>
  <c r="N413" i="24"/>
  <c r="O413" i="24" s="1"/>
  <c r="P415" i="24" l="1"/>
  <c r="N414" i="24"/>
  <c r="O414" i="24" s="1"/>
  <c r="P416" i="24" l="1"/>
  <c r="N415" i="24"/>
  <c r="O415" i="24" s="1"/>
  <c r="P417" i="24" l="1"/>
  <c r="N416" i="24"/>
  <c r="O416" i="24" s="1"/>
  <c r="P418" i="24" l="1"/>
  <c r="N417" i="24"/>
  <c r="O417" i="24" s="1"/>
  <c r="P419" i="24" l="1"/>
  <c r="N418" i="24"/>
  <c r="O418" i="24" s="1"/>
  <c r="P420" i="24" l="1"/>
  <c r="N419" i="24"/>
  <c r="O419" i="24" s="1"/>
  <c r="P421" i="24" l="1"/>
  <c r="N420" i="24"/>
  <c r="O420" i="24" s="1"/>
  <c r="P422" i="24" l="1"/>
  <c r="N421" i="24"/>
  <c r="O421" i="24" s="1"/>
  <c r="P423" i="24" l="1"/>
  <c r="N422" i="24"/>
  <c r="O422" i="24" s="1"/>
  <c r="P424" i="24" l="1"/>
  <c r="N423" i="24"/>
  <c r="O423" i="24" s="1"/>
  <c r="P425" i="24" l="1"/>
  <c r="N424" i="24"/>
  <c r="O424" i="24" s="1"/>
  <c r="P426" i="24" l="1"/>
  <c r="N425" i="24"/>
  <c r="O425" i="24" s="1"/>
  <c r="P427" i="24" l="1"/>
  <c r="N426" i="24"/>
  <c r="O426" i="24" s="1"/>
  <c r="P428" i="24" l="1"/>
  <c r="N427" i="24"/>
  <c r="O427" i="24" s="1"/>
  <c r="P429" i="24" l="1"/>
  <c r="N428" i="24"/>
  <c r="O428" i="24" s="1"/>
  <c r="P430" i="24" l="1"/>
  <c r="N429" i="24"/>
  <c r="O429" i="24" s="1"/>
  <c r="P431" i="24" l="1"/>
  <c r="N430" i="24"/>
  <c r="O430" i="24" s="1"/>
  <c r="P432" i="24" l="1"/>
  <c r="N431" i="24"/>
  <c r="O431" i="24" s="1"/>
  <c r="P433" i="24" l="1"/>
  <c r="N432" i="24"/>
  <c r="O432" i="24" s="1"/>
  <c r="P434" i="24" l="1"/>
  <c r="N433" i="24"/>
  <c r="O433" i="24" s="1"/>
  <c r="P435" i="24" l="1"/>
  <c r="N434" i="24"/>
  <c r="O434" i="24" s="1"/>
  <c r="P436" i="24" l="1"/>
  <c r="N435" i="24"/>
  <c r="O435" i="24" s="1"/>
  <c r="P437" i="24" l="1"/>
  <c r="N436" i="24"/>
  <c r="O436" i="24" s="1"/>
  <c r="P438" i="24" l="1"/>
  <c r="N437" i="24"/>
  <c r="O437" i="24" s="1"/>
  <c r="P439" i="24" l="1"/>
  <c r="N438" i="24"/>
  <c r="O438" i="24" s="1"/>
  <c r="P440" i="24" l="1"/>
  <c r="N439" i="24"/>
  <c r="O439" i="24" s="1"/>
  <c r="P441" i="24" l="1"/>
  <c r="N440" i="24"/>
  <c r="O440" i="24" s="1"/>
  <c r="P442" i="24" l="1"/>
  <c r="N441" i="24"/>
  <c r="O441" i="24" s="1"/>
  <c r="P443" i="24" l="1"/>
  <c r="N442" i="24"/>
  <c r="O442" i="24" s="1"/>
  <c r="P444" i="24" l="1"/>
  <c r="N443" i="24"/>
  <c r="O443" i="24" s="1"/>
  <c r="P445" i="24" l="1"/>
  <c r="N444" i="24"/>
  <c r="O444" i="24" s="1"/>
  <c r="P446" i="24" l="1"/>
  <c r="N445" i="24"/>
  <c r="O445" i="24" s="1"/>
  <c r="P447" i="24" l="1"/>
  <c r="N446" i="24"/>
  <c r="O446" i="24" s="1"/>
  <c r="P448" i="24" l="1"/>
  <c r="N447" i="24"/>
  <c r="O447" i="24" s="1"/>
  <c r="P449" i="24" l="1"/>
  <c r="N448" i="24"/>
  <c r="O448" i="24" s="1"/>
  <c r="P450" i="24" l="1"/>
  <c r="N449" i="24"/>
  <c r="O449" i="24" s="1"/>
  <c r="P451" i="24" l="1"/>
  <c r="N450" i="24"/>
  <c r="O450" i="24" s="1"/>
  <c r="P452" i="24" l="1"/>
  <c r="N451" i="24"/>
  <c r="O451" i="24" s="1"/>
  <c r="P453" i="24" l="1"/>
  <c r="N452" i="24"/>
  <c r="O452" i="24" s="1"/>
  <c r="P454" i="24" l="1"/>
  <c r="N453" i="24"/>
  <c r="O453" i="24" s="1"/>
  <c r="P455" i="24" l="1"/>
  <c r="N454" i="24"/>
  <c r="O454" i="24" s="1"/>
  <c r="P456" i="24" l="1"/>
  <c r="N455" i="24"/>
  <c r="O455" i="24" s="1"/>
  <c r="P457" i="24" l="1"/>
  <c r="N456" i="24"/>
  <c r="O456" i="24" s="1"/>
  <c r="P458" i="24" l="1"/>
  <c r="N457" i="24"/>
  <c r="O457" i="24" s="1"/>
  <c r="P459" i="24" l="1"/>
  <c r="N458" i="24"/>
  <c r="O458" i="24" s="1"/>
  <c r="P460" i="24" l="1"/>
  <c r="N459" i="24"/>
  <c r="O459" i="24" s="1"/>
  <c r="P461" i="24" l="1"/>
  <c r="N460" i="24"/>
  <c r="O460" i="24" s="1"/>
  <c r="P462" i="24" l="1"/>
  <c r="N461" i="24"/>
  <c r="O461" i="24" s="1"/>
  <c r="P463" i="24" l="1"/>
  <c r="N462" i="24"/>
  <c r="O462" i="24" s="1"/>
  <c r="P464" i="24" l="1"/>
  <c r="N463" i="24"/>
  <c r="O463" i="24" s="1"/>
  <c r="P465" i="24" l="1"/>
  <c r="N464" i="24"/>
  <c r="O464" i="24" s="1"/>
  <c r="P466" i="24" l="1"/>
  <c r="N465" i="24"/>
  <c r="O465" i="24" s="1"/>
  <c r="P467" i="24" l="1"/>
  <c r="N466" i="24"/>
  <c r="O466" i="24" s="1"/>
  <c r="P468" i="24" l="1"/>
  <c r="N467" i="24"/>
  <c r="O467" i="24" s="1"/>
  <c r="P469" i="24" l="1"/>
  <c r="N468" i="24"/>
  <c r="O468" i="24" s="1"/>
  <c r="P470" i="24" l="1"/>
  <c r="N469" i="24"/>
  <c r="O469" i="24" s="1"/>
  <c r="P471" i="24" l="1"/>
  <c r="N470" i="24"/>
  <c r="O470" i="24" s="1"/>
  <c r="P472" i="24" l="1"/>
  <c r="N471" i="24"/>
  <c r="O471" i="24" s="1"/>
  <c r="P473" i="24" l="1"/>
  <c r="N472" i="24"/>
  <c r="O472" i="24" s="1"/>
  <c r="P474" i="24" l="1"/>
  <c r="N473" i="24"/>
  <c r="O473" i="24" s="1"/>
  <c r="P475" i="24" l="1"/>
  <c r="N474" i="24"/>
  <c r="O474" i="24" s="1"/>
  <c r="P476" i="24" l="1"/>
  <c r="N475" i="24"/>
  <c r="O475" i="24" s="1"/>
  <c r="P477" i="24" l="1"/>
  <c r="N476" i="24"/>
  <c r="O476" i="24" s="1"/>
  <c r="P478" i="24" l="1"/>
  <c r="N477" i="24"/>
  <c r="O477" i="24" s="1"/>
  <c r="P479" i="24" l="1"/>
  <c r="N478" i="24"/>
  <c r="O478" i="24" s="1"/>
  <c r="P480" i="24" l="1"/>
  <c r="N479" i="24"/>
  <c r="O479" i="24" s="1"/>
  <c r="P481" i="24" l="1"/>
  <c r="N480" i="24"/>
  <c r="O480" i="24" s="1"/>
  <c r="P482" i="24" l="1"/>
  <c r="N481" i="24"/>
  <c r="O481" i="24" s="1"/>
  <c r="P483" i="24" l="1"/>
  <c r="N482" i="24"/>
  <c r="O482" i="24" s="1"/>
  <c r="P484" i="24" l="1"/>
  <c r="N483" i="24"/>
  <c r="O483" i="24" s="1"/>
  <c r="P485" i="24" l="1"/>
  <c r="N484" i="24"/>
  <c r="O484" i="24" s="1"/>
  <c r="P486" i="24" l="1"/>
  <c r="N485" i="24"/>
  <c r="O485" i="24" s="1"/>
  <c r="P487" i="24" l="1"/>
  <c r="N486" i="24"/>
  <c r="O486" i="24" s="1"/>
  <c r="P488" i="24" l="1"/>
  <c r="N487" i="24"/>
  <c r="O487" i="24" s="1"/>
  <c r="P489" i="24" l="1"/>
  <c r="N488" i="24"/>
  <c r="O488" i="24" s="1"/>
  <c r="P490" i="24" l="1"/>
  <c r="N489" i="24"/>
  <c r="O489" i="24" s="1"/>
  <c r="P491" i="24" l="1"/>
  <c r="N490" i="24"/>
  <c r="O490" i="24" s="1"/>
  <c r="P492" i="24" l="1"/>
  <c r="N491" i="24"/>
  <c r="O491" i="24" s="1"/>
  <c r="P493" i="24" l="1"/>
  <c r="N492" i="24"/>
  <c r="O492" i="24" s="1"/>
  <c r="P494" i="24" l="1"/>
  <c r="N493" i="24"/>
  <c r="O493" i="24" s="1"/>
  <c r="P495" i="24" l="1"/>
  <c r="N494" i="24"/>
  <c r="O494" i="24" s="1"/>
  <c r="P496" i="24" l="1"/>
  <c r="N495" i="24"/>
  <c r="O495" i="24" s="1"/>
  <c r="P497" i="24" l="1"/>
  <c r="N496" i="24"/>
  <c r="O496" i="24" s="1"/>
  <c r="P498" i="24" l="1"/>
  <c r="N497" i="24"/>
  <c r="O497" i="24" s="1"/>
  <c r="P499" i="24" l="1"/>
  <c r="N498" i="24"/>
  <c r="O498" i="24" s="1"/>
  <c r="P500" i="24" l="1"/>
  <c r="N499" i="24"/>
  <c r="O499" i="24" s="1"/>
  <c r="P501" i="24" l="1"/>
  <c r="N500" i="24"/>
  <c r="O500" i="24" s="1"/>
  <c r="P502" i="24" l="1"/>
  <c r="N501" i="24"/>
  <c r="O501" i="24" s="1"/>
  <c r="P503" i="24" l="1"/>
  <c r="N502" i="24"/>
  <c r="O502" i="24" s="1"/>
  <c r="P504" i="24" l="1"/>
  <c r="N503" i="24"/>
  <c r="O503" i="24" s="1"/>
  <c r="P505" i="24" l="1"/>
  <c r="N504" i="24"/>
  <c r="O504" i="24" s="1"/>
  <c r="P506" i="24" l="1"/>
  <c r="N505" i="24"/>
  <c r="O505" i="24" s="1"/>
  <c r="P507" i="24" l="1"/>
  <c r="N506" i="24"/>
  <c r="O506" i="24" s="1"/>
  <c r="P508" i="24" l="1"/>
  <c r="N507" i="24"/>
  <c r="O507" i="24" s="1"/>
  <c r="P509" i="24" l="1"/>
  <c r="N508" i="24"/>
  <c r="O508" i="24" s="1"/>
  <c r="P510" i="24" l="1"/>
  <c r="N509" i="24"/>
  <c r="O509" i="24" s="1"/>
  <c r="P511" i="24" l="1"/>
  <c r="N510" i="24"/>
  <c r="O510" i="24" s="1"/>
  <c r="P512" i="24" l="1"/>
  <c r="N511" i="24"/>
  <c r="O511" i="24" s="1"/>
  <c r="P513" i="24" l="1"/>
  <c r="N512" i="24"/>
  <c r="O512" i="24" s="1"/>
  <c r="P514" i="24" l="1"/>
  <c r="N513" i="24"/>
  <c r="O513" i="24" s="1"/>
  <c r="P515" i="24" l="1"/>
  <c r="N514" i="24"/>
  <c r="O514" i="24" s="1"/>
  <c r="P516" i="24" l="1"/>
  <c r="N515" i="24"/>
  <c r="O515" i="24" s="1"/>
  <c r="P517" i="24" l="1"/>
  <c r="N516" i="24"/>
  <c r="O516" i="24" s="1"/>
  <c r="P518" i="24" l="1"/>
  <c r="N517" i="24"/>
  <c r="O517" i="24" s="1"/>
  <c r="P519" i="24" l="1"/>
  <c r="N518" i="24"/>
  <c r="O518" i="24" s="1"/>
  <c r="P520" i="24" l="1"/>
  <c r="N519" i="24"/>
  <c r="O519" i="24" s="1"/>
  <c r="P521" i="24" l="1"/>
  <c r="N520" i="24"/>
  <c r="O520" i="24" s="1"/>
  <c r="P522" i="24" l="1"/>
  <c r="N521" i="24"/>
  <c r="O521" i="24" s="1"/>
  <c r="P523" i="24" l="1"/>
  <c r="N522" i="24"/>
  <c r="O522" i="24" s="1"/>
  <c r="P524" i="24" l="1"/>
  <c r="N523" i="24"/>
  <c r="O523" i="24" s="1"/>
  <c r="P525" i="24" l="1"/>
  <c r="N524" i="24"/>
  <c r="O524" i="24" s="1"/>
  <c r="P526" i="24" l="1"/>
  <c r="N525" i="24"/>
  <c r="O525" i="24" s="1"/>
  <c r="P527" i="24" l="1"/>
  <c r="N526" i="24"/>
  <c r="O526" i="24" s="1"/>
  <c r="P528" i="24" l="1"/>
  <c r="N527" i="24"/>
  <c r="O527" i="24" s="1"/>
  <c r="P529" i="24" l="1"/>
  <c r="N528" i="24"/>
  <c r="O528" i="24" s="1"/>
  <c r="P530" i="24" l="1"/>
  <c r="N529" i="24"/>
  <c r="O529" i="24" s="1"/>
  <c r="P531" i="24" l="1"/>
  <c r="N530" i="24"/>
  <c r="O530" i="24" s="1"/>
  <c r="P532" i="24" l="1"/>
  <c r="N531" i="24"/>
  <c r="O531" i="24" s="1"/>
  <c r="P533" i="24" l="1"/>
  <c r="N532" i="24"/>
  <c r="O532" i="24" s="1"/>
  <c r="P534" i="24" l="1"/>
  <c r="N533" i="24"/>
  <c r="O533" i="24" s="1"/>
  <c r="P535" i="24" l="1"/>
  <c r="N534" i="24"/>
  <c r="O534" i="24" s="1"/>
  <c r="P536" i="24" l="1"/>
  <c r="N535" i="24"/>
  <c r="O535" i="24" s="1"/>
  <c r="P537" i="24" l="1"/>
  <c r="N536" i="24"/>
  <c r="O536" i="24" s="1"/>
  <c r="P538" i="24" l="1"/>
  <c r="N537" i="24"/>
  <c r="O537" i="24" s="1"/>
  <c r="P539" i="24" l="1"/>
  <c r="N538" i="24"/>
  <c r="O538" i="24" s="1"/>
  <c r="P540" i="24" l="1"/>
  <c r="N539" i="24"/>
  <c r="O539" i="24" s="1"/>
  <c r="P541" i="24" l="1"/>
  <c r="N540" i="24"/>
  <c r="O540" i="24" s="1"/>
  <c r="P542" i="24" l="1"/>
  <c r="N541" i="24"/>
  <c r="O541" i="24" s="1"/>
  <c r="P543" i="24" l="1"/>
  <c r="N542" i="24"/>
  <c r="O542" i="24" s="1"/>
  <c r="P544" i="24" l="1"/>
  <c r="N543" i="24"/>
  <c r="O543" i="24" s="1"/>
  <c r="P545" i="24" l="1"/>
  <c r="N544" i="24"/>
  <c r="O544" i="24" s="1"/>
  <c r="P546" i="24" l="1"/>
  <c r="N545" i="24"/>
  <c r="O545" i="24" s="1"/>
  <c r="P547" i="24" l="1"/>
  <c r="N546" i="24"/>
  <c r="O546" i="24" s="1"/>
  <c r="P548" i="24" l="1"/>
  <c r="N547" i="24"/>
  <c r="O547" i="24" s="1"/>
  <c r="P549" i="24" l="1"/>
  <c r="N548" i="24"/>
  <c r="O548" i="24" s="1"/>
  <c r="P550" i="24" l="1"/>
  <c r="N549" i="24"/>
  <c r="O549" i="24" s="1"/>
  <c r="P551" i="24" l="1"/>
  <c r="N550" i="24"/>
  <c r="O550" i="24" s="1"/>
  <c r="P552" i="24" l="1"/>
  <c r="N551" i="24"/>
  <c r="O551" i="24" s="1"/>
  <c r="P553" i="24" l="1"/>
  <c r="N552" i="24"/>
  <c r="O552" i="24" s="1"/>
  <c r="P554" i="24" l="1"/>
  <c r="N553" i="24"/>
  <c r="O553" i="24" s="1"/>
  <c r="P555" i="24" l="1"/>
  <c r="N554" i="24"/>
  <c r="O554" i="24" s="1"/>
  <c r="P556" i="24" l="1"/>
  <c r="N555" i="24"/>
  <c r="O555" i="24" s="1"/>
  <c r="P557" i="24" l="1"/>
  <c r="N556" i="24"/>
  <c r="O556" i="24" s="1"/>
  <c r="P558" i="24" l="1"/>
  <c r="N557" i="24"/>
  <c r="O557" i="24" s="1"/>
  <c r="P559" i="24" l="1"/>
  <c r="N558" i="24"/>
  <c r="O558" i="24" s="1"/>
  <c r="P560" i="24" l="1"/>
  <c r="N559" i="24"/>
  <c r="O559" i="24" s="1"/>
  <c r="P561" i="24" l="1"/>
  <c r="N560" i="24"/>
  <c r="O560" i="24" s="1"/>
  <c r="P562" i="24" l="1"/>
  <c r="N561" i="24"/>
  <c r="O561" i="24" s="1"/>
  <c r="P563" i="24" l="1"/>
  <c r="N562" i="24"/>
  <c r="O562" i="24" s="1"/>
  <c r="P564" i="24" l="1"/>
  <c r="N563" i="24"/>
  <c r="O563" i="24" s="1"/>
  <c r="P565" i="24" l="1"/>
  <c r="N564" i="24"/>
  <c r="O564" i="24" s="1"/>
  <c r="P566" i="24" l="1"/>
  <c r="N565" i="24"/>
  <c r="O565" i="24" s="1"/>
  <c r="P567" i="24" l="1"/>
  <c r="N566" i="24"/>
  <c r="O566" i="24" s="1"/>
  <c r="P568" i="24" l="1"/>
  <c r="N567" i="24"/>
  <c r="O567" i="24" s="1"/>
  <c r="P569" i="24" l="1"/>
  <c r="N568" i="24"/>
  <c r="O568" i="24" s="1"/>
  <c r="P570" i="24" l="1"/>
  <c r="N569" i="24"/>
  <c r="O569" i="24" s="1"/>
  <c r="P571" i="24" l="1"/>
  <c r="N570" i="24"/>
  <c r="O570" i="24" s="1"/>
  <c r="P572" i="24" l="1"/>
  <c r="N571" i="24"/>
  <c r="O571" i="24" s="1"/>
  <c r="P573" i="24" l="1"/>
  <c r="N572" i="24"/>
  <c r="O572" i="24" s="1"/>
  <c r="P574" i="24" l="1"/>
  <c r="N573" i="24"/>
  <c r="O573" i="24" s="1"/>
  <c r="P575" i="24" l="1"/>
  <c r="N574" i="24"/>
  <c r="O574" i="24" s="1"/>
  <c r="P576" i="24" l="1"/>
  <c r="N575" i="24"/>
  <c r="O575" i="24" s="1"/>
  <c r="P577" i="24" l="1"/>
  <c r="N576" i="24"/>
  <c r="O576" i="24" s="1"/>
  <c r="P578" i="24" l="1"/>
  <c r="N577" i="24"/>
  <c r="O577" i="24" s="1"/>
  <c r="P579" i="24" l="1"/>
  <c r="N578" i="24"/>
  <c r="O578" i="24" s="1"/>
  <c r="P580" i="24" l="1"/>
  <c r="N579" i="24"/>
  <c r="O579" i="24" s="1"/>
  <c r="P581" i="24" l="1"/>
  <c r="N580" i="24"/>
  <c r="O580" i="24" s="1"/>
  <c r="P582" i="24" l="1"/>
  <c r="N581" i="24"/>
  <c r="O581" i="24" s="1"/>
  <c r="P583" i="24" l="1"/>
  <c r="N582" i="24"/>
  <c r="O582" i="24" s="1"/>
  <c r="P584" i="24" l="1"/>
  <c r="N583" i="24"/>
  <c r="O583" i="24" s="1"/>
  <c r="P585" i="24" l="1"/>
  <c r="N584" i="24"/>
  <c r="O584" i="24" s="1"/>
  <c r="P586" i="24" l="1"/>
  <c r="N585" i="24"/>
  <c r="O585" i="24" s="1"/>
  <c r="P587" i="24" l="1"/>
  <c r="N586" i="24"/>
  <c r="O586" i="24" s="1"/>
  <c r="P588" i="24" l="1"/>
  <c r="N587" i="24"/>
  <c r="O587" i="24" s="1"/>
  <c r="P589" i="24" l="1"/>
  <c r="N588" i="24"/>
  <c r="O588" i="24" s="1"/>
  <c r="P590" i="24" l="1"/>
  <c r="N589" i="24"/>
  <c r="O589" i="24" s="1"/>
  <c r="P591" i="24" l="1"/>
  <c r="N590" i="24"/>
  <c r="O590" i="24" s="1"/>
  <c r="P592" i="24" l="1"/>
  <c r="N591" i="24"/>
  <c r="O591" i="24" s="1"/>
  <c r="P593" i="24" l="1"/>
  <c r="N592" i="24"/>
  <c r="O592" i="24" s="1"/>
  <c r="P594" i="24" l="1"/>
  <c r="N593" i="24"/>
  <c r="O593" i="24" s="1"/>
  <c r="P595" i="24" l="1"/>
  <c r="N594" i="24"/>
  <c r="O594" i="24" s="1"/>
  <c r="P596" i="24" l="1"/>
  <c r="N595" i="24"/>
  <c r="O595" i="24" s="1"/>
  <c r="P597" i="24" l="1"/>
  <c r="N596" i="24"/>
  <c r="O596" i="24" s="1"/>
  <c r="P598" i="24" l="1"/>
  <c r="N597" i="24"/>
  <c r="O597" i="24" s="1"/>
  <c r="P599" i="24" l="1"/>
  <c r="N598" i="24"/>
  <c r="O598" i="24" s="1"/>
  <c r="P600" i="24" l="1"/>
  <c r="N599" i="24"/>
  <c r="O599" i="24" s="1"/>
  <c r="P601" i="24" l="1"/>
  <c r="N600" i="24"/>
  <c r="O600" i="24" s="1"/>
  <c r="P602" i="24" l="1"/>
  <c r="N601" i="24"/>
  <c r="O601" i="24" s="1"/>
  <c r="P603" i="24" l="1"/>
  <c r="N602" i="24"/>
  <c r="O602" i="24" s="1"/>
  <c r="P604" i="24" l="1"/>
  <c r="N603" i="24"/>
  <c r="O603" i="24" s="1"/>
  <c r="P605" i="24" l="1"/>
  <c r="N604" i="24"/>
  <c r="O604" i="24" s="1"/>
  <c r="P606" i="24" l="1"/>
  <c r="N605" i="24"/>
  <c r="O605" i="24" s="1"/>
  <c r="P607" i="24" l="1"/>
  <c r="N606" i="24"/>
  <c r="O606" i="24" s="1"/>
  <c r="P608" i="24" l="1"/>
  <c r="N607" i="24"/>
  <c r="O607" i="24" s="1"/>
  <c r="P609" i="24" l="1"/>
  <c r="N608" i="24"/>
  <c r="O608" i="24" s="1"/>
  <c r="P610" i="24" l="1"/>
  <c r="N609" i="24"/>
  <c r="O609" i="24" s="1"/>
  <c r="P611" i="24" l="1"/>
  <c r="N610" i="24"/>
  <c r="O610" i="24" s="1"/>
  <c r="P612" i="24" l="1"/>
  <c r="N611" i="24"/>
  <c r="O611" i="24" s="1"/>
  <c r="P613" i="24" l="1"/>
  <c r="N612" i="24"/>
  <c r="O612" i="24" s="1"/>
  <c r="P614" i="24" l="1"/>
  <c r="N613" i="24"/>
  <c r="O613" i="24" s="1"/>
  <c r="P615" i="24" l="1"/>
  <c r="N614" i="24"/>
  <c r="O614" i="24" s="1"/>
  <c r="P616" i="24" l="1"/>
  <c r="N615" i="24"/>
  <c r="O615" i="24" s="1"/>
  <c r="P617" i="24" l="1"/>
  <c r="N616" i="24"/>
  <c r="O616" i="24" s="1"/>
  <c r="P618" i="24" l="1"/>
  <c r="N617" i="24"/>
  <c r="O617" i="24" s="1"/>
  <c r="P619" i="24" l="1"/>
  <c r="N618" i="24"/>
  <c r="O618" i="24" s="1"/>
  <c r="P620" i="24" l="1"/>
  <c r="N619" i="24"/>
  <c r="O619" i="24" s="1"/>
  <c r="P621" i="24" l="1"/>
  <c r="N620" i="24"/>
  <c r="O620" i="24" s="1"/>
  <c r="P622" i="24" l="1"/>
  <c r="N621" i="24"/>
  <c r="O621" i="24" s="1"/>
  <c r="P623" i="24" l="1"/>
  <c r="N622" i="24"/>
  <c r="O622" i="24" s="1"/>
  <c r="P624" i="24" l="1"/>
  <c r="N623" i="24"/>
  <c r="O623" i="24" s="1"/>
  <c r="P625" i="24" l="1"/>
  <c r="N624" i="24"/>
  <c r="O624" i="24" s="1"/>
  <c r="P626" i="24" l="1"/>
  <c r="N625" i="24"/>
  <c r="O625" i="24" s="1"/>
  <c r="P627" i="24" l="1"/>
  <c r="N626" i="24"/>
  <c r="O626" i="24" s="1"/>
  <c r="P628" i="24" l="1"/>
  <c r="N627" i="24"/>
  <c r="O627" i="24" s="1"/>
  <c r="P629" i="24" l="1"/>
  <c r="N628" i="24"/>
  <c r="O628" i="24" s="1"/>
  <c r="P630" i="24" l="1"/>
  <c r="N629" i="24"/>
  <c r="O629" i="24" s="1"/>
  <c r="P631" i="24" l="1"/>
  <c r="N630" i="24"/>
  <c r="O630" i="24" s="1"/>
  <c r="P632" i="24" l="1"/>
  <c r="N631" i="24"/>
  <c r="O631" i="24" s="1"/>
  <c r="P633" i="24" l="1"/>
  <c r="N632" i="24"/>
  <c r="O632" i="24" s="1"/>
  <c r="P634" i="24" l="1"/>
  <c r="N633" i="24"/>
  <c r="O633" i="24" s="1"/>
  <c r="P635" i="24" l="1"/>
  <c r="N634" i="24"/>
  <c r="O634" i="24" s="1"/>
  <c r="P636" i="24" l="1"/>
  <c r="N635" i="24"/>
  <c r="O635" i="24" s="1"/>
  <c r="P637" i="24" l="1"/>
  <c r="N636" i="24"/>
  <c r="O636" i="24" s="1"/>
  <c r="P638" i="24" l="1"/>
  <c r="N637" i="24"/>
  <c r="O637" i="24" s="1"/>
  <c r="P639" i="24" l="1"/>
  <c r="N638" i="24"/>
  <c r="O638" i="24" s="1"/>
  <c r="P640" i="24" l="1"/>
  <c r="N639" i="24"/>
  <c r="O639" i="24" s="1"/>
  <c r="P641" i="24" l="1"/>
  <c r="N640" i="24"/>
  <c r="O640" i="24" s="1"/>
  <c r="P642" i="24" l="1"/>
  <c r="N641" i="24"/>
  <c r="O641" i="24" s="1"/>
  <c r="P643" i="24" l="1"/>
  <c r="N642" i="24"/>
  <c r="O642" i="24" s="1"/>
  <c r="P644" i="24" l="1"/>
  <c r="N643" i="24"/>
  <c r="O643" i="24" s="1"/>
  <c r="P645" i="24" l="1"/>
  <c r="N644" i="24"/>
  <c r="O644" i="24" s="1"/>
  <c r="P646" i="24" l="1"/>
  <c r="N645" i="24"/>
  <c r="O645" i="24" s="1"/>
  <c r="P647" i="24" l="1"/>
  <c r="N646" i="24"/>
  <c r="O646" i="24" s="1"/>
  <c r="P648" i="24" l="1"/>
  <c r="N647" i="24"/>
  <c r="O647" i="24" s="1"/>
  <c r="P649" i="24" l="1"/>
  <c r="N648" i="24"/>
  <c r="O648" i="24" s="1"/>
  <c r="P650" i="24" l="1"/>
  <c r="N649" i="24"/>
  <c r="O649" i="24" s="1"/>
  <c r="P651" i="24" l="1"/>
  <c r="N650" i="24"/>
  <c r="O650" i="24" s="1"/>
  <c r="P652" i="24" l="1"/>
  <c r="N651" i="24"/>
  <c r="O651" i="24" s="1"/>
  <c r="P653" i="24" l="1"/>
  <c r="N652" i="24"/>
  <c r="O652" i="24" s="1"/>
  <c r="P654" i="24" l="1"/>
  <c r="N653" i="24"/>
  <c r="O653" i="24" s="1"/>
  <c r="P655" i="24" l="1"/>
  <c r="N654" i="24"/>
  <c r="O654" i="24" s="1"/>
  <c r="P656" i="24" l="1"/>
  <c r="N655" i="24"/>
  <c r="O655" i="24" s="1"/>
  <c r="P657" i="24" l="1"/>
  <c r="N656" i="24"/>
  <c r="O656" i="24" s="1"/>
  <c r="P658" i="24" l="1"/>
  <c r="N657" i="24"/>
  <c r="O657" i="24" s="1"/>
  <c r="P659" i="24" l="1"/>
  <c r="N658" i="24"/>
  <c r="O658" i="24" s="1"/>
  <c r="P660" i="24" l="1"/>
  <c r="N659" i="24"/>
  <c r="O659" i="24" s="1"/>
  <c r="P661" i="24" l="1"/>
  <c r="N660" i="24"/>
  <c r="O660" i="24" s="1"/>
  <c r="P662" i="24" l="1"/>
  <c r="N661" i="24"/>
  <c r="O661" i="24" s="1"/>
  <c r="P663" i="24" l="1"/>
  <c r="N662" i="24"/>
  <c r="O662" i="24" s="1"/>
  <c r="P664" i="24" l="1"/>
  <c r="N663" i="24"/>
  <c r="O663" i="24" s="1"/>
  <c r="P665" i="24" l="1"/>
  <c r="N664" i="24"/>
  <c r="O664" i="24" s="1"/>
  <c r="P666" i="24" l="1"/>
  <c r="N665" i="24"/>
  <c r="O665" i="24" s="1"/>
  <c r="P667" i="24" l="1"/>
  <c r="N666" i="24"/>
  <c r="O666" i="24" s="1"/>
  <c r="P668" i="24" l="1"/>
  <c r="N667" i="24"/>
  <c r="O667" i="24" s="1"/>
  <c r="P669" i="24" l="1"/>
  <c r="N668" i="24"/>
  <c r="O668" i="24" s="1"/>
  <c r="P670" i="24" l="1"/>
  <c r="N669" i="24"/>
  <c r="O669" i="24" s="1"/>
  <c r="P671" i="24" l="1"/>
  <c r="N670" i="24"/>
  <c r="O670" i="24" s="1"/>
  <c r="P672" i="24" l="1"/>
  <c r="N671" i="24"/>
  <c r="O671" i="24" s="1"/>
  <c r="P673" i="24" l="1"/>
  <c r="N672" i="24"/>
  <c r="O672" i="24" s="1"/>
  <c r="P674" i="24" l="1"/>
  <c r="N673" i="24"/>
  <c r="O673" i="24" s="1"/>
  <c r="P675" i="24" l="1"/>
  <c r="N674" i="24"/>
  <c r="O674" i="24" s="1"/>
  <c r="P676" i="24" l="1"/>
  <c r="N675" i="24"/>
  <c r="O675" i="24"/>
  <c r="P677" i="24" l="1"/>
  <c r="N676" i="24"/>
  <c r="O676" i="24" s="1"/>
  <c r="P678" i="24" l="1"/>
  <c r="N677" i="24"/>
  <c r="O677" i="24" s="1"/>
  <c r="P679" i="24" l="1"/>
  <c r="N678" i="24"/>
  <c r="O678" i="24" s="1"/>
  <c r="P680" i="24" l="1"/>
  <c r="N679" i="24"/>
  <c r="O679" i="24" s="1"/>
  <c r="P681" i="24" l="1"/>
  <c r="N680" i="24"/>
  <c r="O680" i="24" s="1"/>
  <c r="P682" i="24" l="1"/>
  <c r="N681" i="24"/>
  <c r="O681" i="24" s="1"/>
  <c r="P683" i="24" l="1"/>
  <c r="N682" i="24"/>
  <c r="O682" i="24" s="1"/>
  <c r="P684" i="24" l="1"/>
  <c r="N683" i="24"/>
  <c r="O683" i="24" s="1"/>
  <c r="P685" i="24" l="1"/>
  <c r="N684" i="24"/>
  <c r="O684" i="24" s="1"/>
  <c r="P686" i="24" l="1"/>
  <c r="N685" i="24"/>
  <c r="O685" i="24" s="1"/>
  <c r="P687" i="24" l="1"/>
  <c r="N686" i="24"/>
  <c r="O686" i="24" s="1"/>
  <c r="P688" i="24" l="1"/>
  <c r="N687" i="24"/>
  <c r="O687" i="24" s="1"/>
  <c r="P689" i="24" l="1"/>
  <c r="N688" i="24"/>
  <c r="O688" i="24" s="1"/>
  <c r="P690" i="24" l="1"/>
  <c r="N689" i="24"/>
  <c r="O689" i="24" s="1"/>
  <c r="P691" i="24" l="1"/>
  <c r="N690" i="24"/>
  <c r="O690" i="24" s="1"/>
  <c r="P692" i="24" l="1"/>
  <c r="N691" i="24"/>
  <c r="O691" i="24" s="1"/>
  <c r="P693" i="24" l="1"/>
  <c r="N692" i="24"/>
  <c r="O692" i="24" s="1"/>
  <c r="P694" i="24" l="1"/>
  <c r="N693" i="24"/>
  <c r="O693" i="24" s="1"/>
  <c r="P695" i="24" l="1"/>
  <c r="N694" i="24"/>
  <c r="O694" i="24" s="1"/>
  <c r="P696" i="24" l="1"/>
  <c r="N695" i="24"/>
  <c r="O695" i="24" s="1"/>
  <c r="P697" i="24" l="1"/>
  <c r="N696" i="24"/>
  <c r="O696" i="24" s="1"/>
  <c r="P698" i="24" l="1"/>
  <c r="N697" i="24"/>
  <c r="O697" i="24" s="1"/>
  <c r="P699" i="24" l="1"/>
  <c r="N698" i="24"/>
  <c r="O698" i="24" s="1"/>
  <c r="P700" i="24" l="1"/>
  <c r="N699" i="24"/>
  <c r="O699" i="24" s="1"/>
  <c r="P701" i="24" l="1"/>
  <c r="N700" i="24"/>
  <c r="O700" i="24" s="1"/>
  <c r="P702" i="24" l="1"/>
  <c r="N701" i="24"/>
  <c r="O701" i="24" s="1"/>
  <c r="P703" i="24" l="1"/>
  <c r="N702" i="24"/>
  <c r="O702" i="24" s="1"/>
  <c r="P704" i="24" l="1"/>
  <c r="N703" i="24"/>
  <c r="O703" i="24" s="1"/>
  <c r="P705" i="24" l="1"/>
  <c r="N704" i="24"/>
  <c r="O704" i="24" s="1"/>
  <c r="P706" i="24" l="1"/>
  <c r="N705" i="24"/>
  <c r="O705" i="24" s="1"/>
  <c r="P707" i="24" l="1"/>
  <c r="N706" i="24"/>
  <c r="O706" i="24" s="1"/>
  <c r="P708" i="24" l="1"/>
  <c r="N707" i="24"/>
  <c r="O707" i="24" s="1"/>
  <c r="P709" i="24" l="1"/>
  <c r="N708" i="24"/>
  <c r="O708" i="24" s="1"/>
  <c r="P710" i="24" l="1"/>
  <c r="N709" i="24"/>
  <c r="O709" i="24" s="1"/>
  <c r="P711" i="24" l="1"/>
  <c r="N710" i="24"/>
  <c r="O710" i="24" s="1"/>
  <c r="P712" i="24" l="1"/>
  <c r="N711" i="24"/>
  <c r="O711" i="24" s="1"/>
  <c r="P713" i="24" l="1"/>
  <c r="N712" i="24"/>
  <c r="O712" i="24" s="1"/>
  <c r="P714" i="24" l="1"/>
  <c r="N713" i="24"/>
  <c r="O713" i="24" s="1"/>
  <c r="P715" i="24" l="1"/>
  <c r="N714" i="24"/>
  <c r="O714" i="24" s="1"/>
  <c r="P716" i="24" l="1"/>
  <c r="N715" i="24"/>
  <c r="O715" i="24" s="1"/>
  <c r="P717" i="24" l="1"/>
  <c r="N716" i="24"/>
  <c r="O716" i="24" s="1"/>
  <c r="P718" i="24" l="1"/>
  <c r="N717" i="24"/>
  <c r="O717" i="24" s="1"/>
  <c r="P719" i="24" l="1"/>
  <c r="N718" i="24"/>
  <c r="O718" i="24" s="1"/>
  <c r="P720" i="24" l="1"/>
  <c r="N719" i="24"/>
  <c r="O719" i="24" s="1"/>
  <c r="P721" i="24" l="1"/>
  <c r="N720" i="24"/>
  <c r="O720" i="24" s="1"/>
  <c r="P722" i="24" l="1"/>
  <c r="N721" i="24"/>
  <c r="O721" i="24" s="1"/>
  <c r="P723" i="24" l="1"/>
  <c r="N722" i="24"/>
  <c r="O722" i="24" s="1"/>
  <c r="P724" i="24" l="1"/>
  <c r="N723" i="24"/>
  <c r="O723" i="24" s="1"/>
  <c r="P725" i="24" l="1"/>
  <c r="N724" i="24"/>
  <c r="O724" i="24" s="1"/>
  <c r="P726" i="24" l="1"/>
  <c r="N725" i="24"/>
  <c r="O725" i="24" s="1"/>
  <c r="P727" i="24" l="1"/>
  <c r="N726" i="24"/>
  <c r="O726" i="24" s="1"/>
  <c r="P728" i="24" l="1"/>
  <c r="N727" i="24"/>
  <c r="O727" i="24" s="1"/>
  <c r="P729" i="24" l="1"/>
  <c r="N728" i="24"/>
  <c r="O728" i="24" s="1"/>
  <c r="P730" i="24" l="1"/>
  <c r="N729" i="24"/>
  <c r="O729" i="24" s="1"/>
  <c r="P731" i="24" l="1"/>
  <c r="N730" i="24"/>
  <c r="O730" i="24" s="1"/>
  <c r="P732" i="24" l="1"/>
  <c r="N731" i="24"/>
  <c r="O731" i="24" s="1"/>
  <c r="P733" i="24" l="1"/>
  <c r="N732" i="24"/>
  <c r="O732" i="24" s="1"/>
  <c r="P734" i="24" l="1"/>
  <c r="N733" i="24"/>
  <c r="O733" i="24" s="1"/>
  <c r="P735" i="24" l="1"/>
  <c r="N734" i="24"/>
  <c r="O734" i="24" s="1"/>
  <c r="P736" i="24" l="1"/>
  <c r="N735" i="24"/>
  <c r="O735" i="24" s="1"/>
  <c r="P737" i="24" l="1"/>
  <c r="N736" i="24"/>
  <c r="O736" i="24" s="1"/>
  <c r="P738" i="24" l="1"/>
  <c r="N737" i="24"/>
  <c r="O737" i="24" s="1"/>
  <c r="P739" i="24" l="1"/>
  <c r="N738" i="24"/>
  <c r="O738" i="24" s="1"/>
  <c r="P740" i="24" l="1"/>
  <c r="N739" i="24"/>
  <c r="O739" i="24" s="1"/>
  <c r="P741" i="24" l="1"/>
  <c r="N740" i="24"/>
  <c r="O740" i="24" s="1"/>
  <c r="P742" i="24" l="1"/>
  <c r="N741" i="24"/>
  <c r="O741" i="24" s="1"/>
  <c r="P743" i="24" l="1"/>
  <c r="N742" i="24"/>
  <c r="O742" i="24" s="1"/>
  <c r="P744" i="24" l="1"/>
  <c r="N743" i="24"/>
  <c r="O743" i="24" s="1"/>
  <c r="P745" i="24" l="1"/>
  <c r="N744" i="24"/>
  <c r="O744" i="24" s="1"/>
  <c r="P746" i="24" l="1"/>
  <c r="N745" i="24"/>
  <c r="O745" i="24" s="1"/>
  <c r="P747" i="24" l="1"/>
  <c r="N746" i="24"/>
  <c r="O746" i="24" s="1"/>
  <c r="P748" i="24" l="1"/>
  <c r="N747" i="24"/>
  <c r="O747" i="24" s="1"/>
  <c r="P749" i="24" l="1"/>
  <c r="N748" i="24"/>
  <c r="O748" i="24" s="1"/>
  <c r="P750" i="24" l="1"/>
  <c r="N749" i="24"/>
  <c r="O749" i="24" s="1"/>
  <c r="P751" i="24" l="1"/>
  <c r="N750" i="24"/>
  <c r="O750" i="24" s="1"/>
  <c r="P752" i="24" l="1"/>
  <c r="N751" i="24"/>
  <c r="O751" i="24" s="1"/>
  <c r="P753" i="24" l="1"/>
  <c r="N752" i="24"/>
  <c r="O752" i="24" s="1"/>
  <c r="P754" i="24" l="1"/>
  <c r="N753" i="24"/>
  <c r="O753" i="24" s="1"/>
  <c r="P755" i="24" l="1"/>
  <c r="N754" i="24"/>
  <c r="O754" i="24" s="1"/>
  <c r="P756" i="24" l="1"/>
  <c r="N755" i="24"/>
  <c r="O755" i="24" s="1"/>
  <c r="P757" i="24" l="1"/>
  <c r="N756" i="24"/>
  <c r="O756" i="24" s="1"/>
  <c r="P758" i="24" l="1"/>
  <c r="N757" i="24"/>
  <c r="O757" i="24" s="1"/>
  <c r="P759" i="24" l="1"/>
  <c r="N758" i="24"/>
  <c r="O758" i="24" s="1"/>
  <c r="P760" i="24" l="1"/>
  <c r="N759" i="24"/>
  <c r="O759" i="24" s="1"/>
  <c r="P761" i="24" l="1"/>
  <c r="N760" i="24"/>
  <c r="O760" i="24" s="1"/>
  <c r="P762" i="24" l="1"/>
  <c r="N761" i="24"/>
  <c r="O761" i="24" s="1"/>
  <c r="P763" i="24" l="1"/>
  <c r="N762" i="24"/>
  <c r="O762" i="24" s="1"/>
  <c r="P764" i="24" l="1"/>
  <c r="N763" i="24"/>
  <c r="O763" i="24" s="1"/>
  <c r="P765" i="24" l="1"/>
  <c r="N764" i="24"/>
  <c r="O764" i="24" s="1"/>
  <c r="P766" i="24" l="1"/>
  <c r="N765" i="24"/>
  <c r="O765" i="24" s="1"/>
  <c r="P767" i="24" l="1"/>
  <c r="N766" i="24"/>
  <c r="O766" i="24" s="1"/>
  <c r="P768" i="24" l="1"/>
  <c r="N767" i="24"/>
  <c r="O767" i="24" s="1"/>
  <c r="P769" i="24" l="1"/>
  <c r="N768" i="24"/>
  <c r="O768" i="24" s="1"/>
  <c r="P770" i="24" l="1"/>
  <c r="N769" i="24"/>
  <c r="O769" i="24" s="1"/>
  <c r="P771" i="24" l="1"/>
  <c r="N770" i="24"/>
  <c r="O770" i="24" s="1"/>
  <c r="P772" i="24" l="1"/>
  <c r="N771" i="24"/>
  <c r="O771" i="24" s="1"/>
  <c r="P773" i="24" l="1"/>
  <c r="N772" i="24"/>
  <c r="O772" i="24" s="1"/>
  <c r="P774" i="24" l="1"/>
  <c r="N773" i="24"/>
  <c r="O773" i="24" s="1"/>
  <c r="P775" i="24" l="1"/>
  <c r="N774" i="24"/>
  <c r="O774" i="24" s="1"/>
  <c r="P776" i="24" l="1"/>
  <c r="N775" i="24"/>
  <c r="O775" i="24" s="1"/>
  <c r="P777" i="24" l="1"/>
  <c r="N776" i="24"/>
  <c r="O776" i="24" s="1"/>
  <c r="P778" i="24" l="1"/>
  <c r="N777" i="24"/>
  <c r="O777" i="24" s="1"/>
  <c r="P779" i="24" l="1"/>
  <c r="N778" i="24"/>
  <c r="O778" i="24" s="1"/>
  <c r="P780" i="24" l="1"/>
  <c r="N779" i="24"/>
  <c r="O779" i="24" s="1"/>
  <c r="P781" i="24" l="1"/>
  <c r="N780" i="24"/>
  <c r="O780" i="24" s="1"/>
  <c r="P782" i="24" l="1"/>
  <c r="N781" i="24"/>
  <c r="O781" i="24" s="1"/>
  <c r="P783" i="24" l="1"/>
  <c r="N782" i="24"/>
  <c r="O782" i="24" s="1"/>
  <c r="P784" i="24" l="1"/>
  <c r="N783" i="24"/>
  <c r="O783" i="24" s="1"/>
  <c r="P785" i="24" l="1"/>
  <c r="N784" i="24"/>
  <c r="O784" i="24" s="1"/>
  <c r="P786" i="24" l="1"/>
  <c r="N785" i="24"/>
  <c r="O785" i="24" s="1"/>
  <c r="P787" i="24" l="1"/>
  <c r="N786" i="24"/>
  <c r="O786" i="24" s="1"/>
  <c r="P788" i="24" l="1"/>
  <c r="N787" i="24"/>
  <c r="O787" i="24" s="1"/>
  <c r="P789" i="24" l="1"/>
  <c r="N788" i="24"/>
  <c r="O788" i="24" s="1"/>
  <c r="P790" i="24" l="1"/>
  <c r="N789" i="24"/>
  <c r="O789" i="24" s="1"/>
  <c r="P791" i="24" l="1"/>
  <c r="N790" i="24"/>
  <c r="O790" i="24" s="1"/>
  <c r="P792" i="24" l="1"/>
  <c r="N791" i="24"/>
  <c r="O791" i="24" s="1"/>
  <c r="P793" i="24" l="1"/>
  <c r="N792" i="24"/>
  <c r="O792" i="24" s="1"/>
  <c r="P794" i="24" l="1"/>
  <c r="N793" i="24"/>
  <c r="O793" i="24" s="1"/>
  <c r="P795" i="24" l="1"/>
  <c r="N794" i="24"/>
  <c r="O794" i="24" s="1"/>
  <c r="P796" i="24" l="1"/>
  <c r="N795" i="24"/>
  <c r="O795" i="24" s="1"/>
  <c r="P797" i="24" l="1"/>
  <c r="N796" i="24"/>
  <c r="O796" i="24" s="1"/>
  <c r="P798" i="24" l="1"/>
  <c r="N797" i="24"/>
  <c r="O797" i="24" s="1"/>
  <c r="P799" i="24" l="1"/>
  <c r="N798" i="24"/>
  <c r="O798" i="24" s="1"/>
  <c r="P800" i="24" l="1"/>
  <c r="N799" i="24"/>
  <c r="O799" i="24" s="1"/>
  <c r="P801" i="24" l="1"/>
  <c r="N800" i="24"/>
  <c r="O800" i="24" s="1"/>
  <c r="P802" i="24" l="1"/>
  <c r="N801" i="24"/>
  <c r="O801" i="24" s="1"/>
  <c r="P803" i="24" l="1"/>
  <c r="N802" i="24"/>
  <c r="O802" i="24" s="1"/>
  <c r="P804" i="24" l="1"/>
  <c r="N803" i="24"/>
  <c r="O803" i="24" s="1"/>
  <c r="P805" i="24" l="1"/>
  <c r="N804" i="24"/>
  <c r="O804" i="24" s="1"/>
  <c r="P806" i="24" l="1"/>
  <c r="N805" i="24"/>
  <c r="O805" i="24" s="1"/>
  <c r="P807" i="24" l="1"/>
  <c r="N806" i="24"/>
  <c r="O806" i="24" s="1"/>
  <c r="P808" i="24" l="1"/>
  <c r="N807" i="24"/>
  <c r="O807" i="24" s="1"/>
  <c r="P809" i="24" l="1"/>
  <c r="N808" i="24"/>
  <c r="O808" i="24" s="1"/>
  <c r="P810" i="24" l="1"/>
  <c r="N809" i="24"/>
  <c r="O809" i="24" s="1"/>
  <c r="P811" i="24" l="1"/>
  <c r="N810" i="24"/>
  <c r="O810" i="24" s="1"/>
  <c r="P812" i="24" l="1"/>
  <c r="N811" i="24"/>
  <c r="O811" i="24" s="1"/>
  <c r="P813" i="24" l="1"/>
  <c r="N812" i="24"/>
  <c r="O812" i="24" s="1"/>
  <c r="P814" i="24" l="1"/>
  <c r="N813" i="24"/>
  <c r="O813" i="24" s="1"/>
  <c r="P815" i="24" l="1"/>
  <c r="N814" i="24"/>
  <c r="O814" i="24" s="1"/>
  <c r="P816" i="24" l="1"/>
  <c r="N815" i="24"/>
  <c r="O815" i="24" s="1"/>
  <c r="P817" i="24" l="1"/>
  <c r="N816" i="24"/>
  <c r="O816" i="24" s="1"/>
  <c r="P818" i="24" l="1"/>
  <c r="N817" i="24"/>
  <c r="O817" i="24" s="1"/>
  <c r="P819" i="24" l="1"/>
  <c r="N818" i="24"/>
  <c r="O818" i="24" s="1"/>
  <c r="P820" i="24" l="1"/>
  <c r="N819" i="24"/>
  <c r="O819" i="24" s="1"/>
  <c r="P821" i="24" l="1"/>
  <c r="N820" i="24"/>
  <c r="O820" i="24" s="1"/>
  <c r="P822" i="24" l="1"/>
  <c r="N821" i="24"/>
  <c r="O821" i="24" s="1"/>
  <c r="P823" i="24" l="1"/>
  <c r="N822" i="24"/>
  <c r="O822" i="24" s="1"/>
  <c r="P824" i="24" l="1"/>
  <c r="N823" i="24"/>
  <c r="O823" i="24" s="1"/>
  <c r="P825" i="24" l="1"/>
  <c r="N824" i="24"/>
  <c r="O824" i="24" s="1"/>
  <c r="P826" i="24" l="1"/>
  <c r="N825" i="24"/>
  <c r="O825" i="24" s="1"/>
  <c r="P827" i="24" l="1"/>
  <c r="N826" i="24"/>
  <c r="O826" i="24" s="1"/>
  <c r="P828" i="24" l="1"/>
  <c r="N827" i="24"/>
  <c r="O827" i="24" s="1"/>
  <c r="P829" i="24" l="1"/>
  <c r="N828" i="24"/>
  <c r="O828" i="24" s="1"/>
  <c r="P830" i="24" l="1"/>
  <c r="N829" i="24"/>
  <c r="O829" i="24" s="1"/>
  <c r="P831" i="24" l="1"/>
  <c r="N830" i="24"/>
  <c r="O830" i="24" s="1"/>
  <c r="P832" i="24" l="1"/>
  <c r="N831" i="24"/>
  <c r="O831" i="24" s="1"/>
  <c r="P833" i="24" l="1"/>
  <c r="N832" i="24"/>
  <c r="O832" i="24" s="1"/>
  <c r="P834" i="24" l="1"/>
  <c r="N833" i="24"/>
  <c r="O833" i="24" s="1"/>
  <c r="P835" i="24" l="1"/>
  <c r="N834" i="24"/>
  <c r="O834" i="24" s="1"/>
  <c r="P836" i="24" l="1"/>
  <c r="N835" i="24"/>
  <c r="O835" i="24" s="1"/>
  <c r="P837" i="24" l="1"/>
  <c r="N836" i="24"/>
  <c r="O836" i="24" s="1"/>
  <c r="P838" i="24" l="1"/>
  <c r="N837" i="24"/>
  <c r="O837" i="24" s="1"/>
  <c r="P839" i="24" l="1"/>
  <c r="N838" i="24"/>
  <c r="O838" i="24" s="1"/>
  <c r="P840" i="24" l="1"/>
  <c r="N839" i="24"/>
  <c r="O839" i="24" s="1"/>
  <c r="P841" i="24" l="1"/>
  <c r="N840" i="24"/>
  <c r="O840" i="24" s="1"/>
  <c r="P842" i="24" l="1"/>
  <c r="N841" i="24"/>
  <c r="O841" i="24" s="1"/>
  <c r="P843" i="24" l="1"/>
  <c r="N842" i="24"/>
  <c r="O842" i="24" s="1"/>
  <c r="P844" i="24" l="1"/>
  <c r="N843" i="24"/>
  <c r="O843" i="24" s="1"/>
  <c r="P845" i="24" l="1"/>
  <c r="N844" i="24"/>
  <c r="O844" i="24" s="1"/>
  <c r="P846" i="24" l="1"/>
  <c r="N845" i="24"/>
  <c r="O845" i="24" s="1"/>
  <c r="P847" i="24" l="1"/>
  <c r="N846" i="24"/>
  <c r="O846" i="24" s="1"/>
  <c r="P848" i="24" l="1"/>
  <c r="N847" i="24"/>
  <c r="O847" i="24" s="1"/>
  <c r="P849" i="24" l="1"/>
  <c r="N848" i="24"/>
  <c r="O848" i="24" s="1"/>
  <c r="P850" i="24" l="1"/>
  <c r="N849" i="24"/>
  <c r="O849" i="24" s="1"/>
  <c r="P851" i="24" l="1"/>
  <c r="N850" i="24"/>
  <c r="O850" i="24" s="1"/>
  <c r="P852" i="24" l="1"/>
  <c r="N851" i="24"/>
  <c r="O851" i="24" s="1"/>
  <c r="P853" i="24" l="1"/>
  <c r="N852" i="24"/>
  <c r="O852" i="24" s="1"/>
  <c r="P854" i="24" l="1"/>
  <c r="N853" i="24"/>
  <c r="O853" i="24" s="1"/>
  <c r="P855" i="24" l="1"/>
  <c r="N854" i="24"/>
  <c r="O854" i="24" s="1"/>
  <c r="P856" i="24" l="1"/>
  <c r="N855" i="24"/>
  <c r="O855" i="24" s="1"/>
  <c r="P857" i="24" l="1"/>
  <c r="N856" i="24"/>
  <c r="O856" i="24" s="1"/>
  <c r="P858" i="24" l="1"/>
  <c r="N857" i="24"/>
  <c r="O857" i="24" s="1"/>
  <c r="P859" i="24" l="1"/>
  <c r="N858" i="24"/>
  <c r="O858" i="24" s="1"/>
  <c r="P860" i="24" l="1"/>
  <c r="N859" i="24"/>
  <c r="O859" i="24" s="1"/>
  <c r="P861" i="24" l="1"/>
  <c r="N860" i="24"/>
  <c r="O860" i="24" s="1"/>
  <c r="P862" i="24" l="1"/>
  <c r="N861" i="24"/>
  <c r="O861" i="24" s="1"/>
  <c r="P863" i="24" l="1"/>
  <c r="N862" i="24"/>
  <c r="O862" i="24" s="1"/>
  <c r="P864" i="24" l="1"/>
  <c r="N863" i="24"/>
  <c r="O863" i="24" s="1"/>
  <c r="P865" i="24" l="1"/>
  <c r="N864" i="24"/>
  <c r="O864" i="24" s="1"/>
  <c r="P866" i="24" l="1"/>
  <c r="N865" i="24"/>
  <c r="O865" i="24" s="1"/>
  <c r="P867" i="24" l="1"/>
  <c r="N866" i="24"/>
  <c r="O866" i="24" s="1"/>
  <c r="P868" i="24" l="1"/>
  <c r="N867" i="24"/>
  <c r="O867" i="24" s="1"/>
  <c r="P869" i="24" l="1"/>
  <c r="N868" i="24"/>
  <c r="O868" i="24" s="1"/>
  <c r="P870" i="24" l="1"/>
  <c r="N869" i="24"/>
  <c r="O869" i="24" s="1"/>
  <c r="P871" i="24" l="1"/>
  <c r="N870" i="24"/>
  <c r="O870" i="24" s="1"/>
  <c r="P872" i="24" l="1"/>
  <c r="N871" i="24"/>
  <c r="O871" i="24" s="1"/>
  <c r="P873" i="24" l="1"/>
  <c r="N872" i="24"/>
  <c r="O872" i="24" s="1"/>
  <c r="P874" i="24" l="1"/>
  <c r="N873" i="24"/>
  <c r="O873" i="24" s="1"/>
  <c r="P875" i="24" l="1"/>
  <c r="N874" i="24"/>
  <c r="O874" i="24" s="1"/>
  <c r="P876" i="24" l="1"/>
  <c r="N875" i="24"/>
  <c r="O875" i="24" s="1"/>
  <c r="P877" i="24" l="1"/>
  <c r="N876" i="24"/>
  <c r="O876" i="24" s="1"/>
  <c r="P878" i="24" l="1"/>
  <c r="N877" i="24"/>
  <c r="O877" i="24" s="1"/>
  <c r="P879" i="24" l="1"/>
  <c r="N878" i="24"/>
  <c r="O878" i="24" s="1"/>
  <c r="P880" i="24" l="1"/>
  <c r="N879" i="24"/>
  <c r="O879" i="24" s="1"/>
  <c r="P881" i="24" l="1"/>
  <c r="N880" i="24"/>
  <c r="O880" i="24" s="1"/>
  <c r="P882" i="24" l="1"/>
  <c r="N881" i="24"/>
  <c r="O881" i="24" s="1"/>
  <c r="P883" i="24" l="1"/>
  <c r="N882" i="24"/>
  <c r="O882" i="24" s="1"/>
  <c r="P884" i="24" l="1"/>
  <c r="N883" i="24"/>
  <c r="O883" i="24" s="1"/>
  <c r="P885" i="24" l="1"/>
  <c r="N884" i="24"/>
  <c r="O884" i="24" s="1"/>
  <c r="P886" i="24" l="1"/>
  <c r="N885" i="24"/>
  <c r="O885" i="24" s="1"/>
  <c r="P887" i="24" l="1"/>
  <c r="N886" i="24"/>
  <c r="O886" i="24" s="1"/>
  <c r="P888" i="24" l="1"/>
  <c r="N887" i="24"/>
  <c r="O887" i="24" s="1"/>
  <c r="P889" i="24" l="1"/>
  <c r="N888" i="24"/>
  <c r="O888" i="24" s="1"/>
  <c r="P890" i="24" l="1"/>
  <c r="N889" i="24"/>
  <c r="O889" i="24" s="1"/>
  <c r="P891" i="24" l="1"/>
  <c r="N890" i="24"/>
  <c r="O890" i="24" s="1"/>
  <c r="P892" i="24" l="1"/>
  <c r="N891" i="24"/>
  <c r="O891" i="24" s="1"/>
  <c r="P893" i="24" l="1"/>
  <c r="N892" i="24"/>
  <c r="O892" i="24" s="1"/>
  <c r="P894" i="24" l="1"/>
  <c r="N893" i="24"/>
  <c r="O893" i="24" s="1"/>
  <c r="P895" i="24" l="1"/>
  <c r="N894" i="24"/>
  <c r="O894" i="24" s="1"/>
  <c r="P896" i="24" l="1"/>
  <c r="N895" i="24"/>
  <c r="O895" i="24" s="1"/>
  <c r="P897" i="24" l="1"/>
  <c r="N896" i="24"/>
  <c r="O896" i="24" s="1"/>
  <c r="P898" i="24" l="1"/>
  <c r="N897" i="24"/>
  <c r="O897" i="24" s="1"/>
  <c r="P899" i="24" l="1"/>
  <c r="N898" i="24"/>
  <c r="O898" i="24" s="1"/>
  <c r="P900" i="24" l="1"/>
  <c r="N899" i="24"/>
  <c r="O899" i="24" s="1"/>
  <c r="P901" i="24" l="1"/>
  <c r="N900" i="24"/>
  <c r="O900" i="24" s="1"/>
  <c r="P902" i="24" l="1"/>
  <c r="N901" i="24"/>
  <c r="O901" i="24" s="1"/>
  <c r="P903" i="24" l="1"/>
  <c r="N902" i="24"/>
  <c r="O902" i="24" s="1"/>
  <c r="P904" i="24" l="1"/>
  <c r="N903" i="24"/>
  <c r="O903" i="24" s="1"/>
  <c r="P905" i="24" l="1"/>
  <c r="N904" i="24"/>
  <c r="O904" i="24" s="1"/>
  <c r="P906" i="24" l="1"/>
  <c r="N905" i="24"/>
  <c r="O905" i="24" s="1"/>
  <c r="P907" i="24" l="1"/>
  <c r="N906" i="24"/>
  <c r="O906" i="24" s="1"/>
  <c r="P908" i="24" l="1"/>
  <c r="N907" i="24"/>
  <c r="O907" i="24" s="1"/>
  <c r="P909" i="24" l="1"/>
  <c r="N908" i="24"/>
  <c r="O908" i="24" s="1"/>
  <c r="P910" i="24" l="1"/>
  <c r="N909" i="24"/>
  <c r="O909" i="24" s="1"/>
  <c r="P911" i="24" l="1"/>
  <c r="N910" i="24"/>
  <c r="O910" i="24" s="1"/>
  <c r="P912" i="24" l="1"/>
  <c r="N911" i="24"/>
  <c r="O911" i="24" s="1"/>
  <c r="P913" i="24" l="1"/>
  <c r="N912" i="24"/>
  <c r="O912" i="24" s="1"/>
  <c r="P914" i="24" l="1"/>
  <c r="N913" i="24"/>
  <c r="O913" i="24" s="1"/>
  <c r="P915" i="24" l="1"/>
  <c r="N914" i="24"/>
  <c r="O914" i="24" s="1"/>
  <c r="P916" i="24" l="1"/>
  <c r="N915" i="24"/>
  <c r="O915" i="24" s="1"/>
  <c r="P917" i="24" l="1"/>
  <c r="N916" i="24"/>
  <c r="O916" i="24" s="1"/>
  <c r="P918" i="24" l="1"/>
  <c r="N917" i="24"/>
  <c r="O917" i="24" s="1"/>
  <c r="P919" i="24" l="1"/>
  <c r="N918" i="24"/>
  <c r="O918" i="24" s="1"/>
  <c r="P920" i="24" l="1"/>
  <c r="N919" i="24"/>
  <c r="O919" i="24" s="1"/>
  <c r="P921" i="24" l="1"/>
  <c r="N920" i="24"/>
  <c r="O920" i="24" s="1"/>
  <c r="P922" i="24" l="1"/>
  <c r="N921" i="24"/>
  <c r="O921" i="24" s="1"/>
  <c r="P923" i="24" l="1"/>
  <c r="N922" i="24"/>
  <c r="O922" i="24" s="1"/>
  <c r="P924" i="24" l="1"/>
  <c r="N923" i="24"/>
  <c r="O923" i="24" s="1"/>
  <c r="P925" i="24" l="1"/>
  <c r="N924" i="24"/>
  <c r="O924" i="24" s="1"/>
  <c r="P926" i="24" l="1"/>
  <c r="N925" i="24"/>
  <c r="O925" i="24" s="1"/>
  <c r="P927" i="24" l="1"/>
  <c r="N926" i="24"/>
  <c r="O926" i="24" s="1"/>
  <c r="P928" i="24" l="1"/>
  <c r="N927" i="24"/>
  <c r="O927" i="24" s="1"/>
  <c r="P929" i="24" l="1"/>
  <c r="N928" i="24"/>
  <c r="O928" i="24" s="1"/>
  <c r="P930" i="24" l="1"/>
  <c r="N929" i="24"/>
  <c r="O929" i="24" s="1"/>
  <c r="P931" i="24" l="1"/>
  <c r="N930" i="24"/>
  <c r="O930" i="24" s="1"/>
  <c r="P932" i="24" l="1"/>
  <c r="N931" i="24"/>
  <c r="O931" i="24" s="1"/>
  <c r="P933" i="24" l="1"/>
  <c r="N932" i="24"/>
  <c r="O932" i="24" s="1"/>
  <c r="P934" i="24" l="1"/>
  <c r="N933" i="24"/>
  <c r="O933" i="24" s="1"/>
  <c r="P935" i="24" l="1"/>
  <c r="N934" i="24"/>
  <c r="O934" i="24" s="1"/>
  <c r="P936" i="24" l="1"/>
  <c r="N935" i="24"/>
  <c r="O935" i="24" s="1"/>
  <c r="P937" i="24" l="1"/>
  <c r="N936" i="24"/>
  <c r="O936" i="24" s="1"/>
  <c r="P938" i="24" l="1"/>
  <c r="N937" i="24"/>
  <c r="O937" i="24" s="1"/>
  <c r="P939" i="24" l="1"/>
  <c r="N938" i="24"/>
  <c r="O938" i="24" s="1"/>
  <c r="P940" i="24" l="1"/>
  <c r="N939" i="24"/>
  <c r="O939" i="24" s="1"/>
  <c r="P941" i="24" l="1"/>
  <c r="N940" i="24"/>
  <c r="O940" i="24" s="1"/>
  <c r="P942" i="24" l="1"/>
  <c r="N941" i="24"/>
  <c r="O941" i="24" s="1"/>
  <c r="P943" i="24" l="1"/>
  <c r="N942" i="24"/>
  <c r="O942" i="24" s="1"/>
  <c r="P944" i="24" l="1"/>
  <c r="N943" i="24"/>
  <c r="O943" i="24" s="1"/>
  <c r="P945" i="24" l="1"/>
  <c r="N944" i="24"/>
  <c r="O944" i="24" s="1"/>
  <c r="P946" i="24" l="1"/>
  <c r="N945" i="24"/>
  <c r="O945" i="24" s="1"/>
  <c r="P947" i="24" l="1"/>
  <c r="N946" i="24"/>
  <c r="O946" i="24" s="1"/>
  <c r="P948" i="24" l="1"/>
  <c r="N947" i="24"/>
  <c r="O947" i="24" s="1"/>
  <c r="P949" i="24" l="1"/>
  <c r="N948" i="24"/>
  <c r="O948" i="24" s="1"/>
  <c r="P950" i="24" l="1"/>
  <c r="N949" i="24"/>
  <c r="O949" i="24" s="1"/>
  <c r="P951" i="24" l="1"/>
  <c r="N950" i="24"/>
  <c r="O950" i="24" s="1"/>
  <c r="P952" i="24" l="1"/>
  <c r="N951" i="24"/>
  <c r="O951" i="24" s="1"/>
  <c r="P953" i="24" l="1"/>
  <c r="N952" i="24"/>
  <c r="O952" i="24" s="1"/>
  <c r="P954" i="24" l="1"/>
  <c r="N953" i="24"/>
  <c r="O953" i="24" s="1"/>
  <c r="P955" i="24" l="1"/>
  <c r="N954" i="24"/>
  <c r="O954" i="24" s="1"/>
  <c r="P956" i="24" l="1"/>
  <c r="N955" i="24"/>
  <c r="O955" i="24" s="1"/>
  <c r="P957" i="24" l="1"/>
  <c r="N956" i="24"/>
  <c r="O956" i="24" s="1"/>
  <c r="P958" i="24" l="1"/>
  <c r="N957" i="24"/>
  <c r="O957" i="24" s="1"/>
  <c r="P959" i="24" l="1"/>
  <c r="N958" i="24"/>
  <c r="O958" i="24" s="1"/>
  <c r="P960" i="24" l="1"/>
  <c r="N959" i="24"/>
  <c r="O959" i="24" s="1"/>
  <c r="P961" i="24" l="1"/>
  <c r="N960" i="24"/>
  <c r="O960" i="24" s="1"/>
  <c r="P962" i="24" l="1"/>
  <c r="N961" i="24"/>
  <c r="O961" i="24" s="1"/>
  <c r="P963" i="24" l="1"/>
  <c r="N962" i="24"/>
  <c r="O962" i="24" s="1"/>
  <c r="P964" i="24" l="1"/>
  <c r="N963" i="24"/>
  <c r="O963" i="24" s="1"/>
  <c r="P965" i="24" l="1"/>
  <c r="N964" i="24"/>
  <c r="O964" i="24" s="1"/>
  <c r="P966" i="24" l="1"/>
  <c r="N965" i="24"/>
  <c r="O965" i="24" s="1"/>
  <c r="P967" i="24" l="1"/>
  <c r="N966" i="24"/>
  <c r="O966" i="24" s="1"/>
  <c r="P968" i="24" l="1"/>
  <c r="N967" i="24"/>
  <c r="O967" i="24" s="1"/>
  <c r="P969" i="24" l="1"/>
  <c r="N968" i="24"/>
  <c r="O968" i="24" s="1"/>
  <c r="P970" i="24" l="1"/>
  <c r="N969" i="24"/>
  <c r="O969" i="24" s="1"/>
  <c r="P971" i="24" l="1"/>
  <c r="N970" i="24"/>
  <c r="O970" i="24" s="1"/>
  <c r="P972" i="24" l="1"/>
  <c r="N971" i="24"/>
  <c r="O971" i="24" s="1"/>
  <c r="P973" i="24" l="1"/>
  <c r="N972" i="24"/>
  <c r="O972" i="24" s="1"/>
  <c r="P974" i="24" l="1"/>
  <c r="N973" i="24"/>
  <c r="O973" i="24" s="1"/>
  <c r="P975" i="24" l="1"/>
  <c r="N974" i="24"/>
  <c r="O974" i="24" s="1"/>
  <c r="P976" i="24" l="1"/>
  <c r="N975" i="24"/>
  <c r="O975" i="24" s="1"/>
  <c r="P977" i="24" l="1"/>
  <c r="N976" i="24"/>
  <c r="O976" i="24" s="1"/>
  <c r="P978" i="24" l="1"/>
  <c r="N977" i="24"/>
  <c r="O977" i="24" s="1"/>
  <c r="P979" i="24" l="1"/>
  <c r="N978" i="24"/>
  <c r="O978" i="24" s="1"/>
  <c r="P980" i="24" l="1"/>
  <c r="N979" i="24"/>
  <c r="O979" i="24" s="1"/>
  <c r="P981" i="24" l="1"/>
  <c r="N980" i="24"/>
  <c r="O980" i="24" s="1"/>
  <c r="P982" i="24" l="1"/>
  <c r="N981" i="24"/>
  <c r="O981" i="24" s="1"/>
  <c r="P983" i="24" l="1"/>
  <c r="N982" i="24"/>
  <c r="O982" i="24" s="1"/>
  <c r="P984" i="24" l="1"/>
  <c r="N983" i="24"/>
  <c r="O983" i="24" s="1"/>
  <c r="P985" i="24" l="1"/>
  <c r="N984" i="24"/>
  <c r="O984" i="24" s="1"/>
  <c r="P986" i="24" l="1"/>
  <c r="N985" i="24"/>
  <c r="O985" i="24" s="1"/>
  <c r="P987" i="24" l="1"/>
  <c r="N986" i="24"/>
  <c r="O986" i="24" s="1"/>
  <c r="P988" i="24" l="1"/>
  <c r="N987" i="24"/>
  <c r="O987" i="24" s="1"/>
  <c r="P989" i="24" l="1"/>
  <c r="N988" i="24"/>
  <c r="O988" i="24" s="1"/>
  <c r="P990" i="24" l="1"/>
  <c r="N989" i="24"/>
  <c r="O989" i="24" s="1"/>
  <c r="P991" i="24" l="1"/>
  <c r="N990" i="24"/>
  <c r="O990" i="24" s="1"/>
  <c r="P992" i="24" l="1"/>
  <c r="N991" i="24"/>
  <c r="O991" i="24" s="1"/>
  <c r="P993" i="24" l="1"/>
  <c r="N992" i="24"/>
  <c r="O992" i="24" s="1"/>
  <c r="P994" i="24" l="1"/>
  <c r="N993" i="24"/>
  <c r="O993" i="24" s="1"/>
  <c r="P995" i="24" l="1"/>
  <c r="N994" i="24"/>
  <c r="O994" i="24" s="1"/>
  <c r="P996" i="24" l="1"/>
  <c r="N995" i="24"/>
  <c r="O995" i="24" s="1"/>
  <c r="P997" i="24" l="1"/>
  <c r="N996" i="24"/>
  <c r="O996" i="24" s="1"/>
  <c r="P998" i="24" l="1"/>
  <c r="N997" i="24"/>
  <c r="O997" i="24" s="1"/>
  <c r="P999" i="24" l="1"/>
  <c r="N998" i="24"/>
  <c r="O998" i="24" s="1"/>
  <c r="P1000" i="24" l="1"/>
  <c r="N999" i="24"/>
  <c r="O999" i="24" s="1"/>
  <c r="P1001" i="24" l="1"/>
  <c r="N1000" i="24"/>
  <c r="O1000" i="24" s="1"/>
  <c r="P1002" i="24" l="1"/>
  <c r="N1001" i="24"/>
  <c r="O1001" i="24" s="1"/>
  <c r="P1003" i="24" l="1"/>
  <c r="N1002" i="24"/>
  <c r="O1002" i="24" s="1"/>
  <c r="P1004" i="24" l="1"/>
  <c r="N1003" i="24"/>
  <c r="O1003" i="24" s="1"/>
  <c r="P1005" i="24" l="1"/>
  <c r="N1004" i="24"/>
  <c r="O1004" i="24" s="1"/>
  <c r="P1006" i="24" l="1"/>
  <c r="N1005" i="24"/>
  <c r="O1005" i="24" s="1"/>
  <c r="P1007" i="24" l="1"/>
  <c r="N1006" i="24"/>
  <c r="O1006" i="24" s="1"/>
  <c r="P1008" i="24" l="1"/>
  <c r="N1007" i="24"/>
  <c r="O1007" i="24" s="1"/>
  <c r="P1009" i="24" l="1"/>
  <c r="N1008" i="24"/>
  <c r="O1008" i="24" s="1"/>
  <c r="P1010" i="24" l="1"/>
  <c r="N1009" i="24"/>
  <c r="O1009" i="24" s="1"/>
  <c r="P1011" i="24" l="1"/>
  <c r="N1010" i="24"/>
  <c r="O1010" i="24" s="1"/>
  <c r="P1012" i="24" l="1"/>
  <c r="N1011" i="24"/>
  <c r="O1011" i="24" s="1"/>
  <c r="P1013" i="24" l="1"/>
  <c r="N1012" i="24"/>
  <c r="O1012" i="24" s="1"/>
  <c r="P1014" i="24" l="1"/>
  <c r="N1013" i="24"/>
  <c r="O1013" i="24" s="1"/>
  <c r="P1015" i="24" l="1"/>
  <c r="N1014" i="24"/>
  <c r="O1014" i="24" s="1"/>
  <c r="P1016" i="24" l="1"/>
  <c r="N1015" i="24"/>
  <c r="O1015" i="24" s="1"/>
  <c r="P1017" i="24" l="1"/>
  <c r="N1016" i="24"/>
  <c r="O1016" i="24" s="1"/>
  <c r="P1018" i="24" l="1"/>
  <c r="N1017" i="24"/>
  <c r="O1017" i="24" s="1"/>
  <c r="P1019" i="24" l="1"/>
  <c r="N1018" i="24"/>
  <c r="O1018" i="24" s="1"/>
  <c r="P1020" i="24" l="1"/>
  <c r="N1019" i="24"/>
  <c r="O1019" i="24" s="1"/>
  <c r="P1021" i="24" l="1"/>
  <c r="N1020" i="24"/>
  <c r="O1020" i="24" s="1"/>
  <c r="P1022" i="24" l="1"/>
  <c r="N1021" i="24"/>
  <c r="O1021" i="24" s="1"/>
  <c r="P1023" i="24" l="1"/>
  <c r="N1022" i="24"/>
  <c r="O1022" i="24" s="1"/>
  <c r="P1024" i="24" l="1"/>
  <c r="N1023" i="24"/>
  <c r="O1023" i="24" s="1"/>
  <c r="P1025" i="24" l="1"/>
  <c r="N1024" i="24"/>
  <c r="O1024" i="24" s="1"/>
  <c r="P1026" i="24" l="1"/>
  <c r="N1025" i="24"/>
  <c r="O1025" i="24" s="1"/>
  <c r="P1027" i="24" l="1"/>
  <c r="N1026" i="24"/>
  <c r="O1026" i="24" s="1"/>
  <c r="P1028" i="24" l="1"/>
  <c r="N1027" i="24"/>
  <c r="O1027" i="24" s="1"/>
  <c r="P1029" i="24" l="1"/>
  <c r="N1028" i="24"/>
  <c r="O1028" i="24" s="1"/>
  <c r="P1030" i="24" l="1"/>
  <c r="N1029" i="24"/>
  <c r="O1029" i="24" s="1"/>
  <c r="P1031" i="24" l="1"/>
  <c r="N1030" i="24"/>
  <c r="O1030" i="24" s="1"/>
  <c r="P1032" i="24" l="1"/>
  <c r="N1031" i="24"/>
  <c r="O1031" i="24" s="1"/>
  <c r="P1033" i="24" l="1"/>
  <c r="N1032" i="24"/>
  <c r="O1032" i="24" s="1"/>
  <c r="P1034" i="24" l="1"/>
  <c r="N1033" i="24"/>
  <c r="O1033" i="24" s="1"/>
  <c r="P1035" i="24" l="1"/>
  <c r="N1034" i="24"/>
  <c r="O1034" i="24" s="1"/>
  <c r="P1036" i="24" l="1"/>
  <c r="N1035" i="24"/>
  <c r="O1035" i="24" s="1"/>
  <c r="P1037" i="24" l="1"/>
  <c r="N1036" i="24"/>
  <c r="O1036" i="24" s="1"/>
  <c r="P1038" i="24" l="1"/>
  <c r="N1037" i="24"/>
  <c r="O1037" i="24" s="1"/>
  <c r="P1039" i="24" l="1"/>
  <c r="N1038" i="24"/>
  <c r="O1038" i="24" s="1"/>
  <c r="P1040" i="24" l="1"/>
  <c r="N1039" i="24"/>
  <c r="O1039" i="24" s="1"/>
  <c r="P1041" i="24" l="1"/>
  <c r="N1040" i="24"/>
  <c r="O1040" i="24" s="1"/>
  <c r="P1042" i="24" l="1"/>
  <c r="N1041" i="24"/>
  <c r="O1041" i="24" s="1"/>
  <c r="P1043" i="24" l="1"/>
  <c r="N1042" i="24"/>
  <c r="O1042" i="24" s="1"/>
  <c r="P1044" i="24" l="1"/>
  <c r="N1043" i="24"/>
  <c r="O1043" i="24" s="1"/>
  <c r="P1045" i="24" l="1"/>
  <c r="N1044" i="24"/>
  <c r="O1044" i="24" s="1"/>
  <c r="P1046" i="24" l="1"/>
  <c r="N1045" i="24"/>
  <c r="O1045" i="24" s="1"/>
  <c r="P1047" i="24" l="1"/>
  <c r="N1046" i="24"/>
  <c r="O1046" i="24" s="1"/>
  <c r="P1048" i="24" l="1"/>
  <c r="N1047" i="24"/>
  <c r="O1047" i="24" s="1"/>
  <c r="P1049" i="24" l="1"/>
  <c r="N1048" i="24"/>
  <c r="O1048" i="24" s="1"/>
  <c r="P1050" i="24" l="1"/>
  <c r="N1049" i="24"/>
  <c r="O1049" i="24" s="1"/>
  <c r="P1051" i="24" l="1"/>
  <c r="N1050" i="24"/>
  <c r="O1050" i="24" s="1"/>
  <c r="P1052" i="24" l="1"/>
  <c r="N1051" i="24"/>
  <c r="O1051" i="24" s="1"/>
  <c r="P1053" i="24" l="1"/>
  <c r="N1052" i="24"/>
  <c r="O1052" i="24" s="1"/>
  <c r="P1054" i="24" l="1"/>
  <c r="N1053" i="24"/>
  <c r="O1053" i="24" s="1"/>
  <c r="P1055" i="24" l="1"/>
  <c r="N1054" i="24"/>
  <c r="O1054" i="24" s="1"/>
  <c r="P1056" i="24" l="1"/>
  <c r="N1055" i="24"/>
  <c r="O1055" i="24" s="1"/>
  <c r="P1057" i="24" l="1"/>
  <c r="N1056" i="24"/>
  <c r="O1056" i="24" s="1"/>
  <c r="P1058" i="24" l="1"/>
  <c r="N1057" i="24"/>
  <c r="O1057" i="24" s="1"/>
  <c r="P1059" i="24" l="1"/>
  <c r="N1058" i="24"/>
  <c r="O1058" i="24" s="1"/>
  <c r="P1060" i="24" l="1"/>
  <c r="N1059" i="24"/>
  <c r="O1059" i="24" s="1"/>
  <c r="P1061" i="24" l="1"/>
  <c r="N1060" i="24"/>
  <c r="O1060" i="24" s="1"/>
  <c r="P1062" i="24" l="1"/>
  <c r="N1061" i="24"/>
  <c r="O1061" i="24" s="1"/>
  <c r="P1063" i="24" l="1"/>
  <c r="N1062" i="24"/>
  <c r="O1062" i="24" s="1"/>
  <c r="P1064" i="24" l="1"/>
  <c r="N1063" i="24"/>
  <c r="O1063" i="24" s="1"/>
  <c r="P1065" i="24" l="1"/>
  <c r="N1064" i="24"/>
  <c r="O1064" i="24" s="1"/>
  <c r="P1066" i="24" l="1"/>
  <c r="N1065" i="24"/>
  <c r="O1065" i="24" s="1"/>
  <c r="P1067" i="24" l="1"/>
  <c r="N1066" i="24"/>
  <c r="O1066" i="24" s="1"/>
  <c r="P1068" i="24" l="1"/>
  <c r="N1067" i="24"/>
  <c r="O1067" i="24" s="1"/>
  <c r="P1069" i="24" l="1"/>
  <c r="N1068" i="24"/>
  <c r="O1068" i="24" s="1"/>
  <c r="P1070" i="24" l="1"/>
  <c r="N1069" i="24"/>
  <c r="O1069" i="24" s="1"/>
  <c r="P1071" i="24" l="1"/>
  <c r="N1070" i="24"/>
  <c r="O1070" i="24" s="1"/>
  <c r="P1072" i="24" l="1"/>
  <c r="N1071" i="24"/>
  <c r="O1071" i="24" s="1"/>
  <c r="P1073" i="24" l="1"/>
  <c r="N1072" i="24"/>
  <c r="O1072" i="24" s="1"/>
  <c r="P1074" i="24" l="1"/>
  <c r="N1073" i="24"/>
  <c r="O1073" i="24" s="1"/>
  <c r="P1075" i="24" l="1"/>
  <c r="N1074" i="24"/>
  <c r="O1074" i="24" s="1"/>
  <c r="P1076" i="24" l="1"/>
  <c r="N1075" i="24"/>
  <c r="O1075" i="24" s="1"/>
  <c r="P1077" i="24" l="1"/>
  <c r="N1076" i="24"/>
  <c r="O1076" i="24" s="1"/>
  <c r="P1078" i="24" l="1"/>
  <c r="N1077" i="24"/>
  <c r="O1077" i="24" s="1"/>
  <c r="P1079" i="24" l="1"/>
  <c r="N1078" i="24"/>
  <c r="O1078" i="24" s="1"/>
  <c r="P1080" i="24" l="1"/>
  <c r="N1079" i="24"/>
  <c r="O1079" i="24" s="1"/>
  <c r="P1081" i="24" l="1"/>
  <c r="N1080" i="24"/>
  <c r="O1080" i="24" s="1"/>
  <c r="P1082" i="24" l="1"/>
  <c r="N1081" i="24"/>
  <c r="O1081" i="24" s="1"/>
  <c r="P1083" i="24" l="1"/>
  <c r="N1082" i="24"/>
  <c r="O1082" i="24" s="1"/>
  <c r="P1084" i="24" l="1"/>
  <c r="N1083" i="24"/>
  <c r="O1083" i="24" s="1"/>
  <c r="P1085" i="24" l="1"/>
  <c r="N1084" i="24"/>
  <c r="O1084" i="24" s="1"/>
  <c r="P1086" i="24" l="1"/>
  <c r="N1085" i="24"/>
  <c r="O1085" i="24" s="1"/>
  <c r="P1087" i="24" l="1"/>
  <c r="N1086" i="24"/>
  <c r="O1086" i="24" s="1"/>
  <c r="P1088" i="24" l="1"/>
  <c r="N1087" i="24"/>
  <c r="O1087" i="24" s="1"/>
  <c r="P1089" i="24" l="1"/>
  <c r="N1088" i="24"/>
  <c r="O1088" i="24" s="1"/>
  <c r="P1090" i="24" l="1"/>
  <c r="N1089" i="24"/>
  <c r="O1089" i="24" s="1"/>
  <c r="P1091" i="24" l="1"/>
  <c r="N1090" i="24"/>
  <c r="O1090" i="24" s="1"/>
  <c r="P1092" i="24" l="1"/>
  <c r="N1091" i="24"/>
  <c r="O1091" i="24" s="1"/>
  <c r="P1093" i="24" l="1"/>
  <c r="N1092" i="24"/>
  <c r="O1092" i="24" s="1"/>
  <c r="P1094" i="24" l="1"/>
  <c r="N1093" i="24"/>
  <c r="O1093" i="24" s="1"/>
  <c r="P1095" i="24" l="1"/>
  <c r="N1094" i="24"/>
  <c r="O1094" i="24" s="1"/>
  <c r="P1096" i="24" l="1"/>
  <c r="N1095" i="24"/>
  <c r="O1095" i="24" s="1"/>
  <c r="P1097" i="24" l="1"/>
  <c r="N1096" i="24"/>
  <c r="O1096" i="24" s="1"/>
  <c r="P1098" i="24" l="1"/>
  <c r="N1097" i="24"/>
  <c r="O1097" i="24" s="1"/>
  <c r="P1099" i="24" l="1"/>
  <c r="N1098" i="24"/>
  <c r="O1098" i="24" s="1"/>
  <c r="P1100" i="24" l="1"/>
  <c r="N1099" i="24"/>
  <c r="O1099" i="24" s="1"/>
  <c r="P1101" i="24" l="1"/>
  <c r="N1100" i="24"/>
  <c r="O1100" i="24" s="1"/>
  <c r="P1102" i="24" l="1"/>
  <c r="N1101" i="24"/>
  <c r="O1101" i="24" s="1"/>
  <c r="P1103" i="24" l="1"/>
  <c r="N1102" i="24"/>
  <c r="O1102" i="24" s="1"/>
  <c r="P1104" i="24" l="1"/>
  <c r="N1103" i="24"/>
  <c r="O1103" i="24" s="1"/>
  <c r="P1105" i="24" l="1"/>
  <c r="N1104" i="24"/>
  <c r="O1104" i="24" s="1"/>
  <c r="P1106" i="24" l="1"/>
  <c r="N1105" i="24"/>
  <c r="O1105" i="24" s="1"/>
  <c r="P1107" i="24" l="1"/>
  <c r="N1106" i="24"/>
  <c r="O1106" i="24" s="1"/>
  <c r="P1108" i="24" l="1"/>
  <c r="N1107" i="24"/>
  <c r="O1107" i="24" s="1"/>
  <c r="P1109" i="24" l="1"/>
  <c r="N1108" i="24"/>
  <c r="O1108" i="24" s="1"/>
  <c r="P1110" i="24" l="1"/>
  <c r="N1109" i="24"/>
  <c r="O1109" i="24" s="1"/>
  <c r="P1111" i="24" l="1"/>
  <c r="N1110" i="24"/>
  <c r="O1110" i="24" s="1"/>
  <c r="P1112" i="24" l="1"/>
  <c r="N1111" i="24"/>
  <c r="O1111" i="24" s="1"/>
  <c r="P1113" i="24" l="1"/>
  <c r="N1112" i="24"/>
  <c r="O1112" i="24" s="1"/>
  <c r="P1114" i="24" l="1"/>
  <c r="N1113" i="24"/>
  <c r="O1113" i="24" s="1"/>
  <c r="P1115" i="24" l="1"/>
  <c r="N1114" i="24"/>
  <c r="O1114" i="24" s="1"/>
  <c r="P1116" i="24" l="1"/>
  <c r="N1115" i="24"/>
  <c r="O1115" i="24" s="1"/>
  <c r="P1117" i="24" l="1"/>
  <c r="N1116" i="24"/>
  <c r="O1116" i="24" s="1"/>
  <c r="P1118" i="24" l="1"/>
  <c r="N1117" i="24"/>
  <c r="O1117" i="24" s="1"/>
  <c r="P1119" i="24" l="1"/>
  <c r="N1118" i="24"/>
  <c r="O1118" i="24" s="1"/>
  <c r="P1120" i="24" l="1"/>
  <c r="N1119" i="24"/>
  <c r="O1119" i="24" s="1"/>
  <c r="P1121" i="24" l="1"/>
  <c r="N1120" i="24"/>
  <c r="O1120" i="24" s="1"/>
  <c r="P1122" i="24" l="1"/>
  <c r="N1121" i="24"/>
  <c r="O1121" i="24" s="1"/>
  <c r="P1123" i="24" l="1"/>
  <c r="N1122" i="24"/>
  <c r="O1122" i="24" s="1"/>
  <c r="P1124" i="24" l="1"/>
  <c r="N1123" i="24"/>
  <c r="O1123" i="24" s="1"/>
  <c r="P1125" i="24" l="1"/>
  <c r="N1124" i="24"/>
  <c r="O1124" i="24" s="1"/>
  <c r="P1126" i="24" l="1"/>
  <c r="N1125" i="24"/>
  <c r="O1125" i="24" s="1"/>
  <c r="P1127" i="24" l="1"/>
  <c r="N1126" i="24"/>
  <c r="O1126" i="24" s="1"/>
  <c r="P1128" i="24" l="1"/>
  <c r="N1127" i="24"/>
  <c r="O1127" i="24" s="1"/>
  <c r="P1129" i="24" l="1"/>
  <c r="N1128" i="24"/>
  <c r="O1128" i="24" s="1"/>
  <c r="P1130" i="24" l="1"/>
  <c r="N1129" i="24"/>
  <c r="O1129" i="24" s="1"/>
  <c r="P1131" i="24" l="1"/>
  <c r="N1130" i="24"/>
  <c r="O1130" i="24" s="1"/>
  <c r="P1132" i="24" l="1"/>
  <c r="N1131" i="24"/>
  <c r="O1131" i="24" s="1"/>
  <c r="P1133" i="24" l="1"/>
  <c r="N1132" i="24"/>
  <c r="O1132" i="24" s="1"/>
  <c r="P1134" i="24" l="1"/>
  <c r="N1133" i="24"/>
  <c r="O1133" i="24" s="1"/>
  <c r="P1135" i="24" l="1"/>
  <c r="N1134" i="24"/>
  <c r="O1134" i="24" s="1"/>
  <c r="P1136" i="24" l="1"/>
  <c r="N1135" i="24"/>
  <c r="O1135" i="24" s="1"/>
  <c r="P1137" i="24" l="1"/>
  <c r="N1136" i="24"/>
  <c r="O1136" i="24" s="1"/>
  <c r="P1138" i="24" l="1"/>
  <c r="N1137" i="24"/>
  <c r="O1137" i="24" s="1"/>
  <c r="P1139" i="24" l="1"/>
  <c r="N1138" i="24"/>
  <c r="O1138" i="24" s="1"/>
  <c r="P1140" i="24" l="1"/>
  <c r="N1139" i="24"/>
  <c r="O1139" i="24" s="1"/>
  <c r="P1141" i="24" l="1"/>
  <c r="N1140" i="24"/>
  <c r="O1140" i="24" s="1"/>
  <c r="P1142" i="24" l="1"/>
  <c r="N1141" i="24"/>
  <c r="O1141" i="24" s="1"/>
  <c r="P1143" i="24" l="1"/>
  <c r="N1142" i="24"/>
  <c r="O1142" i="24" s="1"/>
  <c r="P1144" i="24" l="1"/>
  <c r="N1143" i="24"/>
  <c r="O1143" i="24" s="1"/>
  <c r="P1145" i="24" l="1"/>
  <c r="N1144" i="24"/>
  <c r="O1144" i="24" s="1"/>
  <c r="P1146" i="24" l="1"/>
  <c r="N1145" i="24"/>
  <c r="O1145" i="24" s="1"/>
  <c r="P1147" i="24" l="1"/>
  <c r="N1146" i="24"/>
  <c r="O1146" i="24" s="1"/>
  <c r="P1148" i="24" l="1"/>
  <c r="N1147" i="24"/>
  <c r="O1147" i="24" s="1"/>
  <c r="P1149" i="24" l="1"/>
  <c r="N1148" i="24"/>
  <c r="O1148" i="24" s="1"/>
  <c r="P1150" i="24" l="1"/>
  <c r="N1149" i="24"/>
  <c r="O1149" i="24" s="1"/>
  <c r="P1151" i="24" l="1"/>
  <c r="N1150" i="24"/>
  <c r="O1150" i="24" s="1"/>
  <c r="P1152" i="24" l="1"/>
  <c r="N1151" i="24"/>
  <c r="O1151" i="24" s="1"/>
  <c r="P1153" i="24" l="1"/>
  <c r="N1152" i="24"/>
  <c r="O1152" i="24" s="1"/>
  <c r="P1154" i="24" l="1"/>
  <c r="N1153" i="24"/>
  <c r="O1153" i="24" s="1"/>
  <c r="P1155" i="24" l="1"/>
  <c r="N1154" i="24"/>
  <c r="O1154" i="24" s="1"/>
  <c r="P1156" i="24" l="1"/>
  <c r="N1155" i="24"/>
  <c r="O1155" i="24" s="1"/>
  <c r="P1157" i="24" l="1"/>
  <c r="N1156" i="24"/>
  <c r="O1156" i="24" s="1"/>
  <c r="P1158" i="24" l="1"/>
  <c r="N1157" i="24"/>
  <c r="O1157" i="24" s="1"/>
  <c r="P1159" i="24" l="1"/>
  <c r="N1158" i="24"/>
  <c r="O1158" i="24" s="1"/>
  <c r="P1160" i="24" l="1"/>
  <c r="N1159" i="24"/>
  <c r="O1159" i="24" s="1"/>
  <c r="P1161" i="24" l="1"/>
  <c r="N1160" i="24"/>
  <c r="O1160" i="24" s="1"/>
  <c r="P1162" i="24" l="1"/>
  <c r="N1161" i="24"/>
  <c r="O1161" i="24" s="1"/>
  <c r="P1163" i="24" l="1"/>
  <c r="N1162" i="24"/>
  <c r="O1162" i="24" s="1"/>
  <c r="P1164" i="24" l="1"/>
  <c r="N1163" i="24"/>
  <c r="O1163" i="24" s="1"/>
  <c r="P1165" i="24" l="1"/>
  <c r="N1164" i="24"/>
  <c r="O1164" i="24" s="1"/>
  <c r="P1166" i="24" l="1"/>
  <c r="N1165" i="24"/>
  <c r="O1165" i="24" s="1"/>
  <c r="P1167" i="24" l="1"/>
  <c r="N1166" i="24"/>
  <c r="O1166" i="24" s="1"/>
  <c r="P1168" i="24" l="1"/>
  <c r="N1167" i="24"/>
  <c r="O1167" i="24" s="1"/>
  <c r="P1169" i="24" l="1"/>
  <c r="N1168" i="24"/>
  <c r="O1168" i="24" s="1"/>
  <c r="P1170" i="24" l="1"/>
  <c r="N1169" i="24"/>
  <c r="O1169" i="24" s="1"/>
  <c r="P1171" i="24" l="1"/>
  <c r="N1170" i="24"/>
  <c r="O1170" i="24" s="1"/>
  <c r="P1172" i="24" l="1"/>
  <c r="N1171" i="24"/>
  <c r="O1171" i="24" s="1"/>
  <c r="P1173" i="24" l="1"/>
  <c r="N1172" i="24"/>
  <c r="O1172" i="24" s="1"/>
  <c r="P1174" i="24" l="1"/>
  <c r="N1173" i="24"/>
  <c r="O1173" i="24" s="1"/>
  <c r="P1175" i="24" l="1"/>
  <c r="N1174" i="24"/>
  <c r="O1174" i="24" s="1"/>
  <c r="P1176" i="24" l="1"/>
  <c r="N1175" i="24"/>
  <c r="O1175" i="24" s="1"/>
  <c r="P1177" i="24" l="1"/>
  <c r="N1176" i="24"/>
  <c r="O1176" i="24" s="1"/>
  <c r="P1178" i="24" l="1"/>
  <c r="N1177" i="24"/>
  <c r="O1177" i="24" s="1"/>
  <c r="P1179" i="24" l="1"/>
  <c r="N1178" i="24"/>
  <c r="O1178" i="24" s="1"/>
  <c r="P1180" i="24" l="1"/>
  <c r="N1179" i="24"/>
  <c r="O1179" i="24" s="1"/>
  <c r="P1181" i="24" l="1"/>
  <c r="N1180" i="24"/>
  <c r="O1180" i="24" s="1"/>
  <c r="P1182" i="24" l="1"/>
  <c r="N1181" i="24"/>
  <c r="O1181" i="24" s="1"/>
  <c r="P1183" i="24" l="1"/>
  <c r="N1182" i="24"/>
  <c r="O1182" i="24" s="1"/>
  <c r="P1184" i="24" l="1"/>
  <c r="N1183" i="24"/>
  <c r="O1183" i="24" s="1"/>
  <c r="P1185" i="24" l="1"/>
  <c r="N1184" i="24"/>
  <c r="O1184" i="24" s="1"/>
  <c r="P1186" i="24" l="1"/>
  <c r="N1185" i="24"/>
  <c r="O1185" i="24" s="1"/>
  <c r="P1187" i="24" l="1"/>
  <c r="N1186" i="24"/>
  <c r="O1186" i="24" s="1"/>
  <c r="P1188" i="24" l="1"/>
  <c r="N1187" i="24"/>
  <c r="O1187" i="24" s="1"/>
  <c r="P1189" i="24" l="1"/>
  <c r="N1188" i="24"/>
  <c r="O1188" i="24" s="1"/>
  <c r="P1190" i="24" l="1"/>
  <c r="N1189" i="24"/>
  <c r="O1189" i="24" s="1"/>
  <c r="P1191" i="24" l="1"/>
  <c r="N1190" i="24"/>
  <c r="O1190" i="24" s="1"/>
  <c r="P1192" i="24" l="1"/>
  <c r="N1191" i="24"/>
  <c r="O1191" i="24" s="1"/>
  <c r="P1193" i="24" l="1"/>
  <c r="N1192" i="24"/>
  <c r="O1192" i="24" s="1"/>
  <c r="P1194" i="24" l="1"/>
  <c r="N1193" i="24"/>
  <c r="O1193" i="24" s="1"/>
  <c r="P1195" i="24" l="1"/>
  <c r="N1194" i="24"/>
  <c r="O1194" i="24" s="1"/>
  <c r="P1196" i="24" l="1"/>
  <c r="N1195" i="24"/>
  <c r="O1195" i="24" s="1"/>
  <c r="P1197" i="24" l="1"/>
  <c r="N1196" i="24"/>
  <c r="O1196" i="24" s="1"/>
  <c r="P1198" i="24" l="1"/>
  <c r="N1197" i="24"/>
  <c r="O1197" i="24" s="1"/>
  <c r="P1199" i="24" l="1"/>
  <c r="N1198" i="24"/>
  <c r="O1198" i="24" s="1"/>
  <c r="P1200" i="24" l="1"/>
  <c r="N1199" i="24"/>
  <c r="O1199" i="24" s="1"/>
  <c r="P1201" i="24" l="1"/>
  <c r="N1200" i="24"/>
  <c r="O1200" i="24" s="1"/>
  <c r="P1202" i="24" l="1"/>
  <c r="N1201" i="24"/>
  <c r="O1201" i="24" s="1"/>
  <c r="P1203" i="24" l="1"/>
  <c r="N1202" i="24"/>
  <c r="O1202" i="24" s="1"/>
  <c r="P1204" i="24" l="1"/>
  <c r="N1203" i="24"/>
  <c r="O1203" i="24" s="1"/>
  <c r="P1205" i="24" l="1"/>
  <c r="N1204" i="24"/>
  <c r="O1204" i="24" s="1"/>
  <c r="P1206" i="24" l="1"/>
  <c r="N1205" i="24"/>
  <c r="O1205" i="24" s="1"/>
  <c r="P1207" i="24" l="1"/>
  <c r="N1206" i="24"/>
  <c r="O1206" i="24" s="1"/>
  <c r="P1208" i="24" l="1"/>
  <c r="N1207" i="24"/>
  <c r="O1207" i="24" s="1"/>
  <c r="P1209" i="24" l="1"/>
  <c r="N1208" i="24"/>
  <c r="O1208" i="24" s="1"/>
  <c r="P1210" i="24" l="1"/>
  <c r="N1209" i="24"/>
  <c r="O1209" i="24" s="1"/>
  <c r="P1211" i="24" l="1"/>
  <c r="N1210" i="24"/>
  <c r="O1210" i="24" s="1"/>
  <c r="P1212" i="24" l="1"/>
  <c r="N1211" i="24"/>
  <c r="O1211" i="24" s="1"/>
  <c r="P1213" i="24" l="1"/>
  <c r="N1212" i="24"/>
  <c r="O1212" i="24" s="1"/>
  <c r="P1214" i="24" l="1"/>
  <c r="N1213" i="24"/>
  <c r="O1213" i="24" s="1"/>
  <c r="P1215" i="24" l="1"/>
  <c r="N1214" i="24"/>
  <c r="O1214" i="24" s="1"/>
  <c r="P1216" i="24" l="1"/>
  <c r="N1215" i="24"/>
  <c r="O1215" i="24" s="1"/>
  <c r="P1217" i="24" l="1"/>
  <c r="N1216" i="24"/>
  <c r="O1216" i="24" s="1"/>
  <c r="P1218" i="24" l="1"/>
  <c r="N1217" i="24"/>
  <c r="O1217" i="24" s="1"/>
  <c r="P1219" i="24" l="1"/>
  <c r="N1218" i="24"/>
  <c r="O1218" i="24" s="1"/>
  <c r="P1220" i="24" l="1"/>
  <c r="N1219" i="24"/>
  <c r="O1219" i="24" s="1"/>
  <c r="P1221" i="24" l="1"/>
  <c r="N1220" i="24"/>
  <c r="O1220" i="24" s="1"/>
  <c r="P1222" i="24" l="1"/>
  <c r="N1221" i="24"/>
  <c r="O1221" i="24" s="1"/>
  <c r="P1223" i="24" l="1"/>
  <c r="N1222" i="24"/>
  <c r="O1222" i="24" s="1"/>
  <c r="P1224" i="24" l="1"/>
  <c r="N1223" i="24"/>
  <c r="O1223" i="24" s="1"/>
  <c r="P1225" i="24" l="1"/>
  <c r="N1224" i="24"/>
  <c r="O1224" i="24" s="1"/>
  <c r="P1226" i="24" l="1"/>
  <c r="N1225" i="24"/>
  <c r="O1225" i="24" s="1"/>
  <c r="P1227" i="24" l="1"/>
  <c r="N1226" i="24"/>
  <c r="O1226" i="24" s="1"/>
  <c r="P1228" i="24" l="1"/>
  <c r="N1227" i="24"/>
  <c r="O1227" i="24" s="1"/>
  <c r="P1229" i="24" l="1"/>
  <c r="N1228" i="24"/>
  <c r="O1228" i="24" s="1"/>
  <c r="P1230" i="24" l="1"/>
  <c r="N1229" i="24"/>
  <c r="O1229" i="24" s="1"/>
  <c r="P1231" i="24" l="1"/>
  <c r="N1230" i="24"/>
  <c r="O1230" i="24" s="1"/>
  <c r="P1232" i="24" l="1"/>
  <c r="N1231" i="24"/>
  <c r="O1231" i="24" s="1"/>
  <c r="P1233" i="24" l="1"/>
  <c r="N1232" i="24"/>
  <c r="O1232" i="24" s="1"/>
  <c r="P1234" i="24" l="1"/>
  <c r="N1233" i="24"/>
  <c r="O1233" i="24" s="1"/>
  <c r="P1235" i="24" l="1"/>
  <c r="N1234" i="24"/>
  <c r="O1234" i="24" s="1"/>
  <c r="P1236" i="24" l="1"/>
  <c r="N1235" i="24"/>
  <c r="O1235" i="24" s="1"/>
  <c r="P1237" i="24" l="1"/>
  <c r="N1236" i="24"/>
  <c r="O1236" i="24" s="1"/>
  <c r="P1238" i="24" l="1"/>
  <c r="N1237" i="24"/>
  <c r="O1237" i="24" s="1"/>
  <c r="P1239" i="24" l="1"/>
  <c r="N1238" i="24"/>
  <c r="O1238" i="24" s="1"/>
  <c r="P1240" i="24" l="1"/>
  <c r="N1239" i="24"/>
  <c r="O1239" i="24" s="1"/>
  <c r="P1241" i="24" l="1"/>
  <c r="N1240" i="24"/>
  <c r="O1240" i="24" s="1"/>
  <c r="P1242" i="24" l="1"/>
  <c r="N1241" i="24"/>
  <c r="O1241" i="24" s="1"/>
  <c r="P1243" i="24" l="1"/>
  <c r="N1242" i="24"/>
  <c r="O1242" i="24" s="1"/>
  <c r="P1244" i="24" l="1"/>
  <c r="N1243" i="24"/>
  <c r="O1243" i="24" s="1"/>
  <c r="P1245" i="24" l="1"/>
  <c r="N1244" i="24"/>
  <c r="O1244" i="24" s="1"/>
  <c r="P1246" i="24" l="1"/>
  <c r="N1245" i="24"/>
  <c r="O1245" i="24" s="1"/>
  <c r="P1247" i="24" l="1"/>
  <c r="N1246" i="24"/>
  <c r="O1246" i="24" s="1"/>
  <c r="P1248" i="24" l="1"/>
  <c r="N1247" i="24"/>
  <c r="O1247" i="24" s="1"/>
  <c r="P1249" i="24" l="1"/>
  <c r="N1248" i="24"/>
  <c r="O1248" i="24" s="1"/>
  <c r="P1250" i="24" l="1"/>
  <c r="N1249" i="24"/>
  <c r="O1249" i="24" s="1"/>
  <c r="P1251" i="24" l="1"/>
  <c r="N1250" i="24"/>
  <c r="O1250" i="24" s="1"/>
  <c r="P1252" i="24" l="1"/>
  <c r="N1251" i="24"/>
  <c r="O1251" i="24" s="1"/>
  <c r="P1253" i="24" l="1"/>
  <c r="N1252" i="24"/>
  <c r="O1252" i="24" s="1"/>
  <c r="P1254" i="24" l="1"/>
  <c r="N1253" i="24"/>
  <c r="O1253" i="24" s="1"/>
  <c r="P1255" i="24" l="1"/>
  <c r="N1254" i="24"/>
  <c r="O1254" i="24" s="1"/>
  <c r="P1256" i="24" l="1"/>
  <c r="N1255" i="24"/>
  <c r="O1255" i="24" s="1"/>
  <c r="P1257" i="24" l="1"/>
  <c r="N1256" i="24"/>
  <c r="O1256" i="24" s="1"/>
  <c r="P1258" i="24" l="1"/>
  <c r="N1257" i="24"/>
  <c r="O1257" i="24" s="1"/>
  <c r="P1259" i="24" l="1"/>
  <c r="N1258" i="24"/>
  <c r="O1258" i="24" s="1"/>
  <c r="P1260" i="24" l="1"/>
  <c r="N1259" i="24"/>
  <c r="O1259" i="24" s="1"/>
  <c r="P1261" i="24" l="1"/>
  <c r="N1260" i="24"/>
  <c r="O1260" i="24" s="1"/>
  <c r="P1262" i="24" l="1"/>
  <c r="N1261" i="24"/>
  <c r="O1261" i="24" s="1"/>
  <c r="P1263" i="24" l="1"/>
  <c r="N1262" i="24"/>
  <c r="O1262" i="24" s="1"/>
  <c r="P1264" i="24" l="1"/>
  <c r="N1263" i="24"/>
  <c r="O1263" i="24" s="1"/>
  <c r="P1265" i="24" l="1"/>
  <c r="N1264" i="24"/>
  <c r="O1264" i="24" s="1"/>
  <c r="P1266" i="24" l="1"/>
  <c r="N1265" i="24"/>
  <c r="O1265" i="24" s="1"/>
  <c r="P1267" i="24" l="1"/>
  <c r="N1266" i="24"/>
  <c r="O1266" i="24" s="1"/>
  <c r="P1268" i="24" l="1"/>
  <c r="N1267" i="24"/>
  <c r="O1267" i="24" s="1"/>
  <c r="P1269" i="24" l="1"/>
  <c r="N1268" i="24"/>
  <c r="O1268" i="24" s="1"/>
  <c r="P1270" i="24" l="1"/>
  <c r="N1269" i="24"/>
  <c r="O1269" i="24" s="1"/>
  <c r="P1271" i="24" l="1"/>
  <c r="N1270" i="24"/>
  <c r="O1270" i="24" s="1"/>
  <c r="P1272" i="24" l="1"/>
  <c r="N1271" i="24"/>
  <c r="O1271" i="24" s="1"/>
  <c r="P1273" i="24" l="1"/>
  <c r="N1272" i="24"/>
  <c r="O1272" i="24" s="1"/>
  <c r="P1274" i="24" l="1"/>
  <c r="N1273" i="24"/>
  <c r="O1273" i="24" s="1"/>
  <c r="P1275" i="24" l="1"/>
  <c r="N1274" i="24"/>
  <c r="O1274" i="24" s="1"/>
  <c r="P1276" i="24" l="1"/>
  <c r="N1275" i="24"/>
  <c r="O1275" i="24" s="1"/>
  <c r="P1277" i="24" l="1"/>
  <c r="N1276" i="24"/>
  <c r="O1276" i="24" s="1"/>
  <c r="P1278" i="24" l="1"/>
  <c r="N1277" i="24"/>
  <c r="O1277" i="24" s="1"/>
  <c r="P1279" i="24" l="1"/>
  <c r="N1278" i="24"/>
  <c r="O1278" i="24" s="1"/>
  <c r="P1280" i="24" l="1"/>
  <c r="N1279" i="24"/>
  <c r="O1279" i="24" s="1"/>
  <c r="P1281" i="24" l="1"/>
  <c r="N1280" i="24"/>
  <c r="O1280" i="24" s="1"/>
  <c r="P1282" i="24" l="1"/>
  <c r="N1281" i="24"/>
  <c r="O1281" i="24" s="1"/>
  <c r="P1283" i="24" l="1"/>
  <c r="N1282" i="24"/>
  <c r="O1282" i="24" s="1"/>
  <c r="P1284" i="24" l="1"/>
  <c r="N1283" i="24"/>
  <c r="O1283" i="24" s="1"/>
  <c r="P1285" i="24" l="1"/>
  <c r="N1284" i="24"/>
  <c r="O1284" i="24" s="1"/>
  <c r="P1286" i="24" l="1"/>
  <c r="N1285" i="24"/>
  <c r="O1285" i="24" s="1"/>
  <c r="P1287" i="24" l="1"/>
  <c r="N1286" i="24"/>
  <c r="O1286" i="24" s="1"/>
  <c r="P1288" i="24" l="1"/>
  <c r="N1287" i="24"/>
  <c r="O1287" i="24" s="1"/>
  <c r="P1289" i="24" l="1"/>
  <c r="N1288" i="24"/>
  <c r="O1288" i="24" s="1"/>
  <c r="P1290" i="24" l="1"/>
  <c r="N1289" i="24"/>
  <c r="O1289" i="24" s="1"/>
  <c r="P1291" i="24" l="1"/>
  <c r="N1290" i="24"/>
  <c r="O1290" i="24" s="1"/>
  <c r="P1292" i="24" l="1"/>
  <c r="N1291" i="24"/>
  <c r="O1291" i="24" s="1"/>
  <c r="P1293" i="24" l="1"/>
  <c r="N1292" i="24"/>
  <c r="O1292" i="24" s="1"/>
  <c r="P1294" i="24" l="1"/>
  <c r="N1293" i="24"/>
  <c r="O1293" i="24" s="1"/>
  <c r="P1295" i="24" l="1"/>
  <c r="N1294" i="24"/>
  <c r="O1294" i="24" s="1"/>
  <c r="P1296" i="24" l="1"/>
  <c r="N1295" i="24"/>
  <c r="O1295" i="24" s="1"/>
  <c r="P1297" i="24" l="1"/>
  <c r="N1296" i="24"/>
  <c r="O1296" i="24" s="1"/>
  <c r="P1298" i="24" l="1"/>
  <c r="N1297" i="24"/>
  <c r="O1297" i="24" s="1"/>
  <c r="P1299" i="24" l="1"/>
  <c r="N1298" i="24"/>
  <c r="O1298" i="24" s="1"/>
  <c r="P1300" i="24" l="1"/>
  <c r="N1299" i="24"/>
  <c r="O1299" i="24" s="1"/>
  <c r="P1301" i="24" l="1"/>
  <c r="N1300" i="24"/>
  <c r="O1300" i="24" s="1"/>
  <c r="P1302" i="24" l="1"/>
  <c r="N1301" i="24"/>
  <c r="O1301" i="24" s="1"/>
  <c r="P1303" i="24" l="1"/>
  <c r="N1302" i="24"/>
  <c r="O1302" i="24" s="1"/>
  <c r="P1304" i="24" l="1"/>
  <c r="N1303" i="24"/>
  <c r="O1303" i="24" s="1"/>
  <c r="P1305" i="24" l="1"/>
  <c r="N1304" i="24"/>
  <c r="O1304" i="24" s="1"/>
  <c r="P1306" i="24" l="1"/>
  <c r="N1305" i="24"/>
  <c r="O1305" i="24" s="1"/>
  <c r="P1307" i="24" l="1"/>
  <c r="N1306" i="24"/>
  <c r="O1306" i="24" s="1"/>
  <c r="P1308" i="24" l="1"/>
  <c r="N1307" i="24"/>
  <c r="O1307" i="24" s="1"/>
  <c r="P1309" i="24" l="1"/>
  <c r="N1308" i="24"/>
  <c r="O1308" i="24" s="1"/>
  <c r="P1310" i="24" l="1"/>
  <c r="N1309" i="24"/>
  <c r="O1309" i="24" s="1"/>
  <c r="P1311" i="24" l="1"/>
  <c r="N1310" i="24"/>
  <c r="O1310" i="24" s="1"/>
  <c r="P1312" i="24" l="1"/>
  <c r="N1311" i="24"/>
  <c r="O1311" i="24" s="1"/>
  <c r="P1313" i="24" l="1"/>
  <c r="N1312" i="24"/>
  <c r="O1312" i="24" s="1"/>
  <c r="P1314" i="24" l="1"/>
  <c r="N1313" i="24"/>
  <c r="O1313" i="24" s="1"/>
  <c r="P1315" i="24" l="1"/>
  <c r="N1314" i="24"/>
  <c r="O1314" i="24" s="1"/>
  <c r="P1316" i="24" l="1"/>
  <c r="N1315" i="24"/>
  <c r="O1315" i="24" s="1"/>
  <c r="P1317" i="24" l="1"/>
  <c r="N1316" i="24"/>
  <c r="O1316" i="24" s="1"/>
  <c r="P1318" i="24" l="1"/>
  <c r="N1317" i="24"/>
  <c r="O1317" i="24" s="1"/>
  <c r="P1319" i="24" l="1"/>
  <c r="N1318" i="24"/>
  <c r="O1318" i="24" s="1"/>
  <c r="P1320" i="24" l="1"/>
  <c r="N1319" i="24"/>
  <c r="O1319" i="24" s="1"/>
  <c r="P1321" i="24" l="1"/>
  <c r="N1320" i="24"/>
  <c r="O1320" i="24" s="1"/>
  <c r="P1322" i="24" l="1"/>
  <c r="N1321" i="24"/>
  <c r="O1321" i="24" s="1"/>
  <c r="P1323" i="24" l="1"/>
  <c r="N1322" i="24"/>
  <c r="O1322" i="24" s="1"/>
  <c r="P1324" i="24" l="1"/>
  <c r="N1323" i="24"/>
  <c r="O1323" i="24" s="1"/>
  <c r="P1325" i="24" l="1"/>
  <c r="N1324" i="24"/>
  <c r="O1324" i="24" s="1"/>
  <c r="P1326" i="24" l="1"/>
  <c r="N1325" i="24"/>
  <c r="O1325" i="24" s="1"/>
  <c r="P1327" i="24" l="1"/>
  <c r="N1326" i="24"/>
  <c r="O1326" i="24" s="1"/>
  <c r="P1328" i="24" l="1"/>
  <c r="N1327" i="24"/>
  <c r="O1327" i="24" s="1"/>
  <c r="P1329" i="24" l="1"/>
  <c r="N1328" i="24"/>
  <c r="O1328" i="24" s="1"/>
  <c r="P1330" i="24" l="1"/>
  <c r="N1329" i="24"/>
  <c r="O1329" i="24" s="1"/>
  <c r="P1331" i="24" l="1"/>
  <c r="N1330" i="24"/>
  <c r="O1330" i="24" s="1"/>
  <c r="P1332" i="24" l="1"/>
  <c r="N1331" i="24"/>
  <c r="O1331" i="24" s="1"/>
  <c r="P1333" i="24" l="1"/>
  <c r="N1332" i="24"/>
  <c r="O1332" i="24" s="1"/>
  <c r="P1334" i="24" l="1"/>
  <c r="N1333" i="24"/>
  <c r="O1333" i="24" s="1"/>
  <c r="P1335" i="24" l="1"/>
  <c r="N1334" i="24"/>
  <c r="O1334" i="24" s="1"/>
  <c r="P1336" i="24" l="1"/>
  <c r="N1335" i="24"/>
  <c r="O1335" i="24" s="1"/>
  <c r="P1337" i="24" l="1"/>
  <c r="N1336" i="24"/>
  <c r="O1336" i="24" s="1"/>
  <c r="P1338" i="24" l="1"/>
  <c r="N1337" i="24"/>
  <c r="O1337" i="24" s="1"/>
  <c r="P1339" i="24" l="1"/>
  <c r="N1338" i="24"/>
  <c r="O1338" i="24" s="1"/>
  <c r="P1340" i="24" l="1"/>
  <c r="N1339" i="24"/>
  <c r="O1339" i="24" s="1"/>
  <c r="P1341" i="24" l="1"/>
  <c r="N1340" i="24"/>
  <c r="O1340" i="24" s="1"/>
  <c r="P1342" i="24" l="1"/>
  <c r="N1341" i="24"/>
  <c r="O1341" i="24" s="1"/>
  <c r="P1343" i="24" l="1"/>
  <c r="N1342" i="24"/>
  <c r="O1342" i="24" s="1"/>
  <c r="P1344" i="24" l="1"/>
  <c r="N1343" i="24"/>
  <c r="O1343" i="24" s="1"/>
  <c r="P1345" i="24" l="1"/>
  <c r="N1344" i="24"/>
  <c r="O1344" i="24" s="1"/>
  <c r="P1346" i="24" l="1"/>
  <c r="N1345" i="24"/>
  <c r="O1345" i="24" s="1"/>
  <c r="P1347" i="24" l="1"/>
  <c r="N1346" i="24"/>
  <c r="O1346" i="24" s="1"/>
  <c r="P1348" i="24" l="1"/>
  <c r="N1347" i="24"/>
  <c r="O1347" i="24" s="1"/>
  <c r="P1349" i="24" l="1"/>
  <c r="N1348" i="24"/>
  <c r="O1348" i="24" s="1"/>
  <c r="P1350" i="24" l="1"/>
  <c r="N1349" i="24"/>
  <c r="O1349" i="24" s="1"/>
  <c r="P1351" i="24" l="1"/>
  <c r="N1350" i="24"/>
  <c r="O1350" i="24" s="1"/>
  <c r="P1352" i="24" l="1"/>
  <c r="N1351" i="24"/>
  <c r="O1351" i="24" s="1"/>
  <c r="P1353" i="24" l="1"/>
  <c r="N1352" i="24"/>
  <c r="O1352" i="24" s="1"/>
  <c r="P1354" i="24" l="1"/>
  <c r="N1353" i="24"/>
  <c r="O1353" i="24" s="1"/>
  <c r="P1355" i="24" l="1"/>
  <c r="N1354" i="24"/>
  <c r="O1354" i="24" s="1"/>
  <c r="P1356" i="24" l="1"/>
  <c r="N1355" i="24"/>
  <c r="O1355" i="24" s="1"/>
  <c r="P1357" i="24" l="1"/>
  <c r="N1356" i="24"/>
  <c r="O1356" i="24" s="1"/>
  <c r="P1358" i="24" l="1"/>
  <c r="N1357" i="24"/>
  <c r="O1357" i="24" s="1"/>
  <c r="P1359" i="24" l="1"/>
  <c r="N1358" i="24"/>
  <c r="O1358" i="24" s="1"/>
  <c r="P1360" i="24" l="1"/>
  <c r="N1359" i="24"/>
  <c r="O1359" i="24" s="1"/>
  <c r="P1361" i="24" l="1"/>
  <c r="N1360" i="24"/>
  <c r="O1360" i="24" s="1"/>
  <c r="P1362" i="24" l="1"/>
  <c r="N1361" i="24"/>
  <c r="O1361" i="24" s="1"/>
  <c r="P1363" i="24" l="1"/>
  <c r="N1362" i="24"/>
  <c r="O1362" i="24" s="1"/>
  <c r="P1364" i="24" l="1"/>
  <c r="N1363" i="24"/>
  <c r="O1363" i="24" s="1"/>
  <c r="P1365" i="24" l="1"/>
  <c r="N1364" i="24"/>
  <c r="O1364" i="24" s="1"/>
  <c r="P1366" i="24" l="1"/>
  <c r="N1365" i="24"/>
  <c r="O1365" i="24" s="1"/>
  <c r="P1367" i="24" l="1"/>
  <c r="N1366" i="24"/>
  <c r="O1366" i="24" s="1"/>
  <c r="P1368" i="24" l="1"/>
  <c r="N1367" i="24"/>
  <c r="O1367" i="24" s="1"/>
  <c r="P1369" i="24" l="1"/>
  <c r="N1368" i="24"/>
  <c r="O1368" i="24" s="1"/>
  <c r="P1370" i="24" l="1"/>
  <c r="N1369" i="24"/>
  <c r="O1369" i="24" s="1"/>
  <c r="P1371" i="24" l="1"/>
  <c r="N1370" i="24"/>
  <c r="O1370" i="24" s="1"/>
  <c r="P1372" i="24" l="1"/>
  <c r="N1371" i="24"/>
  <c r="O1371" i="24" s="1"/>
  <c r="P1373" i="24" l="1"/>
  <c r="N1372" i="24"/>
  <c r="O1372" i="24" s="1"/>
  <c r="P1374" i="24" l="1"/>
  <c r="N1373" i="24"/>
  <c r="O1373" i="24" s="1"/>
  <c r="P1375" i="24" l="1"/>
  <c r="N1374" i="24"/>
  <c r="O1374" i="24" s="1"/>
  <c r="P1376" i="24" l="1"/>
  <c r="N1375" i="24"/>
  <c r="O1375" i="24" s="1"/>
  <c r="P1377" i="24" l="1"/>
  <c r="N1376" i="24"/>
  <c r="O1376" i="24" s="1"/>
  <c r="P1378" i="24" l="1"/>
  <c r="N1377" i="24"/>
  <c r="O1377" i="24" s="1"/>
  <c r="P1379" i="24" l="1"/>
  <c r="N1378" i="24"/>
  <c r="O1378" i="24" s="1"/>
  <c r="P1380" i="24" l="1"/>
  <c r="N1379" i="24"/>
  <c r="O1379" i="24" s="1"/>
  <c r="P1381" i="24" l="1"/>
  <c r="N1380" i="24"/>
  <c r="O1380" i="24" s="1"/>
  <c r="P1382" i="24" l="1"/>
  <c r="N1381" i="24"/>
  <c r="O1381" i="24" s="1"/>
  <c r="P1383" i="24" l="1"/>
  <c r="N1382" i="24"/>
  <c r="O1382" i="24" s="1"/>
  <c r="P1384" i="24" l="1"/>
  <c r="N1383" i="24"/>
  <c r="O1383" i="24" s="1"/>
  <c r="P1385" i="24" l="1"/>
  <c r="N1384" i="24"/>
  <c r="O1384" i="24" s="1"/>
  <c r="P1386" i="24" l="1"/>
  <c r="N1385" i="24"/>
  <c r="O1385" i="24" s="1"/>
  <c r="P1387" i="24" l="1"/>
  <c r="N1386" i="24"/>
  <c r="O1386" i="24" s="1"/>
  <c r="P1388" i="24" l="1"/>
  <c r="N1387" i="24"/>
  <c r="O1387" i="24" s="1"/>
  <c r="P1389" i="24" l="1"/>
  <c r="N1388" i="24"/>
  <c r="O1388" i="24" s="1"/>
  <c r="P1390" i="24" l="1"/>
  <c r="N1389" i="24"/>
  <c r="O1389" i="24" s="1"/>
  <c r="P1391" i="24" l="1"/>
  <c r="N1390" i="24"/>
  <c r="O1390" i="24" s="1"/>
  <c r="P1392" i="24" l="1"/>
  <c r="N1391" i="24"/>
  <c r="O1391" i="24" s="1"/>
  <c r="P1393" i="24" l="1"/>
  <c r="N1392" i="24"/>
  <c r="O1392" i="24" s="1"/>
  <c r="P1394" i="24" l="1"/>
  <c r="N1393" i="24"/>
  <c r="O1393" i="24" s="1"/>
  <c r="P1395" i="24" l="1"/>
  <c r="N1394" i="24"/>
  <c r="O1394" i="24" s="1"/>
  <c r="P1396" i="24" l="1"/>
  <c r="N1395" i="24"/>
  <c r="O1395" i="24" s="1"/>
  <c r="P1397" i="24" l="1"/>
  <c r="N1396" i="24"/>
  <c r="O1396" i="24" s="1"/>
  <c r="P1398" i="24" l="1"/>
  <c r="N1397" i="24"/>
  <c r="O1397" i="24" s="1"/>
  <c r="P1399" i="24" l="1"/>
  <c r="N1398" i="24"/>
  <c r="O1398" i="24" s="1"/>
  <c r="P1400" i="24" l="1"/>
  <c r="N1399" i="24"/>
  <c r="O1399" i="24" s="1"/>
  <c r="P1401" i="24" l="1"/>
  <c r="N1400" i="24"/>
  <c r="O1400" i="24" s="1"/>
  <c r="P1402" i="24" l="1"/>
  <c r="N1401" i="24"/>
  <c r="O1401" i="24" s="1"/>
  <c r="P1403" i="24" l="1"/>
  <c r="N1402" i="24"/>
  <c r="O1402" i="24" s="1"/>
  <c r="P1404" i="24" l="1"/>
  <c r="N1403" i="24"/>
  <c r="O1403" i="24" s="1"/>
  <c r="P1405" i="24" l="1"/>
  <c r="N1404" i="24"/>
  <c r="O1404" i="24" s="1"/>
  <c r="P1406" i="24" l="1"/>
  <c r="N1405" i="24"/>
  <c r="O1405" i="24" s="1"/>
  <c r="P1407" i="24" l="1"/>
  <c r="N1406" i="24"/>
  <c r="O1406" i="24" s="1"/>
  <c r="P1408" i="24" l="1"/>
  <c r="N1407" i="24"/>
  <c r="O1407" i="24" s="1"/>
  <c r="P1409" i="24" l="1"/>
  <c r="N1408" i="24"/>
  <c r="O1408" i="24" s="1"/>
  <c r="P1410" i="24" l="1"/>
  <c r="N1409" i="24"/>
  <c r="O1409" i="24" s="1"/>
  <c r="P1411" i="24" l="1"/>
  <c r="N1410" i="24"/>
  <c r="O1410" i="24" s="1"/>
  <c r="P1412" i="24" l="1"/>
  <c r="N1411" i="24"/>
  <c r="O1411" i="24" s="1"/>
  <c r="P1413" i="24" l="1"/>
  <c r="N1412" i="24"/>
  <c r="O1412" i="24" s="1"/>
  <c r="P1414" i="24" l="1"/>
  <c r="N1413" i="24"/>
  <c r="O1413" i="24" s="1"/>
  <c r="P1415" i="24" l="1"/>
  <c r="N1414" i="24"/>
  <c r="O1414" i="24" s="1"/>
  <c r="P1416" i="24" l="1"/>
  <c r="N1415" i="24"/>
  <c r="O1415" i="24" s="1"/>
  <c r="P1417" i="24" l="1"/>
  <c r="N1416" i="24"/>
  <c r="O1416" i="24" s="1"/>
  <c r="P1418" i="24" l="1"/>
  <c r="N1417" i="24"/>
  <c r="O1417" i="24" s="1"/>
  <c r="P1419" i="24" l="1"/>
  <c r="N1418" i="24"/>
  <c r="O1418" i="24" s="1"/>
  <c r="P1420" i="24" l="1"/>
  <c r="N1419" i="24"/>
  <c r="O1419" i="24" s="1"/>
  <c r="P1421" i="24" l="1"/>
  <c r="N1420" i="24"/>
  <c r="O1420" i="24" s="1"/>
  <c r="P1422" i="24" l="1"/>
  <c r="N1421" i="24"/>
  <c r="O1421" i="24" s="1"/>
  <c r="P1423" i="24" l="1"/>
  <c r="N1422" i="24"/>
  <c r="O1422" i="24" s="1"/>
  <c r="P1424" i="24" l="1"/>
  <c r="N1423" i="24"/>
  <c r="O1423" i="24" s="1"/>
  <c r="P1425" i="24" l="1"/>
  <c r="N1424" i="24"/>
  <c r="O1424" i="24" s="1"/>
  <c r="P1426" i="24" l="1"/>
  <c r="N1425" i="24"/>
  <c r="O1425" i="24" s="1"/>
  <c r="P1427" i="24" l="1"/>
  <c r="N1426" i="24"/>
  <c r="O1426" i="24" s="1"/>
  <c r="P1428" i="24" l="1"/>
  <c r="N1427" i="24"/>
  <c r="O1427" i="24" s="1"/>
  <c r="P1429" i="24" l="1"/>
  <c r="N1428" i="24"/>
  <c r="O1428" i="24" s="1"/>
  <c r="P1430" i="24" l="1"/>
  <c r="N1429" i="24"/>
  <c r="O1429" i="24" s="1"/>
  <c r="P1431" i="24" l="1"/>
  <c r="N1430" i="24"/>
  <c r="O1430" i="24" s="1"/>
  <c r="P1432" i="24" l="1"/>
  <c r="N1431" i="24"/>
  <c r="O1431" i="24" s="1"/>
  <c r="P1433" i="24" l="1"/>
  <c r="N1432" i="24"/>
  <c r="O1432" i="24" s="1"/>
  <c r="P1434" i="24" l="1"/>
  <c r="N1433" i="24"/>
  <c r="O1433" i="24" s="1"/>
  <c r="P1435" i="24" l="1"/>
  <c r="N1434" i="24"/>
  <c r="O1434" i="24" s="1"/>
  <c r="P1436" i="24" l="1"/>
  <c r="N1435" i="24"/>
  <c r="O1435" i="24" s="1"/>
  <c r="P1437" i="24" l="1"/>
  <c r="N1436" i="24"/>
  <c r="O1436" i="24" s="1"/>
  <c r="P1438" i="24" l="1"/>
  <c r="N1437" i="24"/>
  <c r="O1437" i="24" s="1"/>
  <c r="P1439" i="24" l="1"/>
  <c r="N1438" i="24"/>
  <c r="O1438" i="24" s="1"/>
  <c r="P1440" i="24" l="1"/>
  <c r="N1439" i="24"/>
  <c r="O1439" i="24" s="1"/>
  <c r="P1441" i="24" l="1"/>
  <c r="N1440" i="24"/>
  <c r="O1440" i="24" s="1"/>
  <c r="P1442" i="24" l="1"/>
  <c r="N1441" i="24"/>
  <c r="O1441" i="24" s="1"/>
  <c r="P1443" i="24" l="1"/>
  <c r="N1442" i="24"/>
  <c r="O1442" i="24" s="1"/>
  <c r="P1444" i="24" l="1"/>
  <c r="N1443" i="24"/>
  <c r="O1443" i="24" s="1"/>
  <c r="P1445" i="24" l="1"/>
  <c r="N1444" i="24"/>
  <c r="O1444" i="24" s="1"/>
  <c r="P1446" i="24" l="1"/>
  <c r="N1445" i="24"/>
  <c r="O1445" i="24" s="1"/>
  <c r="P1447" i="24" l="1"/>
  <c r="N1446" i="24"/>
  <c r="O1446" i="24" s="1"/>
  <c r="P1448" i="24" l="1"/>
  <c r="N1447" i="24"/>
  <c r="O1447" i="24" s="1"/>
  <c r="P1449" i="24" l="1"/>
  <c r="N1448" i="24"/>
  <c r="O1448" i="24" s="1"/>
  <c r="P1450" i="24" l="1"/>
  <c r="N1449" i="24"/>
  <c r="O1449" i="24" s="1"/>
  <c r="P1451" i="24" l="1"/>
  <c r="N1450" i="24"/>
  <c r="O1450" i="24" s="1"/>
  <c r="P1452" i="24" l="1"/>
  <c r="N1451" i="24"/>
  <c r="O1451" i="24" s="1"/>
  <c r="P1453" i="24" l="1"/>
  <c r="N1452" i="24"/>
  <c r="O1452" i="24" s="1"/>
  <c r="P1454" i="24" l="1"/>
  <c r="N1453" i="24"/>
  <c r="O1453" i="24" s="1"/>
  <c r="P1455" i="24" l="1"/>
  <c r="N1454" i="24"/>
  <c r="O1454" i="24" s="1"/>
  <c r="P1456" i="24" l="1"/>
  <c r="N1455" i="24"/>
  <c r="O1455" i="24" s="1"/>
  <c r="P1457" i="24" l="1"/>
  <c r="N1456" i="24"/>
  <c r="O1456" i="24" s="1"/>
  <c r="P1458" i="24" l="1"/>
  <c r="N1457" i="24"/>
  <c r="O1457" i="24" s="1"/>
  <c r="P1459" i="24" l="1"/>
  <c r="N1458" i="24"/>
  <c r="O1458" i="24" s="1"/>
  <c r="P1460" i="24" l="1"/>
  <c r="N1459" i="24"/>
  <c r="O1459" i="24" s="1"/>
  <c r="P1461" i="24" l="1"/>
  <c r="N1460" i="24"/>
  <c r="O1460" i="24" s="1"/>
  <c r="P1462" i="24" l="1"/>
  <c r="N1461" i="24"/>
  <c r="O1461" i="24" s="1"/>
  <c r="P1463" i="24" l="1"/>
  <c r="N1462" i="24"/>
  <c r="O1462" i="24" s="1"/>
  <c r="P1464" i="24" l="1"/>
  <c r="N1463" i="24"/>
  <c r="O1463" i="24" s="1"/>
  <c r="P1465" i="24" l="1"/>
  <c r="N1464" i="24"/>
  <c r="O1464" i="24" s="1"/>
  <c r="P1466" i="24" l="1"/>
  <c r="N1465" i="24"/>
  <c r="O1465" i="24" s="1"/>
  <c r="P1467" i="24" l="1"/>
  <c r="N1466" i="24"/>
  <c r="O1466" i="24" s="1"/>
  <c r="P1468" i="24" l="1"/>
  <c r="N1467" i="24"/>
  <c r="O1467" i="24" s="1"/>
  <c r="P1469" i="24" l="1"/>
  <c r="N1468" i="24"/>
  <c r="O1468" i="24" s="1"/>
  <c r="P1470" i="24" l="1"/>
  <c r="N1469" i="24"/>
  <c r="O1469" i="24" s="1"/>
  <c r="P1471" i="24" l="1"/>
  <c r="N1470" i="24"/>
  <c r="O1470" i="24" s="1"/>
  <c r="P1472" i="24" l="1"/>
  <c r="N1471" i="24"/>
  <c r="O1471" i="24" s="1"/>
  <c r="P1473" i="24" l="1"/>
  <c r="N1472" i="24"/>
  <c r="O1472" i="24" s="1"/>
  <c r="P1474" i="24" l="1"/>
  <c r="N1473" i="24"/>
  <c r="O1473" i="24" s="1"/>
  <c r="P1475" i="24" l="1"/>
  <c r="N1474" i="24"/>
  <c r="O1474" i="24" s="1"/>
  <c r="P1476" i="24" l="1"/>
  <c r="N1475" i="24"/>
  <c r="O1475" i="24" s="1"/>
  <c r="P1477" i="24" l="1"/>
  <c r="N1476" i="24"/>
  <c r="O1476" i="24" s="1"/>
  <c r="P1478" i="24" l="1"/>
  <c r="N1477" i="24"/>
  <c r="O1477" i="24" s="1"/>
  <c r="P1479" i="24" l="1"/>
  <c r="N1478" i="24"/>
  <c r="O1478" i="24" s="1"/>
  <c r="P1480" i="24" l="1"/>
  <c r="N1479" i="24"/>
  <c r="O1479" i="24" s="1"/>
  <c r="P1481" i="24" l="1"/>
  <c r="N1480" i="24"/>
  <c r="O1480" i="24" s="1"/>
  <c r="P1482" i="24" l="1"/>
  <c r="N1481" i="24"/>
  <c r="O1481" i="24" s="1"/>
  <c r="P1483" i="24" l="1"/>
  <c r="N1482" i="24"/>
  <c r="O1482" i="24" s="1"/>
  <c r="P1484" i="24" l="1"/>
  <c r="N1483" i="24"/>
  <c r="O1483" i="24" s="1"/>
  <c r="P1485" i="24" l="1"/>
  <c r="N1484" i="24"/>
  <c r="O1484" i="24" s="1"/>
  <c r="P1486" i="24" l="1"/>
  <c r="N1485" i="24"/>
  <c r="O1485" i="24" s="1"/>
  <c r="P1487" i="24" l="1"/>
  <c r="N1486" i="24"/>
  <c r="O1486" i="24" s="1"/>
  <c r="P1488" i="24" l="1"/>
  <c r="N1487" i="24"/>
  <c r="O1487" i="24" s="1"/>
  <c r="P1489" i="24" l="1"/>
  <c r="N1488" i="24"/>
  <c r="O1488" i="24" s="1"/>
  <c r="P1490" i="24" l="1"/>
  <c r="N1489" i="24"/>
  <c r="O1489" i="24" s="1"/>
  <c r="P1491" i="24" l="1"/>
  <c r="N1490" i="24"/>
  <c r="O1490" i="24" s="1"/>
  <c r="P1492" i="24" l="1"/>
  <c r="N1491" i="24"/>
  <c r="O1491" i="24" s="1"/>
  <c r="P1493" i="24" l="1"/>
  <c r="N1492" i="24"/>
  <c r="O1492" i="24" s="1"/>
  <c r="P1494" i="24" l="1"/>
  <c r="N1493" i="24"/>
  <c r="O1493" i="24" s="1"/>
  <c r="P1495" i="24" l="1"/>
  <c r="N1494" i="24"/>
  <c r="O1494" i="24" s="1"/>
  <c r="P1496" i="24" l="1"/>
  <c r="N1495" i="24"/>
  <c r="O1495" i="24" s="1"/>
  <c r="P1497" i="24" l="1"/>
  <c r="N1496" i="24"/>
  <c r="O1496" i="24" s="1"/>
  <c r="P1498" i="24" l="1"/>
  <c r="N1497" i="24"/>
  <c r="O1497" i="24" s="1"/>
  <c r="P1499" i="24" l="1"/>
  <c r="N1498" i="24"/>
  <c r="O1498" i="24" s="1"/>
  <c r="P1500" i="24" l="1"/>
  <c r="N1499" i="24"/>
  <c r="O1499" i="24" s="1"/>
  <c r="P1501" i="24" l="1"/>
  <c r="N1500" i="24"/>
  <c r="O1500" i="24" s="1"/>
  <c r="P1502" i="24" l="1"/>
  <c r="N1501" i="24"/>
  <c r="O1501" i="24" s="1"/>
  <c r="P1503" i="24" l="1"/>
  <c r="N1502" i="24"/>
  <c r="O1502" i="24" s="1"/>
  <c r="P1504" i="24" l="1"/>
  <c r="N1503" i="24"/>
  <c r="O1503" i="24" s="1"/>
  <c r="P1505" i="24" l="1"/>
  <c r="N1504" i="24"/>
  <c r="O1504" i="24" s="1"/>
  <c r="P1506" i="24" l="1"/>
  <c r="N1505" i="24"/>
  <c r="O1505" i="24" s="1"/>
  <c r="P1507" i="24" l="1"/>
  <c r="N1506" i="24"/>
  <c r="O1506" i="24" s="1"/>
  <c r="P1508" i="24" l="1"/>
  <c r="N1507" i="24"/>
  <c r="O1507" i="24" s="1"/>
  <c r="P1509" i="24" l="1"/>
  <c r="N1508" i="24"/>
  <c r="O1508" i="24" s="1"/>
  <c r="P1510" i="24" l="1"/>
  <c r="N1509" i="24"/>
  <c r="O1509" i="24" s="1"/>
  <c r="P1511" i="24" l="1"/>
  <c r="N1510" i="24"/>
  <c r="O1510" i="24" s="1"/>
  <c r="P1512" i="24" l="1"/>
  <c r="N1511" i="24"/>
  <c r="O1511" i="24" s="1"/>
  <c r="P1513" i="24" l="1"/>
  <c r="N1512" i="24"/>
  <c r="O1512" i="24" s="1"/>
  <c r="P1514" i="24" l="1"/>
  <c r="N1513" i="24"/>
  <c r="O1513" i="24" s="1"/>
  <c r="P1515" i="24" l="1"/>
  <c r="N1514" i="24"/>
  <c r="O1514" i="24" s="1"/>
  <c r="P1516" i="24" l="1"/>
  <c r="N1515" i="24"/>
  <c r="O1515" i="24" s="1"/>
  <c r="P1517" i="24" l="1"/>
  <c r="N1516" i="24"/>
  <c r="O1516" i="24" s="1"/>
  <c r="P1518" i="24" l="1"/>
  <c r="N1517" i="24"/>
  <c r="O1517" i="24" s="1"/>
  <c r="P1519" i="24" l="1"/>
  <c r="N1518" i="24"/>
  <c r="O1518" i="24" s="1"/>
  <c r="P1520" i="24" l="1"/>
  <c r="N1519" i="24"/>
  <c r="O1519" i="24" s="1"/>
  <c r="P1521" i="24" l="1"/>
  <c r="N1520" i="24"/>
  <c r="O1520" i="24" s="1"/>
  <c r="P1522" i="24" l="1"/>
  <c r="N1521" i="24"/>
  <c r="O1521" i="24" s="1"/>
  <c r="P1523" i="24" l="1"/>
  <c r="N1522" i="24"/>
  <c r="O1522" i="24" s="1"/>
  <c r="P1524" i="24" l="1"/>
  <c r="N1523" i="24"/>
  <c r="O1523" i="24" s="1"/>
  <c r="P1525" i="24" l="1"/>
  <c r="N1524" i="24"/>
  <c r="O1524" i="24" s="1"/>
  <c r="P1526" i="24" l="1"/>
  <c r="N1525" i="24"/>
  <c r="O1525" i="24" s="1"/>
  <c r="P1527" i="24" l="1"/>
  <c r="N1526" i="24"/>
  <c r="O1526" i="24" s="1"/>
  <c r="P1528" i="24" l="1"/>
  <c r="N1527" i="24"/>
  <c r="O1527" i="24" s="1"/>
  <c r="P1529" i="24" l="1"/>
  <c r="N1528" i="24"/>
  <c r="O1528" i="24" s="1"/>
  <c r="P1530" i="24" l="1"/>
  <c r="N1529" i="24"/>
  <c r="O1529" i="24" s="1"/>
  <c r="P1531" i="24" l="1"/>
  <c r="N1530" i="24"/>
  <c r="O1530" i="24" s="1"/>
  <c r="P1532" i="24" l="1"/>
  <c r="N1531" i="24"/>
  <c r="O1531" i="24" s="1"/>
  <c r="P1533" i="24" l="1"/>
  <c r="N1532" i="24"/>
  <c r="O1532" i="24" s="1"/>
  <c r="P1534" i="24" l="1"/>
  <c r="N1533" i="24"/>
  <c r="O1533" i="24" s="1"/>
  <c r="P1535" i="24" l="1"/>
  <c r="N1534" i="24"/>
  <c r="O1534" i="24" s="1"/>
  <c r="P1536" i="24" l="1"/>
  <c r="N1535" i="24"/>
  <c r="O1535" i="24" s="1"/>
  <c r="P1537" i="24" l="1"/>
  <c r="N1536" i="24"/>
  <c r="O1536" i="24" s="1"/>
  <c r="P1538" i="24" l="1"/>
  <c r="N1537" i="24"/>
  <c r="O1537" i="24" s="1"/>
  <c r="P1539" i="24" l="1"/>
  <c r="N1538" i="24"/>
  <c r="O1538" i="24" s="1"/>
  <c r="P1540" i="24" l="1"/>
  <c r="N1539" i="24"/>
  <c r="O1539" i="24" s="1"/>
  <c r="P1541" i="24" l="1"/>
  <c r="N1540" i="24"/>
  <c r="O1540" i="24" s="1"/>
  <c r="P1542" i="24" l="1"/>
  <c r="N1541" i="24"/>
  <c r="O1541" i="24" s="1"/>
  <c r="P1543" i="24" l="1"/>
  <c r="N1542" i="24"/>
  <c r="O1542" i="24" s="1"/>
  <c r="P1544" i="24" l="1"/>
  <c r="N1543" i="24"/>
  <c r="O1543" i="24" s="1"/>
  <c r="P1545" i="24" l="1"/>
  <c r="N1544" i="24"/>
  <c r="O1544" i="24" s="1"/>
  <c r="P1546" i="24" l="1"/>
  <c r="N1545" i="24"/>
  <c r="O1545" i="24" s="1"/>
  <c r="P1547" i="24" l="1"/>
  <c r="N1546" i="24"/>
  <c r="O1546" i="24" s="1"/>
  <c r="P1548" i="24" l="1"/>
  <c r="N1547" i="24"/>
  <c r="O1547" i="24" s="1"/>
  <c r="P1549" i="24" l="1"/>
  <c r="N1548" i="24"/>
  <c r="O1548" i="24" s="1"/>
  <c r="P1550" i="24" l="1"/>
  <c r="N1549" i="24"/>
  <c r="O1549" i="24" s="1"/>
  <c r="P1551" i="24" l="1"/>
  <c r="N1550" i="24"/>
  <c r="O1550" i="24" s="1"/>
  <c r="P1552" i="24" l="1"/>
  <c r="N1551" i="24"/>
  <c r="O1551" i="24" s="1"/>
  <c r="P1553" i="24" l="1"/>
  <c r="N1552" i="24"/>
  <c r="O1552" i="24" s="1"/>
  <c r="P1554" i="24" l="1"/>
  <c r="N1553" i="24"/>
  <c r="O1553" i="24" s="1"/>
  <c r="P1555" i="24" l="1"/>
  <c r="N1554" i="24"/>
  <c r="O1554" i="24" s="1"/>
  <c r="P1556" i="24" l="1"/>
  <c r="N1555" i="24"/>
  <c r="O1555" i="24" s="1"/>
  <c r="P1557" i="24" l="1"/>
  <c r="N1556" i="24"/>
  <c r="O1556" i="24" s="1"/>
  <c r="P1558" i="24" l="1"/>
  <c r="N1557" i="24"/>
  <c r="O1557" i="24" s="1"/>
  <c r="P1559" i="24" l="1"/>
  <c r="N1558" i="24"/>
  <c r="O1558" i="24" s="1"/>
  <c r="P1560" i="24" l="1"/>
  <c r="N1559" i="24"/>
  <c r="O1559" i="24" s="1"/>
  <c r="P1561" i="24" l="1"/>
  <c r="N1560" i="24"/>
  <c r="O1560" i="24" s="1"/>
  <c r="P1562" i="24" l="1"/>
  <c r="N1561" i="24"/>
  <c r="O1561" i="24" s="1"/>
  <c r="P1563" i="24" l="1"/>
  <c r="N1562" i="24"/>
  <c r="O1562" i="24" s="1"/>
  <c r="P1564" i="24" l="1"/>
  <c r="N1563" i="24"/>
  <c r="O1563" i="24" s="1"/>
  <c r="P1565" i="24" l="1"/>
  <c r="N1564" i="24"/>
  <c r="O1564" i="24" s="1"/>
  <c r="P1566" i="24" l="1"/>
  <c r="N1565" i="24"/>
  <c r="O1565" i="24" s="1"/>
  <c r="P1567" i="24" l="1"/>
  <c r="N1566" i="24"/>
  <c r="O1566" i="24" s="1"/>
  <c r="P1568" i="24" l="1"/>
  <c r="N1567" i="24"/>
  <c r="O1567" i="24" s="1"/>
  <c r="P1569" i="24" l="1"/>
  <c r="N1568" i="24"/>
  <c r="O1568" i="24" s="1"/>
  <c r="P1570" i="24" l="1"/>
  <c r="N1569" i="24"/>
  <c r="O1569" i="24" s="1"/>
  <c r="P1571" i="24" l="1"/>
  <c r="N1570" i="24"/>
  <c r="O1570" i="24" s="1"/>
  <c r="P1572" i="24" l="1"/>
  <c r="N1571" i="24"/>
  <c r="O1571" i="24" s="1"/>
  <c r="P1573" i="24" l="1"/>
  <c r="N1572" i="24"/>
  <c r="O1572" i="24" s="1"/>
  <c r="P1574" i="24" l="1"/>
  <c r="N1573" i="24"/>
  <c r="O1573" i="24" s="1"/>
  <c r="P1575" i="24" l="1"/>
  <c r="N1574" i="24"/>
  <c r="O1574" i="24" s="1"/>
  <c r="P1576" i="24" l="1"/>
  <c r="N1575" i="24"/>
  <c r="O1575" i="24" s="1"/>
  <c r="P1577" i="24" l="1"/>
  <c r="N1576" i="24"/>
  <c r="O1576" i="24" s="1"/>
  <c r="P1578" i="24" l="1"/>
  <c r="N1577" i="24"/>
  <c r="O1577" i="24" s="1"/>
  <c r="P1579" i="24" l="1"/>
  <c r="N1578" i="24"/>
  <c r="O1578" i="24" s="1"/>
  <c r="P1580" i="24" l="1"/>
  <c r="N1579" i="24"/>
  <c r="O1579" i="24" s="1"/>
  <c r="P1581" i="24" l="1"/>
  <c r="N1580" i="24"/>
  <c r="O1580" i="24" s="1"/>
  <c r="P1582" i="24" l="1"/>
  <c r="N1581" i="24"/>
  <c r="O1581" i="24" s="1"/>
  <c r="P1583" i="24" l="1"/>
  <c r="N1582" i="24"/>
  <c r="O1582" i="24" s="1"/>
  <c r="P1584" i="24" l="1"/>
  <c r="N1583" i="24"/>
  <c r="O1583" i="24" s="1"/>
  <c r="P1585" i="24" l="1"/>
  <c r="N1584" i="24"/>
  <c r="O1584" i="24" s="1"/>
  <c r="P1586" i="24" l="1"/>
  <c r="N1585" i="24"/>
  <c r="O1585" i="24" s="1"/>
  <c r="P1587" i="24" l="1"/>
  <c r="N1586" i="24"/>
  <c r="O1586" i="24" s="1"/>
  <c r="P1588" i="24" l="1"/>
  <c r="N1587" i="24"/>
  <c r="O1587" i="24" s="1"/>
  <c r="P1589" i="24" l="1"/>
  <c r="N1588" i="24"/>
  <c r="O1588" i="24" s="1"/>
  <c r="P1590" i="24" l="1"/>
  <c r="N1589" i="24"/>
  <c r="O1589" i="24" s="1"/>
  <c r="P1591" i="24" l="1"/>
  <c r="N1590" i="24"/>
  <c r="O1590" i="24" s="1"/>
  <c r="P1592" i="24" l="1"/>
  <c r="N1591" i="24"/>
  <c r="O1591" i="24" s="1"/>
  <c r="P1593" i="24" l="1"/>
  <c r="N1592" i="24"/>
  <c r="O1592" i="24" s="1"/>
  <c r="P1594" i="24" l="1"/>
  <c r="N1593" i="24"/>
  <c r="O1593" i="24" s="1"/>
  <c r="P1595" i="24" l="1"/>
  <c r="N1594" i="24"/>
  <c r="O1594" i="24" s="1"/>
  <c r="P1596" i="24" l="1"/>
  <c r="N1595" i="24"/>
  <c r="O1595" i="24" s="1"/>
  <c r="P1597" i="24" l="1"/>
  <c r="N1596" i="24"/>
  <c r="O1596" i="24" s="1"/>
  <c r="P1598" i="24" l="1"/>
  <c r="N1597" i="24"/>
  <c r="O1597" i="24" s="1"/>
  <c r="P1599" i="24" l="1"/>
  <c r="N1598" i="24"/>
  <c r="O1598" i="24" s="1"/>
  <c r="P1600" i="24" l="1"/>
  <c r="N1599" i="24"/>
  <c r="O1599" i="24" s="1"/>
  <c r="P1601" i="24" l="1"/>
  <c r="N1600" i="24"/>
  <c r="O1600" i="24" s="1"/>
  <c r="P1602" i="24" l="1"/>
  <c r="N1601" i="24"/>
  <c r="O1601" i="24" s="1"/>
  <c r="P1603" i="24" l="1"/>
  <c r="N1602" i="24"/>
  <c r="O1602" i="24" s="1"/>
  <c r="P1604" i="24" l="1"/>
  <c r="N1603" i="24"/>
  <c r="O1603" i="24" s="1"/>
  <c r="P1605" i="24" l="1"/>
  <c r="N1604" i="24"/>
  <c r="O1604" i="24" s="1"/>
  <c r="P1606" i="24" l="1"/>
  <c r="N1605" i="24"/>
  <c r="O1605" i="24" s="1"/>
  <c r="P1607" i="24" l="1"/>
  <c r="N1606" i="24"/>
  <c r="O1606" i="24" s="1"/>
  <c r="P1608" i="24" l="1"/>
  <c r="N1607" i="24"/>
  <c r="O1607" i="24" s="1"/>
  <c r="P1609" i="24" l="1"/>
  <c r="N1608" i="24"/>
  <c r="O1608" i="24" s="1"/>
  <c r="P1610" i="24" l="1"/>
  <c r="N1609" i="24"/>
  <c r="O1609" i="24" s="1"/>
  <c r="P1611" i="24" l="1"/>
  <c r="N1610" i="24"/>
  <c r="O1610" i="24" s="1"/>
  <c r="P1612" i="24" l="1"/>
  <c r="N1611" i="24"/>
  <c r="O1611" i="24" s="1"/>
  <c r="P1613" i="24" l="1"/>
  <c r="N1612" i="24"/>
  <c r="O1612" i="24"/>
  <c r="P1614" i="24" l="1"/>
  <c r="N1613" i="24"/>
  <c r="O1613" i="24" s="1"/>
  <c r="P1615" i="24" l="1"/>
  <c r="N1614" i="24"/>
  <c r="O1614" i="24" s="1"/>
  <c r="P1616" i="24" l="1"/>
  <c r="N1615" i="24"/>
  <c r="O1615" i="24" s="1"/>
  <c r="P1617" i="24" l="1"/>
  <c r="N1616" i="24"/>
  <c r="O1616" i="24" s="1"/>
  <c r="P1618" i="24" l="1"/>
  <c r="N1617" i="24"/>
  <c r="O1617" i="24" s="1"/>
  <c r="P1619" i="24" l="1"/>
  <c r="N1618" i="24"/>
  <c r="O1618" i="24" s="1"/>
  <c r="P1620" i="24" l="1"/>
  <c r="N1619" i="24"/>
  <c r="O1619" i="24" s="1"/>
  <c r="P1621" i="24" l="1"/>
  <c r="N1620" i="24"/>
  <c r="O1620" i="24" s="1"/>
  <c r="P1622" i="24" l="1"/>
  <c r="N1621" i="24"/>
  <c r="O1621" i="24" s="1"/>
  <c r="P1623" i="24" l="1"/>
  <c r="N1622" i="24"/>
  <c r="O1622" i="24" s="1"/>
  <c r="P1624" i="24" l="1"/>
  <c r="N1623" i="24"/>
  <c r="O1623" i="24" s="1"/>
  <c r="P1625" i="24" l="1"/>
  <c r="N1624" i="24"/>
  <c r="O1624" i="24" s="1"/>
  <c r="P1626" i="24" l="1"/>
  <c r="N1625" i="24"/>
  <c r="O1625" i="24" s="1"/>
  <c r="P1627" i="24" l="1"/>
  <c r="N1626" i="24"/>
  <c r="O1626" i="24" s="1"/>
  <c r="P1628" i="24" l="1"/>
  <c r="N1627" i="24"/>
  <c r="O1627" i="24" s="1"/>
  <c r="P1629" i="24" l="1"/>
  <c r="N1628" i="24"/>
  <c r="O1628" i="24" s="1"/>
  <c r="P1630" i="24" l="1"/>
  <c r="N1629" i="24"/>
  <c r="O1629" i="24" s="1"/>
  <c r="P1631" i="24" l="1"/>
  <c r="N1630" i="24"/>
  <c r="O1630" i="24" s="1"/>
  <c r="P1632" i="24" l="1"/>
  <c r="N1631" i="24"/>
  <c r="O1631" i="24" s="1"/>
  <c r="P1633" i="24" l="1"/>
  <c r="N1632" i="24"/>
  <c r="O1632" i="24" s="1"/>
  <c r="P1634" i="24" l="1"/>
  <c r="N1633" i="24"/>
  <c r="O1633" i="24" s="1"/>
  <c r="P1635" i="24" l="1"/>
  <c r="N1634" i="24"/>
  <c r="O1634" i="24" s="1"/>
  <c r="P1636" i="24" l="1"/>
  <c r="N1635" i="24"/>
  <c r="O1635" i="24" s="1"/>
  <c r="P1637" i="24" l="1"/>
  <c r="N1636" i="24"/>
  <c r="O1636" i="24" s="1"/>
  <c r="P1638" i="24" l="1"/>
  <c r="N1637" i="24"/>
  <c r="O1637" i="24" s="1"/>
  <c r="P1639" i="24" l="1"/>
  <c r="N1638" i="24"/>
  <c r="O1638" i="24" s="1"/>
  <c r="P1640" i="24" l="1"/>
  <c r="N1639" i="24"/>
  <c r="O1639" i="24" s="1"/>
  <c r="P1641" i="24" l="1"/>
  <c r="N1640" i="24"/>
  <c r="O1640" i="24" s="1"/>
  <c r="P1642" i="24" l="1"/>
  <c r="N1641" i="24"/>
  <c r="O1641" i="24" s="1"/>
  <c r="P1643" i="24" l="1"/>
  <c r="N1642" i="24"/>
  <c r="O1642" i="24" s="1"/>
  <c r="P1644" i="24" l="1"/>
  <c r="N1643" i="24"/>
  <c r="O1643" i="24" s="1"/>
  <c r="P1645" i="24" l="1"/>
  <c r="N1644" i="24"/>
  <c r="O1644" i="24" s="1"/>
  <c r="P1646" i="24" l="1"/>
  <c r="N1645" i="24"/>
  <c r="O1645" i="24" s="1"/>
  <c r="P1647" i="24" l="1"/>
  <c r="N1646" i="24"/>
  <c r="O1646" i="24" s="1"/>
  <c r="P1648" i="24" l="1"/>
  <c r="N1647" i="24"/>
  <c r="O1647" i="24" s="1"/>
  <c r="P1649" i="24" l="1"/>
  <c r="N1648" i="24"/>
  <c r="O1648" i="24" s="1"/>
  <c r="P1650" i="24" l="1"/>
  <c r="N1649" i="24"/>
  <c r="O1649" i="24" s="1"/>
  <c r="P1651" i="24" l="1"/>
  <c r="N1650" i="24"/>
  <c r="O1650" i="24" s="1"/>
  <c r="P1652" i="24" l="1"/>
  <c r="N1651" i="24"/>
  <c r="O1651" i="24" s="1"/>
  <c r="P1653" i="24" l="1"/>
  <c r="N1652" i="24"/>
  <c r="O1652" i="24" s="1"/>
  <c r="P1654" i="24" l="1"/>
  <c r="N1653" i="24"/>
  <c r="O1653" i="24" s="1"/>
  <c r="P1655" i="24" l="1"/>
  <c r="N1654" i="24"/>
  <c r="O1654" i="24" s="1"/>
  <c r="P1656" i="24" l="1"/>
  <c r="N1655" i="24"/>
  <c r="O1655" i="24" s="1"/>
  <c r="P1657" i="24" l="1"/>
  <c r="N1656" i="24"/>
  <c r="O1656" i="24" s="1"/>
  <c r="P1658" i="24" l="1"/>
  <c r="N1657" i="24"/>
  <c r="O1657" i="24" s="1"/>
  <c r="P1659" i="24" l="1"/>
  <c r="N1658" i="24"/>
  <c r="O1658" i="24" s="1"/>
  <c r="P1660" i="24" l="1"/>
  <c r="N1659" i="24"/>
  <c r="O1659" i="24" s="1"/>
  <c r="P1661" i="24" l="1"/>
  <c r="N1660" i="24"/>
  <c r="O1660" i="24" s="1"/>
  <c r="P1662" i="24" l="1"/>
  <c r="N1661" i="24"/>
  <c r="O1661" i="24" s="1"/>
  <c r="P1663" i="24" l="1"/>
  <c r="N1662" i="24"/>
  <c r="O1662" i="24" s="1"/>
  <c r="P1664" i="24" l="1"/>
  <c r="N1663" i="24"/>
  <c r="O1663" i="24" s="1"/>
  <c r="P1665" i="24" l="1"/>
  <c r="N1664" i="24"/>
  <c r="O1664" i="24" s="1"/>
  <c r="P1666" i="24" l="1"/>
  <c r="N1665" i="24"/>
  <c r="O1665" i="24" s="1"/>
  <c r="P1667" i="24" l="1"/>
  <c r="N1666" i="24"/>
  <c r="O1666" i="24" s="1"/>
  <c r="P1668" i="24" l="1"/>
  <c r="N1667" i="24"/>
  <c r="O1667" i="24" s="1"/>
  <c r="P1669" i="24" l="1"/>
  <c r="N1668" i="24"/>
  <c r="O1668" i="24" s="1"/>
  <c r="P1670" i="24" l="1"/>
  <c r="N1669" i="24"/>
  <c r="O1669" i="24" s="1"/>
  <c r="P1671" i="24" l="1"/>
  <c r="N1670" i="24"/>
  <c r="O1670" i="24" s="1"/>
  <c r="P1672" i="24" l="1"/>
  <c r="N1671" i="24"/>
  <c r="O1671" i="24" s="1"/>
  <c r="P1673" i="24" l="1"/>
  <c r="N1672" i="24"/>
  <c r="O1672" i="24" s="1"/>
  <c r="P1674" i="24" l="1"/>
  <c r="N1673" i="24"/>
  <c r="O1673" i="24" s="1"/>
  <c r="P1675" i="24" l="1"/>
  <c r="N1674" i="24"/>
  <c r="O1674" i="24" s="1"/>
  <c r="P1676" i="24" l="1"/>
  <c r="N1675" i="24"/>
  <c r="O1675" i="24" s="1"/>
  <c r="P1677" i="24" l="1"/>
  <c r="N1676" i="24"/>
  <c r="O1676" i="24" s="1"/>
  <c r="P1678" i="24" l="1"/>
  <c r="N1677" i="24"/>
  <c r="O1677" i="24" s="1"/>
  <c r="P1679" i="24" l="1"/>
  <c r="N1678" i="24"/>
  <c r="O1678" i="24" s="1"/>
  <c r="P1680" i="24" l="1"/>
  <c r="N1679" i="24"/>
  <c r="O1679" i="24" s="1"/>
  <c r="P1681" i="24" l="1"/>
  <c r="N1680" i="24"/>
  <c r="O1680" i="24" s="1"/>
  <c r="P1682" i="24" l="1"/>
  <c r="N1681" i="24"/>
  <c r="O1681" i="24" s="1"/>
  <c r="P1683" i="24" l="1"/>
  <c r="N1682" i="24"/>
  <c r="O1682" i="24" s="1"/>
  <c r="P1684" i="24" l="1"/>
  <c r="N1683" i="24"/>
  <c r="O1683" i="24" s="1"/>
  <c r="P1685" i="24" l="1"/>
  <c r="N1684" i="24"/>
  <c r="O1684" i="24" s="1"/>
  <c r="P1686" i="24" l="1"/>
  <c r="N1685" i="24"/>
  <c r="O1685" i="24" s="1"/>
  <c r="P1687" i="24" l="1"/>
  <c r="N1686" i="24"/>
  <c r="O1686" i="24" s="1"/>
  <c r="P1688" i="24" l="1"/>
  <c r="N1687" i="24"/>
  <c r="O1687" i="24" s="1"/>
  <c r="P1689" i="24" l="1"/>
  <c r="N1688" i="24"/>
  <c r="O1688" i="24" s="1"/>
  <c r="P1690" i="24" l="1"/>
  <c r="N1689" i="24"/>
  <c r="O1689" i="24" s="1"/>
  <c r="P1691" i="24" l="1"/>
  <c r="N1690" i="24"/>
  <c r="O1690" i="24" s="1"/>
  <c r="P1692" i="24" l="1"/>
  <c r="N1691" i="24"/>
  <c r="O1691" i="24" s="1"/>
  <c r="P1693" i="24" l="1"/>
  <c r="N1692" i="24"/>
  <c r="O1692" i="24" s="1"/>
  <c r="P1694" i="24" l="1"/>
  <c r="N1693" i="24"/>
  <c r="O1693" i="24" s="1"/>
  <c r="P1695" i="24" l="1"/>
  <c r="N1694" i="24"/>
  <c r="O1694" i="24" s="1"/>
  <c r="P1696" i="24" l="1"/>
  <c r="N1695" i="24"/>
  <c r="O1695" i="24" s="1"/>
  <c r="P1697" i="24" l="1"/>
  <c r="N1696" i="24"/>
  <c r="O1696" i="24" s="1"/>
  <c r="P1698" i="24" l="1"/>
  <c r="N1697" i="24"/>
  <c r="O1697" i="24" s="1"/>
  <c r="P1699" i="24" l="1"/>
  <c r="N1698" i="24"/>
  <c r="O1698" i="24" s="1"/>
  <c r="P1700" i="24" l="1"/>
  <c r="N1699" i="24"/>
  <c r="O1699" i="24" s="1"/>
  <c r="P1701" i="24" l="1"/>
  <c r="N1700" i="24"/>
  <c r="O1700" i="24" s="1"/>
  <c r="P1702" i="24" l="1"/>
  <c r="N1701" i="24"/>
  <c r="O1701" i="24" s="1"/>
  <c r="P1703" i="24" l="1"/>
  <c r="N1702" i="24"/>
  <c r="O1702" i="24" s="1"/>
  <c r="P1704" i="24" l="1"/>
  <c r="N1703" i="24"/>
  <c r="O1703" i="24" s="1"/>
  <c r="P1705" i="24" l="1"/>
  <c r="N1704" i="24"/>
  <c r="O1704" i="24" s="1"/>
  <c r="P1706" i="24" l="1"/>
  <c r="N1705" i="24"/>
  <c r="O1705" i="24" s="1"/>
  <c r="P1707" i="24" l="1"/>
  <c r="N1706" i="24"/>
  <c r="O1706" i="24" s="1"/>
  <c r="P1708" i="24" l="1"/>
  <c r="N1707" i="24"/>
  <c r="O1707" i="24" s="1"/>
  <c r="P1709" i="24" l="1"/>
  <c r="N1708" i="24"/>
  <c r="O1708" i="24" s="1"/>
  <c r="P1710" i="24" l="1"/>
  <c r="N1709" i="24"/>
  <c r="O1709" i="24" s="1"/>
  <c r="P1711" i="24" l="1"/>
  <c r="N1710" i="24"/>
  <c r="O1710" i="24" s="1"/>
  <c r="P1712" i="24" l="1"/>
  <c r="N1711" i="24"/>
  <c r="O1711" i="24" s="1"/>
  <c r="P1713" i="24" l="1"/>
  <c r="N1712" i="24"/>
  <c r="O1712" i="24" s="1"/>
  <c r="P1714" i="24" l="1"/>
  <c r="N1713" i="24"/>
  <c r="O1713" i="24" s="1"/>
  <c r="P1715" i="24" l="1"/>
  <c r="N1714" i="24"/>
  <c r="O1714" i="24" s="1"/>
  <c r="P1716" i="24" l="1"/>
  <c r="N1715" i="24"/>
  <c r="O1715" i="24" s="1"/>
  <c r="P1717" i="24" l="1"/>
  <c r="N1716" i="24"/>
  <c r="O1716" i="24" s="1"/>
  <c r="P1718" i="24" l="1"/>
  <c r="N1717" i="24"/>
  <c r="O1717" i="24" s="1"/>
  <c r="P1719" i="24" l="1"/>
  <c r="N1718" i="24"/>
  <c r="O1718" i="24" s="1"/>
  <c r="P1720" i="24" l="1"/>
  <c r="N1719" i="24"/>
  <c r="O1719" i="24" s="1"/>
  <c r="P1721" i="24" l="1"/>
  <c r="N1720" i="24"/>
  <c r="O1720" i="24" s="1"/>
  <c r="P1722" i="24" l="1"/>
  <c r="N1721" i="24"/>
  <c r="O1721" i="24" s="1"/>
  <c r="P1723" i="24" l="1"/>
  <c r="N1722" i="24"/>
  <c r="O1722" i="24" s="1"/>
  <c r="P1724" i="24" l="1"/>
  <c r="N1723" i="24"/>
  <c r="O1723" i="24" s="1"/>
  <c r="P1725" i="24" l="1"/>
  <c r="N1724" i="24"/>
  <c r="O1724" i="24" s="1"/>
  <c r="P1726" i="24" l="1"/>
  <c r="N1725" i="24"/>
  <c r="O1725" i="24" s="1"/>
  <c r="P1727" i="24" l="1"/>
  <c r="N1726" i="24"/>
  <c r="O1726" i="24" s="1"/>
  <c r="P1728" i="24" l="1"/>
  <c r="N1727" i="24"/>
  <c r="O1727" i="24" s="1"/>
  <c r="P1729" i="24" l="1"/>
  <c r="N1728" i="24"/>
  <c r="O1728" i="24" s="1"/>
  <c r="P1730" i="24" l="1"/>
  <c r="N1729" i="24"/>
  <c r="O1729" i="24" s="1"/>
  <c r="P1731" i="24" l="1"/>
  <c r="N1730" i="24"/>
  <c r="O1730" i="24" s="1"/>
  <c r="P1732" i="24" l="1"/>
  <c r="N1731" i="24"/>
  <c r="O1731" i="24" s="1"/>
  <c r="P1733" i="24" l="1"/>
  <c r="N1732" i="24"/>
  <c r="O1732" i="24" s="1"/>
  <c r="P1734" i="24" l="1"/>
  <c r="N1733" i="24"/>
  <c r="O1733" i="24" s="1"/>
  <c r="P1735" i="24" l="1"/>
  <c r="N1734" i="24"/>
  <c r="O1734" i="24" s="1"/>
  <c r="P1736" i="24" l="1"/>
  <c r="N1735" i="24"/>
  <c r="O1735" i="24" s="1"/>
  <c r="P1737" i="24" l="1"/>
  <c r="N1736" i="24"/>
  <c r="O1736" i="24" s="1"/>
  <c r="P1738" i="24" l="1"/>
  <c r="N1737" i="24"/>
  <c r="O1737" i="24" s="1"/>
  <c r="P1739" i="24" l="1"/>
  <c r="N1738" i="24"/>
  <c r="O1738" i="24" s="1"/>
  <c r="P1740" i="24" l="1"/>
  <c r="N1739" i="24"/>
  <c r="O1739" i="24" s="1"/>
  <c r="P1741" i="24" l="1"/>
  <c r="N1740" i="24"/>
  <c r="O1740" i="24" s="1"/>
  <c r="P1742" i="24" l="1"/>
  <c r="N1741" i="24"/>
  <c r="O1741" i="24" s="1"/>
  <c r="P1743" i="24" l="1"/>
  <c r="N1742" i="24"/>
  <c r="O1742" i="24" s="1"/>
  <c r="P1744" i="24" l="1"/>
  <c r="N1743" i="24"/>
  <c r="O1743" i="24" s="1"/>
  <c r="P1745" i="24" l="1"/>
  <c r="N1744" i="24"/>
  <c r="O1744" i="24" s="1"/>
  <c r="P1746" i="24" l="1"/>
  <c r="N1745" i="24"/>
  <c r="O1745" i="24" s="1"/>
  <c r="P1747" i="24" l="1"/>
  <c r="N1746" i="24"/>
  <c r="O1746" i="24" s="1"/>
  <c r="P1748" i="24" l="1"/>
  <c r="N1747" i="24"/>
  <c r="O1747" i="24" s="1"/>
  <c r="P1749" i="24" l="1"/>
  <c r="N1748" i="24"/>
  <c r="O1748" i="24" s="1"/>
  <c r="P1750" i="24" l="1"/>
  <c r="N1749" i="24"/>
  <c r="O1749" i="24" s="1"/>
  <c r="P1751" i="24" l="1"/>
  <c r="N1750" i="24"/>
  <c r="O1750" i="24" s="1"/>
  <c r="P1752" i="24" l="1"/>
  <c r="N1751" i="24"/>
  <c r="O1751" i="24" s="1"/>
  <c r="P1753" i="24" l="1"/>
  <c r="N1752" i="24"/>
  <c r="O1752" i="24" s="1"/>
  <c r="P1754" i="24" l="1"/>
  <c r="N1753" i="24"/>
  <c r="O1753" i="24" s="1"/>
  <c r="P1755" i="24" l="1"/>
  <c r="N1754" i="24"/>
  <c r="O1754" i="24" s="1"/>
  <c r="P1756" i="24" l="1"/>
  <c r="N1755" i="24"/>
  <c r="O1755" i="24" s="1"/>
  <c r="P1757" i="24" l="1"/>
  <c r="N1756" i="24"/>
  <c r="O1756" i="24" s="1"/>
  <c r="P1758" i="24" l="1"/>
  <c r="N1757" i="24"/>
  <c r="O1757" i="24" s="1"/>
  <c r="P1759" i="24" l="1"/>
  <c r="N1758" i="24"/>
  <c r="O1758" i="24" s="1"/>
  <c r="P1760" i="24" l="1"/>
  <c r="N1759" i="24"/>
  <c r="O1759" i="24" s="1"/>
  <c r="P1761" i="24" l="1"/>
  <c r="N1760" i="24"/>
  <c r="O1760" i="24" s="1"/>
  <c r="P1762" i="24" l="1"/>
  <c r="N1761" i="24"/>
  <c r="O1761" i="24" s="1"/>
  <c r="P1763" i="24" l="1"/>
  <c r="N1762" i="24"/>
  <c r="O1762" i="24" s="1"/>
  <c r="P1764" i="24" l="1"/>
  <c r="N1763" i="24"/>
  <c r="O1763" i="24" s="1"/>
  <c r="P1765" i="24" l="1"/>
  <c r="N1764" i="24"/>
  <c r="O1764" i="24" s="1"/>
  <c r="P1766" i="24" l="1"/>
  <c r="N1765" i="24"/>
  <c r="O1765" i="24" s="1"/>
  <c r="P1767" i="24" l="1"/>
  <c r="N1766" i="24"/>
  <c r="O1766" i="24" s="1"/>
  <c r="P1768" i="24" l="1"/>
  <c r="N1767" i="24"/>
  <c r="O1767" i="24" s="1"/>
  <c r="P1769" i="24" l="1"/>
  <c r="N1768" i="24"/>
  <c r="O1768" i="24" s="1"/>
  <c r="P1770" i="24" l="1"/>
  <c r="N1769" i="24"/>
  <c r="O1769" i="24" s="1"/>
  <c r="P1771" i="24" l="1"/>
  <c r="N1770" i="24"/>
  <c r="O1770" i="24" s="1"/>
  <c r="P1772" i="24" l="1"/>
  <c r="N1771" i="24"/>
  <c r="O1771" i="24" s="1"/>
  <c r="P1773" i="24" l="1"/>
  <c r="N1772" i="24"/>
  <c r="O1772" i="24" s="1"/>
  <c r="P1774" i="24" l="1"/>
  <c r="N1773" i="24"/>
  <c r="O1773" i="24" s="1"/>
  <c r="P1775" i="24" l="1"/>
  <c r="N1774" i="24"/>
  <c r="O1774" i="24" s="1"/>
  <c r="P1776" i="24" l="1"/>
  <c r="N1775" i="24"/>
  <c r="O1775" i="24" s="1"/>
  <c r="P1777" i="24" l="1"/>
  <c r="N1776" i="24"/>
  <c r="O1776" i="24" s="1"/>
  <c r="P1778" i="24" l="1"/>
  <c r="N1777" i="24"/>
  <c r="O1777" i="24" s="1"/>
  <c r="P1779" i="24" l="1"/>
  <c r="N1778" i="24"/>
  <c r="O1778" i="24" s="1"/>
  <c r="P1780" i="24" l="1"/>
  <c r="N1779" i="24"/>
  <c r="O1779" i="24" s="1"/>
  <c r="P1781" i="24" l="1"/>
  <c r="N1780" i="24"/>
  <c r="O1780" i="24" s="1"/>
  <c r="P1782" i="24" l="1"/>
  <c r="N1781" i="24"/>
  <c r="O1781" i="24" s="1"/>
  <c r="P1783" i="24" l="1"/>
  <c r="N1782" i="24"/>
  <c r="O1782" i="24" s="1"/>
  <c r="P1784" i="24" l="1"/>
  <c r="N1783" i="24"/>
  <c r="O1783" i="24" s="1"/>
  <c r="P1785" i="24" l="1"/>
  <c r="N1784" i="24"/>
  <c r="O1784" i="24" s="1"/>
  <c r="P1786" i="24" l="1"/>
  <c r="N1785" i="24"/>
  <c r="O1785" i="24" s="1"/>
  <c r="P1787" i="24" l="1"/>
  <c r="N1786" i="24"/>
  <c r="O1786" i="24" s="1"/>
  <c r="P1788" i="24" l="1"/>
  <c r="N1787" i="24"/>
  <c r="O1787" i="24" s="1"/>
  <c r="P1789" i="24" l="1"/>
  <c r="N1788" i="24"/>
  <c r="O1788" i="24" s="1"/>
  <c r="P1790" i="24" l="1"/>
  <c r="N1789" i="24"/>
  <c r="O1789" i="24" s="1"/>
  <c r="P1791" i="24" l="1"/>
  <c r="N1790" i="24"/>
  <c r="O1790" i="24" s="1"/>
  <c r="P1792" i="24" l="1"/>
  <c r="N1791" i="24"/>
  <c r="O1791" i="24" s="1"/>
  <c r="P1793" i="24" l="1"/>
  <c r="N1792" i="24"/>
  <c r="O1792" i="24" s="1"/>
  <c r="P1794" i="24" l="1"/>
  <c r="N1793" i="24"/>
  <c r="O1793" i="24" s="1"/>
  <c r="P1795" i="24" l="1"/>
  <c r="N1794" i="24"/>
  <c r="O1794" i="24" s="1"/>
  <c r="P1796" i="24" l="1"/>
  <c r="N1795" i="24"/>
  <c r="O1795" i="24" s="1"/>
  <c r="P1797" i="24" l="1"/>
  <c r="N1796" i="24"/>
  <c r="O1796" i="24" s="1"/>
  <c r="P1798" i="24" l="1"/>
  <c r="N1797" i="24"/>
  <c r="O1797" i="24" s="1"/>
  <c r="P1799" i="24" l="1"/>
  <c r="N1798" i="24"/>
  <c r="O1798" i="24" s="1"/>
  <c r="P1800" i="24" l="1"/>
  <c r="N1799" i="24"/>
  <c r="O1799" i="24" s="1"/>
  <c r="P1801" i="24" l="1"/>
  <c r="N1800" i="24"/>
  <c r="O1800" i="24" s="1"/>
  <c r="P1802" i="24" l="1"/>
  <c r="N1801" i="24"/>
  <c r="O1801" i="24" s="1"/>
  <c r="P1803" i="24" l="1"/>
  <c r="N1802" i="24"/>
  <c r="O1802" i="24" s="1"/>
  <c r="P1804" i="24" l="1"/>
  <c r="N1803" i="24"/>
  <c r="O1803" i="24" s="1"/>
  <c r="P1805" i="24" l="1"/>
  <c r="N1804" i="24"/>
  <c r="O1804" i="24" s="1"/>
  <c r="P1806" i="24" l="1"/>
  <c r="N1805" i="24"/>
  <c r="O1805" i="24" s="1"/>
  <c r="P1807" i="24" l="1"/>
  <c r="N1806" i="24"/>
  <c r="O1806" i="24" s="1"/>
  <c r="P1808" i="24" l="1"/>
  <c r="N1807" i="24"/>
  <c r="O1807" i="24" s="1"/>
  <c r="P1809" i="24" l="1"/>
  <c r="N1808" i="24"/>
  <c r="O1808" i="24" s="1"/>
  <c r="P1810" i="24" l="1"/>
  <c r="N1809" i="24"/>
  <c r="O1809" i="24" s="1"/>
  <c r="P1811" i="24" l="1"/>
  <c r="N1810" i="24"/>
  <c r="O1810" i="24" s="1"/>
  <c r="P1812" i="24" l="1"/>
  <c r="N1811" i="24"/>
  <c r="O1811" i="24" s="1"/>
  <c r="P1813" i="24" l="1"/>
  <c r="N1812" i="24"/>
  <c r="O1812" i="24" s="1"/>
  <c r="P1814" i="24" l="1"/>
  <c r="N1813" i="24"/>
  <c r="O1813" i="24" s="1"/>
  <c r="P1815" i="24" l="1"/>
  <c r="N1814" i="24"/>
  <c r="O1814" i="24" s="1"/>
  <c r="P1816" i="24" l="1"/>
  <c r="N1815" i="24"/>
  <c r="O1815" i="24" s="1"/>
  <c r="P1817" i="24" l="1"/>
  <c r="N1816" i="24"/>
  <c r="O1816" i="24" s="1"/>
  <c r="P1818" i="24" l="1"/>
  <c r="N1817" i="24"/>
  <c r="O1817" i="24" s="1"/>
  <c r="P1819" i="24" l="1"/>
  <c r="N1818" i="24"/>
  <c r="O1818" i="24" s="1"/>
  <c r="P1820" i="24" l="1"/>
  <c r="N1819" i="24"/>
  <c r="O1819" i="24" s="1"/>
  <c r="P1821" i="24" l="1"/>
  <c r="N1820" i="24"/>
  <c r="O1820" i="24" s="1"/>
  <c r="P1822" i="24" l="1"/>
  <c r="N1821" i="24"/>
  <c r="O1821" i="24" s="1"/>
  <c r="P1823" i="24" l="1"/>
  <c r="N1822" i="24"/>
  <c r="O1822" i="24" s="1"/>
  <c r="P1824" i="24" l="1"/>
  <c r="N1823" i="24"/>
  <c r="O1823" i="24" s="1"/>
  <c r="P1825" i="24" l="1"/>
  <c r="N1824" i="24"/>
  <c r="O1824" i="24" s="1"/>
  <c r="P1826" i="24" l="1"/>
  <c r="N1825" i="24"/>
  <c r="O1825" i="24" s="1"/>
  <c r="P1827" i="24" l="1"/>
  <c r="N1826" i="24"/>
  <c r="O1826" i="24" s="1"/>
  <c r="P1828" i="24" l="1"/>
  <c r="N1827" i="24"/>
  <c r="O1827" i="24" s="1"/>
  <c r="P1829" i="24" l="1"/>
  <c r="N1828" i="24"/>
  <c r="O1828" i="24" s="1"/>
  <c r="P1830" i="24" l="1"/>
  <c r="N1829" i="24"/>
  <c r="O1829" i="24" s="1"/>
  <c r="P1831" i="24" l="1"/>
  <c r="N1830" i="24"/>
  <c r="O1830" i="24" s="1"/>
  <c r="P1832" i="24" l="1"/>
  <c r="N1831" i="24"/>
  <c r="O1831" i="24" s="1"/>
  <c r="P1833" i="24" l="1"/>
  <c r="N1832" i="24"/>
  <c r="O1832" i="24" s="1"/>
  <c r="P1834" i="24" l="1"/>
  <c r="N1833" i="24"/>
  <c r="O1833" i="24" s="1"/>
  <c r="P1835" i="24" l="1"/>
  <c r="N1834" i="24"/>
  <c r="O1834" i="24" s="1"/>
  <c r="P1836" i="24" l="1"/>
  <c r="N1835" i="24"/>
  <c r="O1835" i="24" s="1"/>
  <c r="P1837" i="24" l="1"/>
  <c r="N1836" i="24"/>
  <c r="O1836" i="24" s="1"/>
  <c r="P1838" i="24" l="1"/>
  <c r="N1837" i="24"/>
  <c r="O1837" i="24" s="1"/>
  <c r="P1839" i="24" l="1"/>
  <c r="N1838" i="24"/>
  <c r="O1838" i="24" s="1"/>
  <c r="P1840" i="24" l="1"/>
  <c r="N1839" i="24"/>
  <c r="O1839" i="24" s="1"/>
  <c r="P1841" i="24" l="1"/>
  <c r="N1840" i="24"/>
  <c r="O1840" i="24" s="1"/>
  <c r="P1842" i="24" l="1"/>
  <c r="N1841" i="24"/>
  <c r="O1841" i="24" s="1"/>
  <c r="P1843" i="24" l="1"/>
  <c r="N1842" i="24"/>
  <c r="O1842" i="24" s="1"/>
  <c r="P1844" i="24" l="1"/>
  <c r="N1843" i="24"/>
  <c r="O1843" i="24" s="1"/>
  <c r="P1845" i="24" l="1"/>
  <c r="N1844" i="24"/>
  <c r="O1844" i="24" s="1"/>
  <c r="P1846" i="24" l="1"/>
  <c r="N1845" i="24"/>
  <c r="O1845" i="24" s="1"/>
  <c r="P1847" i="24" l="1"/>
  <c r="N1846" i="24"/>
  <c r="O1846" i="24" s="1"/>
  <c r="P1848" i="24" l="1"/>
  <c r="N1847" i="24"/>
  <c r="O1847" i="24" s="1"/>
  <c r="P1849" i="24" l="1"/>
  <c r="N1848" i="24"/>
  <c r="O1848" i="24" s="1"/>
  <c r="P1850" i="24" l="1"/>
  <c r="N1849" i="24"/>
  <c r="O1849" i="24" s="1"/>
  <c r="P1851" i="24" l="1"/>
  <c r="N1850" i="24"/>
  <c r="O1850" i="24" s="1"/>
  <c r="P1852" i="24" l="1"/>
  <c r="N1851" i="24"/>
  <c r="O1851" i="24" s="1"/>
  <c r="P1853" i="24" l="1"/>
  <c r="N1852" i="24"/>
  <c r="O1852" i="24" s="1"/>
  <c r="P1854" i="24" l="1"/>
  <c r="N1853" i="24"/>
  <c r="O1853" i="24" s="1"/>
  <c r="P1855" i="24" l="1"/>
  <c r="N1854" i="24"/>
  <c r="O1854" i="24" s="1"/>
  <c r="P1856" i="24" l="1"/>
  <c r="N1855" i="24"/>
  <c r="O1855" i="24" s="1"/>
  <c r="P1857" i="24" l="1"/>
  <c r="N1856" i="24"/>
  <c r="O1856" i="24" s="1"/>
  <c r="P1858" i="24" l="1"/>
  <c r="N1857" i="24"/>
  <c r="O1857" i="24" s="1"/>
  <c r="P1859" i="24" l="1"/>
  <c r="N1858" i="24"/>
  <c r="O1858" i="24" s="1"/>
  <c r="P1860" i="24" l="1"/>
  <c r="N1859" i="24"/>
  <c r="O1859" i="24" s="1"/>
  <c r="P1861" i="24" l="1"/>
  <c r="N1860" i="24"/>
  <c r="O1860" i="24" s="1"/>
  <c r="P1862" i="24" l="1"/>
  <c r="N1861" i="24"/>
  <c r="O1861" i="24" s="1"/>
  <c r="P1863" i="24" l="1"/>
  <c r="N1862" i="24"/>
  <c r="O1862" i="24" s="1"/>
  <c r="P1864" i="24" l="1"/>
  <c r="N1863" i="24"/>
  <c r="O1863" i="24" s="1"/>
  <c r="P1865" i="24" l="1"/>
  <c r="N1864" i="24"/>
  <c r="O1864" i="24" s="1"/>
  <c r="P1866" i="24" l="1"/>
  <c r="N1865" i="24"/>
  <c r="O1865" i="24" s="1"/>
  <c r="P1867" i="24" l="1"/>
  <c r="N1866" i="24"/>
  <c r="O1866" i="24" s="1"/>
  <c r="P1868" i="24" l="1"/>
  <c r="N1867" i="24"/>
  <c r="O1867" i="24" s="1"/>
  <c r="P1869" i="24" l="1"/>
  <c r="N1868" i="24"/>
  <c r="O1868" i="24" s="1"/>
  <c r="P1870" i="24" l="1"/>
  <c r="N1869" i="24"/>
  <c r="O1869" i="24" s="1"/>
  <c r="P1871" i="24" l="1"/>
  <c r="N1870" i="24"/>
  <c r="O1870" i="24" s="1"/>
  <c r="P1872" i="24" l="1"/>
  <c r="N1871" i="24"/>
  <c r="O1871" i="24" s="1"/>
  <c r="P1873" i="24" l="1"/>
  <c r="N1872" i="24"/>
  <c r="O1872" i="24" s="1"/>
  <c r="P1874" i="24" l="1"/>
  <c r="N1873" i="24"/>
  <c r="O1873" i="24" s="1"/>
  <c r="P1875" i="24" l="1"/>
  <c r="N1874" i="24"/>
  <c r="O1874" i="24" s="1"/>
  <c r="P1876" i="24" l="1"/>
  <c r="N1875" i="24"/>
  <c r="O1875" i="24" s="1"/>
  <c r="P1877" i="24" l="1"/>
  <c r="N1876" i="24"/>
  <c r="O1876" i="24" s="1"/>
  <c r="P1878" i="24" l="1"/>
  <c r="N1877" i="24"/>
  <c r="O1877" i="24" s="1"/>
  <c r="P1879" i="24" l="1"/>
  <c r="N1878" i="24"/>
  <c r="O1878" i="24" s="1"/>
  <c r="P1880" i="24" l="1"/>
  <c r="N1879" i="24"/>
  <c r="O1879" i="24" s="1"/>
  <c r="P1881" i="24" l="1"/>
  <c r="N1880" i="24"/>
  <c r="O1880" i="24" s="1"/>
  <c r="P1882" i="24" l="1"/>
  <c r="N1881" i="24"/>
  <c r="O1881" i="24" s="1"/>
  <c r="P1883" i="24" l="1"/>
  <c r="N1882" i="24"/>
  <c r="O1882" i="24" s="1"/>
  <c r="P1884" i="24" l="1"/>
  <c r="N1883" i="24"/>
  <c r="O1883" i="24" s="1"/>
  <c r="P1885" i="24" l="1"/>
  <c r="N1884" i="24"/>
  <c r="O1884" i="24" s="1"/>
  <c r="P1886" i="24" l="1"/>
  <c r="N1885" i="24"/>
  <c r="O1885" i="24" s="1"/>
  <c r="P1887" i="24" l="1"/>
  <c r="N1886" i="24"/>
  <c r="O1886" i="24" s="1"/>
  <c r="P1888" i="24" l="1"/>
  <c r="N1887" i="24"/>
  <c r="O1887" i="24" s="1"/>
  <c r="P1889" i="24" l="1"/>
  <c r="N1888" i="24"/>
  <c r="O1888" i="24" s="1"/>
  <c r="P1890" i="24" l="1"/>
  <c r="N1889" i="24"/>
  <c r="O1889" i="24" s="1"/>
  <c r="P1891" i="24" l="1"/>
  <c r="N1890" i="24"/>
  <c r="O1890" i="24" s="1"/>
  <c r="P1892" i="24" l="1"/>
  <c r="N1891" i="24"/>
  <c r="O1891" i="24" s="1"/>
  <c r="P1893" i="24" l="1"/>
  <c r="N1892" i="24"/>
  <c r="O1892" i="24" s="1"/>
  <c r="P1894" i="24" l="1"/>
  <c r="N1893" i="24"/>
  <c r="O1893" i="24" s="1"/>
  <c r="P1895" i="24" l="1"/>
  <c r="N1894" i="24"/>
  <c r="O1894" i="24" s="1"/>
  <c r="P1896" i="24" l="1"/>
  <c r="N1895" i="24"/>
  <c r="O1895" i="24" s="1"/>
  <c r="P1897" i="24" l="1"/>
  <c r="N1896" i="24"/>
  <c r="O1896" i="24" s="1"/>
  <c r="P1898" i="24" l="1"/>
  <c r="N1897" i="24"/>
  <c r="O1897" i="24" s="1"/>
  <c r="P1899" i="24" l="1"/>
  <c r="N1898" i="24"/>
  <c r="O1898" i="24" s="1"/>
  <c r="P1900" i="24" l="1"/>
  <c r="N1899" i="24"/>
  <c r="O1899" i="24" s="1"/>
  <c r="P1901" i="24" l="1"/>
  <c r="N1900" i="24"/>
  <c r="O1900" i="24" s="1"/>
  <c r="P1902" i="24" l="1"/>
  <c r="N1901" i="24"/>
  <c r="O1901" i="24" s="1"/>
  <c r="P1903" i="24" l="1"/>
  <c r="N1902" i="24"/>
  <c r="O1902" i="24" s="1"/>
  <c r="P1904" i="24" l="1"/>
  <c r="N1903" i="24"/>
  <c r="O1903" i="24" s="1"/>
  <c r="P1905" i="24" l="1"/>
  <c r="N1904" i="24"/>
  <c r="O1904" i="24" s="1"/>
  <c r="P1906" i="24" l="1"/>
  <c r="N1905" i="24"/>
  <c r="O1905" i="24" s="1"/>
  <c r="P1907" i="24" l="1"/>
  <c r="N1906" i="24"/>
  <c r="O1906" i="24" s="1"/>
  <c r="P1908" i="24" l="1"/>
  <c r="N1907" i="24"/>
  <c r="O1907" i="24" s="1"/>
  <c r="P1909" i="24" l="1"/>
  <c r="N1908" i="24"/>
  <c r="O1908" i="24" s="1"/>
  <c r="P1910" i="24" l="1"/>
  <c r="N1909" i="24"/>
  <c r="O1909" i="24" s="1"/>
  <c r="P1911" i="24" l="1"/>
  <c r="N1910" i="24"/>
  <c r="O1910" i="24" s="1"/>
  <c r="P1912" i="24" l="1"/>
  <c r="N1911" i="24"/>
  <c r="O1911" i="24" s="1"/>
  <c r="P1913" i="24" l="1"/>
  <c r="N1912" i="24"/>
  <c r="O1912" i="24" s="1"/>
  <c r="P1914" i="24" l="1"/>
  <c r="N1913" i="24"/>
  <c r="O1913" i="24" s="1"/>
  <c r="P1915" i="24" l="1"/>
  <c r="N1914" i="24"/>
  <c r="O1914" i="24" s="1"/>
  <c r="P1916" i="24" l="1"/>
  <c r="N1915" i="24"/>
  <c r="O1915" i="24" s="1"/>
  <c r="P1917" i="24" l="1"/>
  <c r="N1916" i="24"/>
  <c r="O1916" i="24" s="1"/>
  <c r="P1918" i="24" l="1"/>
  <c r="N1917" i="24"/>
  <c r="O1917" i="24" s="1"/>
  <c r="P1919" i="24" l="1"/>
  <c r="N1918" i="24"/>
  <c r="O1918" i="24" s="1"/>
  <c r="P1920" i="24" l="1"/>
  <c r="N1919" i="24"/>
  <c r="O1919" i="24" s="1"/>
  <c r="P1921" i="24" l="1"/>
  <c r="N1920" i="24"/>
  <c r="O1920" i="24" s="1"/>
  <c r="P1922" i="24" l="1"/>
  <c r="N1921" i="24"/>
  <c r="O1921" i="24" s="1"/>
  <c r="P1923" i="24" l="1"/>
  <c r="N1922" i="24"/>
  <c r="O1922" i="24" s="1"/>
  <c r="P1924" i="24" l="1"/>
  <c r="N1923" i="24"/>
  <c r="O1923" i="24" s="1"/>
  <c r="P1925" i="24" l="1"/>
  <c r="N1924" i="24"/>
  <c r="O1924" i="24" s="1"/>
  <c r="P1926" i="24" l="1"/>
  <c r="N1925" i="24"/>
  <c r="O1925" i="24" s="1"/>
  <c r="P1927" i="24" l="1"/>
  <c r="N1926" i="24"/>
  <c r="O1926" i="24" s="1"/>
  <c r="P1928" i="24" l="1"/>
  <c r="N1927" i="24"/>
  <c r="O1927" i="24" s="1"/>
  <c r="P1929" i="24" l="1"/>
  <c r="N1928" i="24"/>
  <c r="O1928" i="24" s="1"/>
  <c r="P1930" i="24" l="1"/>
  <c r="N1929" i="24"/>
  <c r="O1929" i="24" s="1"/>
  <c r="P1931" i="24" l="1"/>
  <c r="N1930" i="24"/>
  <c r="O1930" i="24" s="1"/>
  <c r="P1932" i="24" l="1"/>
  <c r="N1931" i="24"/>
  <c r="O1931" i="24" s="1"/>
  <c r="P1933" i="24" l="1"/>
  <c r="N1932" i="24"/>
  <c r="O1932" i="24" s="1"/>
  <c r="P1934" i="24" l="1"/>
  <c r="N1933" i="24"/>
  <c r="O1933" i="24" s="1"/>
  <c r="P1935" i="24" l="1"/>
  <c r="N1934" i="24"/>
  <c r="O1934" i="24" s="1"/>
  <c r="P1936" i="24" l="1"/>
  <c r="O1935" i="24"/>
  <c r="N1935" i="24"/>
  <c r="P1937" i="24" l="1"/>
  <c r="N1936" i="24"/>
  <c r="O1936" i="24" s="1"/>
  <c r="P1938" i="24" l="1"/>
  <c r="N1937" i="24"/>
  <c r="O1937" i="24" s="1"/>
  <c r="P1939" i="24" l="1"/>
  <c r="N1938" i="24"/>
  <c r="O1938" i="24" s="1"/>
  <c r="P1940" i="24" l="1"/>
  <c r="N1939" i="24"/>
  <c r="O1939" i="24" s="1"/>
  <c r="P1941" i="24" l="1"/>
  <c r="N1940" i="24"/>
  <c r="O1940" i="24" s="1"/>
  <c r="P1942" i="24" l="1"/>
  <c r="N1941" i="24"/>
  <c r="O1941" i="24" s="1"/>
  <c r="P1943" i="24" l="1"/>
  <c r="N1942" i="24"/>
  <c r="O1942" i="24" s="1"/>
  <c r="P1944" i="24" l="1"/>
  <c r="N1943" i="24"/>
  <c r="O1943" i="24" s="1"/>
  <c r="P1945" i="24" l="1"/>
  <c r="N1944" i="24"/>
  <c r="O1944" i="24" s="1"/>
  <c r="P1946" i="24" l="1"/>
  <c r="N1945" i="24"/>
  <c r="O1945" i="24" s="1"/>
  <c r="P1947" i="24" l="1"/>
  <c r="N1946" i="24"/>
  <c r="O1946" i="24" s="1"/>
  <c r="P1948" i="24" l="1"/>
  <c r="N1947" i="24"/>
  <c r="O1947" i="24" s="1"/>
  <c r="P1949" i="24" l="1"/>
  <c r="N1948" i="24"/>
  <c r="O1948" i="24" s="1"/>
  <c r="P1950" i="24" l="1"/>
  <c r="N1949" i="24"/>
  <c r="O1949" i="24" s="1"/>
  <c r="P1951" i="24" l="1"/>
  <c r="N1950" i="24"/>
  <c r="O1950" i="24" s="1"/>
  <c r="P1952" i="24" l="1"/>
  <c r="N1951" i="24"/>
  <c r="O1951" i="24" s="1"/>
  <c r="P1953" i="24" l="1"/>
  <c r="N1952" i="24"/>
  <c r="O1952" i="24" s="1"/>
  <c r="P1954" i="24" l="1"/>
  <c r="N1953" i="24"/>
  <c r="O1953" i="24" s="1"/>
  <c r="P1955" i="24" l="1"/>
  <c r="N1954" i="24"/>
  <c r="O1954" i="24" s="1"/>
  <c r="P1956" i="24" l="1"/>
  <c r="N1955" i="24"/>
  <c r="O1955" i="24" s="1"/>
  <c r="P1957" i="24" l="1"/>
  <c r="N1956" i="24"/>
  <c r="O1956" i="24" s="1"/>
  <c r="P1958" i="24" l="1"/>
  <c r="N1957" i="24"/>
  <c r="O1957" i="24" s="1"/>
  <c r="P1959" i="24" l="1"/>
  <c r="N1958" i="24"/>
  <c r="O1958" i="24" s="1"/>
  <c r="P1960" i="24" l="1"/>
  <c r="N1959" i="24"/>
  <c r="O1959" i="24" s="1"/>
  <c r="P1961" i="24" l="1"/>
  <c r="N1960" i="24"/>
  <c r="O1960" i="24" s="1"/>
  <c r="P1962" i="24" l="1"/>
  <c r="N1961" i="24"/>
  <c r="O1961" i="24" s="1"/>
  <c r="P1963" i="24" l="1"/>
  <c r="N1962" i="24"/>
  <c r="O1962" i="24" s="1"/>
  <c r="P1964" i="24" l="1"/>
  <c r="N1963" i="24"/>
  <c r="O1963" i="24" s="1"/>
  <c r="P1965" i="24" l="1"/>
  <c r="N1964" i="24"/>
  <c r="O1964" i="24" s="1"/>
  <c r="P1966" i="24" l="1"/>
  <c r="N1965" i="24"/>
  <c r="O1965" i="24" s="1"/>
  <c r="P1967" i="24" l="1"/>
  <c r="N1966" i="24"/>
  <c r="O1966" i="24" s="1"/>
  <c r="P1968" i="24" l="1"/>
  <c r="N1967" i="24"/>
  <c r="O1967" i="24" s="1"/>
  <c r="P1969" i="24" l="1"/>
  <c r="N1968" i="24"/>
  <c r="O1968" i="24" s="1"/>
  <c r="P1970" i="24" l="1"/>
  <c r="N1969" i="24"/>
  <c r="O1969" i="24" s="1"/>
  <c r="P1971" i="24" l="1"/>
  <c r="N1970" i="24"/>
  <c r="O1970" i="24" s="1"/>
  <c r="P1972" i="24" l="1"/>
  <c r="N1971" i="24"/>
  <c r="O1971" i="24" s="1"/>
  <c r="P1973" i="24" l="1"/>
  <c r="N1972" i="24"/>
  <c r="O1972" i="24" s="1"/>
  <c r="P1974" i="24" l="1"/>
  <c r="N1973" i="24"/>
  <c r="O1973" i="24" s="1"/>
  <c r="P1975" i="24" l="1"/>
  <c r="N1974" i="24"/>
  <c r="O1974" i="24" s="1"/>
  <c r="P1976" i="24" l="1"/>
  <c r="N1975" i="24"/>
  <c r="O1975" i="24" s="1"/>
  <c r="P1977" i="24" l="1"/>
  <c r="N1976" i="24"/>
  <c r="O1976" i="24" s="1"/>
  <c r="P1978" i="24" l="1"/>
  <c r="N1977" i="24"/>
  <c r="O1977" i="24" s="1"/>
  <c r="P1979" i="24" l="1"/>
  <c r="N1978" i="24"/>
  <c r="O1978" i="24" s="1"/>
  <c r="P1980" i="24" l="1"/>
  <c r="N1979" i="24"/>
  <c r="O1979" i="24" s="1"/>
  <c r="P1981" i="24" l="1"/>
  <c r="N1980" i="24"/>
  <c r="O1980" i="24" s="1"/>
  <c r="P1982" i="24" l="1"/>
  <c r="N1981" i="24"/>
  <c r="O1981" i="24" s="1"/>
  <c r="P1983" i="24" l="1"/>
  <c r="N1982" i="24"/>
  <c r="O1982" i="24" s="1"/>
  <c r="P1984" i="24" l="1"/>
  <c r="N1983" i="24"/>
  <c r="O1983" i="24" s="1"/>
  <c r="P1985" i="24" l="1"/>
  <c r="N1984" i="24"/>
  <c r="O1984" i="24" s="1"/>
  <c r="P1986" i="24" l="1"/>
  <c r="N1985" i="24"/>
  <c r="O1985" i="24" s="1"/>
  <c r="P1987" i="24" l="1"/>
  <c r="N1986" i="24"/>
  <c r="O1986" i="24" s="1"/>
  <c r="P1988" i="24" l="1"/>
  <c r="N1987" i="24"/>
  <c r="O1987" i="24" s="1"/>
  <c r="P1989" i="24" l="1"/>
  <c r="N1988" i="24"/>
  <c r="O1988" i="24" s="1"/>
  <c r="P1990" i="24" l="1"/>
  <c r="N1989" i="24"/>
  <c r="O1989" i="24" s="1"/>
  <c r="P1991" i="24" l="1"/>
  <c r="N1990" i="24"/>
  <c r="O1990" i="24" s="1"/>
  <c r="P1992" i="24" l="1"/>
  <c r="N1991" i="24"/>
  <c r="O1991" i="24" s="1"/>
  <c r="P1993" i="24" l="1"/>
  <c r="N1992" i="24"/>
  <c r="O1992" i="24" s="1"/>
  <c r="P1994" i="24" l="1"/>
  <c r="N1993" i="24"/>
  <c r="O1993" i="24" s="1"/>
  <c r="P1995" i="24" l="1"/>
  <c r="N1994" i="24"/>
  <c r="O1994" i="24" s="1"/>
  <c r="P1996" i="24" l="1"/>
  <c r="N1995" i="24"/>
  <c r="O1995" i="24" s="1"/>
  <c r="P1997" i="24" l="1"/>
  <c r="N1996" i="24"/>
  <c r="O1996" i="24" s="1"/>
  <c r="P1998" i="24" l="1"/>
  <c r="N1997" i="24"/>
  <c r="O1997" i="24" s="1"/>
  <c r="P1999" i="24" l="1"/>
  <c r="N1998" i="24"/>
  <c r="O1998" i="24" s="1"/>
  <c r="P2000" i="24" l="1"/>
  <c r="N1999" i="24"/>
  <c r="O1999" i="24" s="1"/>
  <c r="P2001" i="24" l="1"/>
  <c r="N2000" i="24"/>
  <c r="O2000" i="24" s="1"/>
  <c r="P2002" i="24" l="1"/>
  <c r="N2001" i="24"/>
  <c r="O2001" i="24" s="1"/>
  <c r="P2003" i="24" l="1"/>
  <c r="N2002" i="24"/>
  <c r="O2002" i="24" s="1"/>
  <c r="P2004" i="24" l="1"/>
  <c r="N2003" i="24"/>
  <c r="O2003" i="24" s="1"/>
  <c r="P2005" i="24" l="1"/>
  <c r="N2004" i="24"/>
  <c r="O2004" i="24" s="1"/>
  <c r="P2006" i="24" l="1"/>
  <c r="N2005" i="24"/>
  <c r="O2005" i="24" s="1"/>
  <c r="P2007" i="24" l="1"/>
  <c r="N2006" i="24"/>
  <c r="O2006" i="24" s="1"/>
  <c r="P2008" i="24" l="1"/>
  <c r="N2007" i="24"/>
  <c r="O2007" i="24" s="1"/>
  <c r="P2009" i="24" l="1"/>
  <c r="N2008" i="24"/>
  <c r="O2008" i="24" s="1"/>
  <c r="P2010" i="24" l="1"/>
  <c r="N2009" i="24"/>
  <c r="O2009" i="24" s="1"/>
  <c r="P2011" i="24" l="1"/>
  <c r="N2010" i="24"/>
  <c r="O2010" i="24" s="1"/>
  <c r="P2012" i="24" l="1"/>
  <c r="N2011" i="24"/>
  <c r="O2011" i="24" s="1"/>
  <c r="P2013" i="24" l="1"/>
  <c r="N2012" i="24"/>
  <c r="O2012" i="24" s="1"/>
  <c r="P2014" i="24" l="1"/>
  <c r="N2013" i="24"/>
  <c r="O2013" i="24" s="1"/>
  <c r="P2015" i="24" l="1"/>
  <c r="N2014" i="24"/>
  <c r="O2014" i="24" s="1"/>
  <c r="P2016" i="24" l="1"/>
  <c r="N2015" i="24"/>
  <c r="O2015" i="24" s="1"/>
  <c r="P2017" i="24" l="1"/>
  <c r="N2016" i="24"/>
  <c r="O2016" i="24" s="1"/>
  <c r="P2018" i="24" l="1"/>
  <c r="N2017" i="24"/>
  <c r="O2017" i="24" s="1"/>
  <c r="P2019" i="24" l="1"/>
  <c r="N2018" i="24"/>
  <c r="O2018" i="24" s="1"/>
  <c r="P2020" i="24" l="1"/>
  <c r="N2019" i="24"/>
  <c r="O2019" i="24" s="1"/>
  <c r="N2020" i="24" l="1"/>
  <c r="O2020" i="24" s="1"/>
  <c r="C4" i="24"/>
  <c r="O4" i="24"/>
</calcChain>
</file>

<file path=xl/sharedStrings.xml><?xml version="1.0" encoding="utf-8"?>
<sst xmlns="http://schemas.openxmlformats.org/spreadsheetml/2006/main" count="929" uniqueCount="210">
  <si>
    <t>Weizen</t>
  </si>
  <si>
    <t>Gerste</t>
  </si>
  <si>
    <t>Triticale</t>
  </si>
  <si>
    <t>Roggen</t>
  </si>
  <si>
    <t>Heu</t>
  </si>
  <si>
    <t>Melasse, Zuckerrüben</t>
  </si>
  <si>
    <t>Melasseschnitzel</t>
  </si>
  <si>
    <t>Ackerbohnen</t>
  </si>
  <si>
    <t>CCM</t>
  </si>
  <si>
    <t>Erbsen</t>
  </si>
  <si>
    <t>Körnermais</t>
  </si>
  <si>
    <t>Preis je dt/FM</t>
  </si>
  <si>
    <t>Sojaschrot, 44 % XP</t>
  </si>
  <si>
    <t>Rapsschrot, 00-Typ</t>
  </si>
  <si>
    <t>Eiweißfutter
Basis Frischmasse</t>
  </si>
  <si>
    <t>Saatgut</t>
  </si>
  <si>
    <t>Dünger</t>
  </si>
  <si>
    <t>Pflanzenschutz</t>
  </si>
  <si>
    <t>Sonstiges*</t>
  </si>
  <si>
    <t>Direktkosten</t>
  </si>
  <si>
    <t>Arbeitserledigung</t>
  </si>
  <si>
    <t>Personalaufwand (fremd)</t>
  </si>
  <si>
    <t>Lohnansatz</t>
  </si>
  <si>
    <t>Lohnarbeit /
Maschinenmiete</t>
  </si>
  <si>
    <t>Maschinen-unterhalt</t>
  </si>
  <si>
    <t>Schmier- und Treibstoff</t>
  </si>
  <si>
    <t>Abschreibung Maschinen</t>
  </si>
  <si>
    <t>Zinsansatz Maschinenkapital</t>
  </si>
  <si>
    <t>Sonstiges**</t>
  </si>
  <si>
    <t>** Berufsgenossenschaft, Unterhalt Afa, Steuer, Vers. Pkw</t>
  </si>
  <si>
    <t>Gebäudekosten</t>
  </si>
  <si>
    <t>Zinsansatz Gebäudekosten</t>
  </si>
  <si>
    <t>Afa, Unterhalt und Versicherung</t>
  </si>
  <si>
    <t>Flächenkosten</t>
  </si>
  <si>
    <t>Pacht bzw. Pachtansatz</t>
  </si>
  <si>
    <t>Grundsteuer und Bodenverbesserung</t>
  </si>
  <si>
    <t>sonstige Kosten</t>
  </si>
  <si>
    <t>Kosten gesamt</t>
  </si>
  <si>
    <t>Produktionskosten Gras</t>
  </si>
  <si>
    <t>Buchführung, Beratung, Verwalt.</t>
  </si>
  <si>
    <t>Beiträge, Geb., sonst. Vers.</t>
  </si>
  <si>
    <t>Produktionskosten
je dt FM</t>
  </si>
  <si>
    <t>Mineralfutter</t>
  </si>
  <si>
    <t>Grundfutter</t>
  </si>
  <si>
    <t>Ausgleichsfutter</t>
  </si>
  <si>
    <t>Futterkomponenten</t>
  </si>
  <si>
    <t>Grünlandertrag
dt FM/ha</t>
  </si>
  <si>
    <t>Produktionskosten Mais</t>
  </si>
  <si>
    <t>Maisertrag
dt FM/ha</t>
  </si>
  <si>
    <t>Rinderreport
S-H</t>
  </si>
  <si>
    <t>* Beratung, Hagelversicherung, Zinsansatz Feldinventar</t>
  </si>
  <si>
    <t>Futterkosten verbrauchen weniger
als 40 % der Milcherlöse</t>
  </si>
  <si>
    <t>Futterkosten verbrauchen 40 bis 60 %
der Milcherlöse, Entwicklung beobachten</t>
  </si>
  <si>
    <t>Viehsalz</t>
  </si>
  <si>
    <t>Kohlens. Futterkalk</t>
  </si>
  <si>
    <t>Biertreber</t>
  </si>
  <si>
    <t>Datum</t>
  </si>
  <si>
    <t>guter
"IOFC-Benchmark"</t>
  </si>
  <si>
    <t>mittlerer
"IOFC-Benchmark"</t>
  </si>
  <si>
    <t>niedriger
"IOFC-Benchmark"</t>
  </si>
  <si>
    <t>Futterkosten mit über 60 % der Milcherlöse sehr hoch: Futterration kritisch prüfen</t>
  </si>
  <si>
    <t>Preis je
dt / FM</t>
  </si>
  <si>
    <t>Startseite - Fütterung - Futtermittel ergänzen</t>
  </si>
  <si>
    <t>TS-Gehalt</t>
  </si>
  <si>
    <t>% TS</t>
  </si>
  <si>
    <r>
      <t xml:space="preserve"> Hinweis: </t>
    </r>
    <r>
      <rPr>
        <sz val="10"/>
        <color theme="0"/>
        <rFont val="Arial"/>
        <family val="2"/>
      </rPr>
      <t>Ändern Sie einfach Namen, Preis, Energiedichte und TS-Gehalt je Futtermittel.</t>
    </r>
  </si>
  <si>
    <t>Kartoffelpülpe, siliert</t>
  </si>
  <si>
    <t>Kartoffeln, frisch</t>
  </si>
  <si>
    <t>Eiweiß</t>
  </si>
  <si>
    <t>Fett</t>
  </si>
  <si>
    <t>Saftfutter</t>
  </si>
  <si>
    <t>Kraft- und Spezialfutter</t>
  </si>
  <si>
    <t>abgelieferte
Milch ECM</t>
  </si>
  <si>
    <t>Pressschnitzelsilage</t>
  </si>
  <si>
    <t>Stroh</t>
  </si>
  <si>
    <t>* Wert berechnet in Tabellenblatt Grobfutter</t>
  </si>
  <si>
    <t>Kraftfutter Energiest. 2</t>
  </si>
  <si>
    <t>Kraftfutter Energiest. 3</t>
  </si>
  <si>
    <t>Kraftfutter Energiest. 4</t>
  </si>
  <si>
    <t>Anzahl Kühe
(gemolken)</t>
  </si>
  <si>
    <t>© Möller Agrarmarketing</t>
  </si>
  <si>
    <t>Diese Datei ist urheberrechtlich geschützt.</t>
  </si>
  <si>
    <t>MJ NEL / kg TM</t>
  </si>
  <si>
    <t>MJ NEL / kg FM</t>
  </si>
  <si>
    <t>Grünlandertrag
dt TM/ha</t>
  </si>
  <si>
    <t>Vollkosten Grassilge:
Basis Trockenmasse</t>
  </si>
  <si>
    <t>Vollkosten Maissilage:
Basis Trockenmasse</t>
  </si>
  <si>
    <t>Maisertrag
dt TM/ha</t>
  </si>
  <si>
    <t>Vollkosten Grassilge:
Basis 10 MJ NEL</t>
  </si>
  <si>
    <t>Energiegehalt
MJ NEL/kg</t>
  </si>
  <si>
    <t>nXP nicht berücksichtigt</t>
  </si>
  <si>
    <t>Vollkosten Maissilage:
Basis 10 MJ NEL</t>
  </si>
  <si>
    <t>Maisertrag in
MJ NEL/ha</t>
  </si>
  <si>
    <t>Grünlandertrag in
MJ NEL/ha</t>
  </si>
  <si>
    <t>Kraftfutter</t>
  </si>
  <si>
    <t>Grassilage</t>
  </si>
  <si>
    <t>Maissilage</t>
  </si>
  <si>
    <t>Futterkalk</t>
  </si>
  <si>
    <t>Anzahl Kühe</t>
  </si>
  <si>
    <t>x</t>
  </si>
  <si>
    <t>=</t>
  </si>
  <si>
    <t>-</t>
  </si>
  <si>
    <t>Die Futtermenge wird je nach Kuhzahl automatisch berechnet! Sie können den Wert korrigieren!</t>
  </si>
  <si>
    <t>1. Futteraufnahme
    TM/Kuh/Tag</t>
  </si>
  <si>
    <t>5. Milcherlös 
    pro Kuh/Tag</t>
  </si>
  <si>
    <t>6. Futterkosten  
    je Kuh/Tag</t>
  </si>
  <si>
    <t>2. Futtereffizienz
    Milch je kg TM</t>
  </si>
  <si>
    <t>Kraftfutteraufwand
Basis 88 % TM</t>
  </si>
  <si>
    <t>Saftfutteraufwand
Basis 88 % TM</t>
  </si>
  <si>
    <t>Saftfutter
kg FM</t>
  </si>
  <si>
    <t>Futterkosten/kg Milch</t>
  </si>
  <si>
    <t>Der IOFC wird stark durch den Milchpreis beeinflusst!
Für die Erfolgsanalyse der FÜTTERUNG sollten Sie den IOFC mit GLEICHEM Milchpreis analysieren!</t>
  </si>
  <si>
    <t xml:space="preserve"> =&gt; </t>
  </si>
  <si>
    <t>IOFC mit festem Milchpreis von … Cent:</t>
  </si>
  <si>
    <t>K 318</t>
  </si>
  <si>
    <t>* Saft- &amp; Kraftfutteraufwand
Basis: 88 % TS</t>
  </si>
  <si>
    <t>Anzahl Kühe
Gruppe 1</t>
  </si>
  <si>
    <t>Anzahl Kühe
Gruppe 2</t>
  </si>
  <si>
    <t>Anzahl Kühe
Gruppe 3</t>
  </si>
  <si>
    <t>Futterration Gruppe</t>
  </si>
  <si>
    <t>Fütterungsgruppen</t>
  </si>
  <si>
    <t>Futteraufnahme gesamt</t>
  </si>
  <si>
    <t>Futteraufnahme TM</t>
  </si>
  <si>
    <t>Futterkosten gesamt</t>
  </si>
  <si>
    <t>Futteraufnahme
Herde/Tag kg/TM</t>
  </si>
  <si>
    <t>Futterkosten
Herde/Tag €</t>
  </si>
  <si>
    <t>Saft- &amp; Kraftfuttermenge (Basis 88 % TS)</t>
  </si>
  <si>
    <t>Kraftfutterbedarf/Tag berechnen</t>
  </si>
  <si>
    <t>Milchmenge
pro Tag</t>
  </si>
  <si>
    <t>Liefer-
datum</t>
  </si>
  <si>
    <t>Nebenrechnung</t>
  </si>
  <si>
    <r>
      <t xml:space="preserve">Kuhzahl je Gruppe &amp;
Milchleistung je Kuh/Tag eintragen
=&gt; Gruppe 1 wird berechnet:
Fütterung:
</t>
    </r>
    <r>
      <rPr>
        <sz val="12"/>
        <color theme="0"/>
        <rFont val="Arial"/>
        <family val="2"/>
      </rPr>
      <t>Tragen Sie die Futterrationen in die Tabellenblättern ein. Wenn sich die Tierzahl ändert, wird die Futtermenge automatisch angepasst.
Die Werte können Sie korrigieren.</t>
    </r>
  </si>
  <si>
    <t>Datum:</t>
  </si>
  <si>
    <t>Milchleistung
kg/Kuh/Tag</t>
  </si>
  <si>
    <t>3. Milchleistung</t>
  </si>
  <si>
    <t>4. Milchpreis
inkl. Zuschläge</t>
  </si>
  <si>
    <t>* inklusive Saftfutter (Basis 88 % TS)</t>
  </si>
  <si>
    <t>ECM/Kuh</t>
  </si>
  <si>
    <t>heute()-1</t>
  </si>
  <si>
    <t>Code</t>
  </si>
  <si>
    <t>von</t>
  </si>
  <si>
    <t>bis</t>
  </si>
  <si>
    <t>Tage</t>
  </si>
  <si>
    <t>Umrechnung</t>
  </si>
  <si>
    <t>Milchpreis
inkl. Zuschläge</t>
  </si>
  <si>
    <t>Futterkosten</t>
  </si>
  <si>
    <t>Preis/dt (FM)</t>
  </si>
  <si>
    <t>Futteraufnahme 
88 % TM</t>
  </si>
  <si>
    <t>Futteraufnahme  TM</t>
  </si>
  <si>
    <t>SUMME Saft- &amp; Kraftfutter
(88 % TS)</t>
  </si>
  <si>
    <t>7. IOFC je Kuh/Tag
    Milcherlös - Futter</t>
  </si>
  <si>
    <t>Kraftfutteraufwand*
je kg Milch</t>
  </si>
  <si>
    <t>Futterkosten Cent/kg
je kg Milch</t>
  </si>
  <si>
    <t xml:space="preserve">Tragen Sie hier die Futterration (FM), Preis je dt FM und den TS-Gehalt ein. </t>
  </si>
  <si>
    <t>Menge</t>
  </si>
  <si>
    <t>Verbrauch</t>
  </si>
  <si>
    <t>Futtermittel
änderbar</t>
  </si>
  <si>
    <r>
      <rPr>
        <b/>
        <sz val="10"/>
        <color theme="0"/>
        <rFont val="Arial"/>
        <family val="2"/>
      </rPr>
      <t>Mit "Milch-Check" erkennen Sie in wenigen Sekunden Ihren Fütterungserfolg!</t>
    </r>
    <r>
      <rPr>
        <sz val="10"/>
        <color theme="0"/>
        <rFont val="Arial"/>
        <family val="2"/>
      </rPr>
      <t xml:space="preserve">
Sie reagieren schnell und optimieren
</t>
    </r>
    <r>
      <rPr>
        <b/>
        <sz val="10"/>
        <color theme="0"/>
        <rFont val="Arial"/>
        <family val="2"/>
      </rPr>
      <t>Futterkosten Schritt für Schritt!</t>
    </r>
  </si>
  <si>
    <t>Kraft- &amp; Saftfutter
kg FM</t>
  </si>
  <si>
    <t>FM-Menge (kg)</t>
  </si>
  <si>
    <t>…</t>
  </si>
  <si>
    <t>Rapsschrot</t>
  </si>
  <si>
    <t>Lipicafett</t>
  </si>
  <si>
    <t xml:space="preserve">    Futteraufnahme
    TM/Kuh/Tag</t>
  </si>
  <si>
    <t xml:space="preserve"> = Milchleistung
    kg pro Kuh/Tag</t>
  </si>
  <si>
    <t xml:space="preserve"> x Futtereffizienz
    ECM je kg TM</t>
  </si>
  <si>
    <t xml:space="preserve"> = Milcherlös 
    pro Kuh/Tag</t>
  </si>
  <si>
    <t xml:space="preserve"> -  Futterkosten  
    je Kuh/Tag</t>
  </si>
  <si>
    <t>&gt;&gt; Kraftfutter-
     aufwand je ECM*</t>
  </si>
  <si>
    <t>&gt;&gt; Futterkosten
     Cent/kg ECM</t>
  </si>
  <si>
    <t>Anzahl
Trockensteher</t>
  </si>
  <si>
    <t>Anzahl
Vorbereiter</t>
  </si>
  <si>
    <t>Milch/Kuh</t>
  </si>
  <si>
    <t>Kuhzahl gesamt</t>
  </si>
  <si>
    <t>Trockensteher</t>
  </si>
  <si>
    <t>Futteraufnahme
TM/Kuh/Tag</t>
  </si>
  <si>
    <t>Futterkosten
 je Kuh/Tag</t>
  </si>
  <si>
    <t>Vorbereiter</t>
  </si>
  <si>
    <t>Die wichtigsten Kennzahlen in der Übersicht!</t>
  </si>
  <si>
    <t>Code eintragen = heute()-1; dann "unsichtbar"</t>
  </si>
  <si>
    <t>Freischalt-Code: Wenn heute()-1=heute()-1, dann Code anzeigen, sonst "-"</t>
  </si>
  <si>
    <t>Formatierung heute()-1 = C3 &amp; Oder(heute&lt;von;heute&gt;bis)</t>
  </si>
  <si>
    <t>"Richtiger" Code:</t>
  </si>
  <si>
    <t>"Eingetragener" Code:</t>
  </si>
  <si>
    <t>Nutzung endet am:</t>
  </si>
  <si>
    <t>Formatierung zum "verdunkeln" in Tab-blättern Oder(heute;&lt;;&gt;)</t>
  </si>
  <si>
    <t>Wenn der Freischalt-Code stimmt, wird die Laufzeit angezeigt und du kannst in den anderen Tabellenblättern "loslegen" und ALLE Berechnungen durchführen.</t>
  </si>
  <si>
    <t>letzter Tag</t>
  </si>
  <si>
    <t>Hier geht's zu unserer Facebook-Seite</t>
  </si>
  <si>
    <t>Erzähle befreundeten Landwirten und Beratern davon, damit auch diese profitieren!</t>
  </si>
  <si>
    <t>Getreide</t>
  </si>
  <si>
    <t>Mehr Stroh =
Milchleistung sinkt</t>
  </si>
  <si>
    <t>Zukauf Mais =
Milchleistung stabil</t>
  </si>
  <si>
    <t>Ausgangs-
situation</t>
  </si>
  <si>
    <t>&amp;</t>
  </si>
  <si>
    <t>Trocken-schnitzel</t>
  </si>
  <si>
    <t>Sojaschrot</t>
  </si>
  <si>
    <t xml:space="preserve"> = IOFC Herde/Tag
Milcherlös-Futter</t>
  </si>
  <si>
    <t>IOFC - € Herde pro Tag</t>
  </si>
  <si>
    <t>Tragen Sie die erzeugte Milchmenge der Herde/Tag und im anderen Tabellenblatt die Ration ein.</t>
  </si>
  <si>
    <t>Zukauf Mais</t>
  </si>
  <si>
    <t>Mehr Stroh</t>
  </si>
  <si>
    <t>Differenz nach
180 Tagen</t>
  </si>
  <si>
    <t>Stroh gehäckselt</t>
  </si>
  <si>
    <r>
      <t>Milch-Check:
Futterkostenkalkulator je kg Milch!</t>
    </r>
    <r>
      <rPr>
        <sz val="14"/>
        <rFont val="Arial"/>
        <family val="2"/>
      </rPr>
      <t/>
    </r>
  </si>
  <si>
    <r>
      <t>Hallo, du kannst SOFORT starten, wenn
du Deinen</t>
    </r>
    <r>
      <rPr>
        <b/>
        <i/>
        <sz val="14"/>
        <color theme="0"/>
        <rFont val="Arial"/>
        <family val="2"/>
      </rPr>
      <t xml:space="preserve"> Freischalt-Code</t>
    </r>
    <r>
      <rPr>
        <i/>
        <sz val="14"/>
        <color theme="0"/>
        <rFont val="Arial"/>
        <family val="2"/>
      </rPr>
      <t xml:space="preserve"> aus 
</t>
    </r>
    <r>
      <rPr>
        <b/>
        <i/>
        <sz val="14"/>
        <color theme="0"/>
        <rFont val="Arial"/>
        <family val="2"/>
      </rPr>
      <t xml:space="preserve">Feld C4 </t>
    </r>
    <r>
      <rPr>
        <i/>
        <sz val="14"/>
        <color theme="0"/>
        <rFont val="Arial"/>
        <family val="2"/>
      </rPr>
      <t xml:space="preserve">in das </t>
    </r>
    <r>
      <rPr>
        <b/>
        <i/>
        <sz val="14"/>
        <color theme="0"/>
        <rFont val="Arial"/>
        <family val="2"/>
      </rPr>
      <t>Feld C5</t>
    </r>
    <r>
      <rPr>
        <i/>
        <sz val="14"/>
        <color theme="0"/>
        <rFont val="Arial"/>
        <family val="2"/>
      </rPr>
      <t xml:space="preserve"> eingeträgst. 
Viel Erfolg! Dein Rainer Möller</t>
    </r>
  </si>
  <si>
    <t xml:space="preserve">Dein Freischalt-Code lautet: </t>
  </si>
  <si>
    <t>Möchtest du das Excel-Tool länger nutzen?</t>
  </si>
  <si>
    <t>Aktions-Angebot sichern (Hier klicken!) - nur begrenzte Zeit verfügbar</t>
  </si>
  <si>
    <t>Hier geht's zu den beliebtesten Youtube-Videos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</si>
</sst>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  <numFmt numFmtId="165" formatCode="0.0"/>
    <numFmt numFmtId="166" formatCode="#,##0\ &quot;€&quot;"/>
    <numFmt numFmtId="167" formatCode="0\ &quot;dt&quot;"/>
    <numFmt numFmtId="168" formatCode="#,##0\ &quot;kg&quot;"/>
    <numFmt numFmtId="169" formatCode="#,##0.0\ &quot;€&quot;"/>
    <numFmt numFmtId="170" formatCode="0\ &quot;Kühe&quot;"/>
    <numFmt numFmtId="171" formatCode="0\ &quot;dt TM&quot;"/>
    <numFmt numFmtId="172" formatCode="0.0\ &quot;cent&quot;"/>
    <numFmt numFmtId="173" formatCode="0\ &quot;%&quot;"/>
    <numFmt numFmtId="174" formatCode="#,##0.0\ &quot;kg&quot;"/>
    <numFmt numFmtId="175" formatCode="&quot;(noch&quot;\ 0\ &quot;Tage)&quot;"/>
    <numFmt numFmtId="176" formatCode="0.0\ &quot;kg&quot;"/>
    <numFmt numFmtId="177" formatCode="d/m/yy;@"/>
    <numFmt numFmtId="178" formatCode="0.0\ &quot;Cent&quot;"/>
    <numFmt numFmtId="179" formatCode="0.0\ &quot;%&quot;"/>
    <numFmt numFmtId="180" formatCode="0\ &quot;g&quot;"/>
    <numFmt numFmtId="181" formatCode="_-* #,##0\ _€_-;\-* #,##0\ _€_-;_-* &quot;-&quot;??\ _€_-;_-@_-"/>
    <numFmt numFmtId="182" formatCode="0\ &quot;Tage&quot;"/>
  </numFmts>
  <fonts count="87" x14ac:knownFonts="1">
    <font>
      <sz val="11"/>
      <color theme="1"/>
      <name val="Helvetica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Helvetica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8"/>
      <color theme="1"/>
      <name val="Arial"/>
      <family val="2"/>
    </font>
    <font>
      <sz val="7"/>
      <color theme="1" tint="0.499984740745262"/>
      <name val="Arial"/>
      <family val="2"/>
    </font>
    <font>
      <sz val="7"/>
      <name val="Arial"/>
      <family val="2"/>
    </font>
    <font>
      <sz val="10"/>
      <color theme="1" tint="0.249977111117893"/>
      <name val="Arial"/>
      <family val="2"/>
    </font>
    <font>
      <sz val="10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Helvetica"/>
      <family val="2"/>
    </font>
    <font>
      <b/>
      <sz val="11"/>
      <color theme="1"/>
      <name val="Arial"/>
      <family val="2"/>
    </font>
    <font>
      <u/>
      <sz val="9.9"/>
      <color theme="10"/>
      <name val="Calibri"/>
      <family val="2"/>
    </font>
    <font>
      <sz val="8"/>
      <color theme="1" tint="0.249977111117893"/>
      <name val="Arial"/>
      <family val="2"/>
    </font>
    <font>
      <sz val="11"/>
      <color rgb="FFFF0000"/>
      <name val="Arial"/>
      <family val="2"/>
    </font>
    <font>
      <b/>
      <sz val="14"/>
      <color theme="1"/>
      <name val="Arial"/>
      <family val="2"/>
    </font>
    <font>
      <sz val="10"/>
      <color theme="9" tint="-0.499984740745262"/>
      <name val="Arial"/>
      <family val="2"/>
    </font>
    <font>
      <b/>
      <sz val="10"/>
      <color theme="1" tint="0.249977111117893"/>
      <name val="Arial"/>
      <family val="2"/>
    </font>
    <font>
      <sz val="6"/>
      <color theme="1" tint="0.249977111117893"/>
      <name val="Arial"/>
      <family val="2"/>
    </font>
    <font>
      <sz val="11"/>
      <color theme="1" tint="0.249977111117893"/>
      <name val="Arial"/>
      <family val="2"/>
    </font>
    <font>
      <sz val="7"/>
      <color theme="1" tint="0.249977111117893"/>
      <name val="Arial"/>
      <family val="2"/>
    </font>
    <font>
      <b/>
      <sz val="11"/>
      <name val="Arial"/>
      <family val="2"/>
    </font>
    <font>
      <b/>
      <sz val="7"/>
      <color theme="1" tint="0.499984740745262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b/>
      <sz val="12"/>
      <color theme="0"/>
      <name val="Arial"/>
      <family val="2"/>
    </font>
    <font>
      <u/>
      <sz val="10"/>
      <color theme="1" tint="0.249977111117893"/>
      <name val="Helvetica"/>
      <family val="2"/>
    </font>
    <font>
      <sz val="10"/>
      <color theme="1" tint="0.249977111117893"/>
      <name val="Helvetica"/>
      <family val="2"/>
    </font>
    <font>
      <sz val="11"/>
      <name val="Helvetica"/>
      <family val="2"/>
    </font>
    <font>
      <b/>
      <sz val="8"/>
      <color theme="1" tint="0.249977111117893"/>
      <name val="Arial"/>
      <family val="2"/>
    </font>
    <font>
      <sz val="10"/>
      <color theme="1"/>
      <name val="Helvetica"/>
      <family val="2"/>
    </font>
    <font>
      <b/>
      <sz val="8"/>
      <name val="Arial"/>
      <family val="2"/>
    </font>
    <font>
      <b/>
      <sz val="16"/>
      <color theme="0"/>
      <name val="Arial"/>
      <family val="2"/>
    </font>
    <font>
      <b/>
      <sz val="14"/>
      <color theme="1" tint="0.249977111117893"/>
      <name val="Arial"/>
      <family val="2"/>
    </font>
    <font>
      <b/>
      <i/>
      <sz val="10"/>
      <color theme="1" tint="0.249977111117893"/>
      <name val="Arial"/>
      <family val="2"/>
    </font>
    <font>
      <b/>
      <sz val="12"/>
      <color theme="1" tint="0.249977111117893"/>
      <name val="Arial"/>
      <family val="2"/>
    </font>
    <font>
      <sz val="12"/>
      <color theme="1" tint="0.249977111117893"/>
      <name val="Arial"/>
      <family val="2"/>
    </font>
    <font>
      <b/>
      <sz val="18"/>
      <name val="Arial"/>
      <family val="2"/>
    </font>
    <font>
      <sz val="12"/>
      <color theme="0"/>
      <name val="Helvetica"/>
      <family val="2"/>
    </font>
    <font>
      <b/>
      <sz val="10"/>
      <color rgb="FFC00000"/>
      <name val="Arial"/>
      <family val="2"/>
    </font>
    <font>
      <b/>
      <sz val="18"/>
      <color theme="1" tint="0.249977111117893"/>
      <name val="Arial"/>
      <family val="2"/>
    </font>
    <font>
      <b/>
      <sz val="28"/>
      <color theme="1" tint="0.249977111117893"/>
      <name val="Arial"/>
      <family val="2"/>
    </font>
    <font>
      <sz val="8"/>
      <color theme="0" tint="-0.34998626667073579"/>
      <name val="Arial"/>
      <family val="2"/>
    </font>
    <font>
      <b/>
      <sz val="18"/>
      <color theme="1"/>
      <name val="Arial"/>
      <family val="2"/>
    </font>
    <font>
      <sz val="14"/>
      <name val="Arial"/>
      <family val="2"/>
    </font>
    <font>
      <sz val="12"/>
      <color theme="0"/>
      <name val="Arial"/>
      <family val="2"/>
    </font>
    <font>
      <b/>
      <i/>
      <sz val="10"/>
      <name val="Arial"/>
      <family val="2"/>
    </font>
    <font>
      <b/>
      <sz val="10"/>
      <color theme="1" tint="0.499984740745262"/>
      <name val="Arial"/>
      <family val="2"/>
    </font>
    <font>
      <b/>
      <sz val="10"/>
      <color theme="1" tint="0.14999847407452621"/>
      <name val="Arial"/>
      <family val="2"/>
    </font>
    <font>
      <b/>
      <i/>
      <sz val="10"/>
      <color theme="0"/>
      <name val="Arial"/>
      <family val="2"/>
    </font>
    <font>
      <sz val="10"/>
      <color theme="1" tint="4.9989318521683403E-2"/>
      <name val="Arial"/>
      <family val="2"/>
    </font>
    <font>
      <b/>
      <sz val="11"/>
      <color theme="0"/>
      <name val="Arial"/>
      <family val="2"/>
    </font>
    <font>
      <sz val="10"/>
      <color theme="1" tint="0.499984740745262"/>
      <name val="Arial"/>
      <family val="2"/>
    </font>
    <font>
      <sz val="8"/>
      <color theme="0"/>
      <name val="Arial"/>
      <family val="2"/>
    </font>
    <font>
      <sz val="8"/>
      <color theme="1" tint="0.499984740745262"/>
      <name val="Arial"/>
      <family val="2"/>
    </font>
    <font>
      <sz val="10"/>
      <color rgb="FFC00000"/>
      <name val="Arial"/>
      <family val="2"/>
    </font>
    <font>
      <b/>
      <sz val="28"/>
      <color theme="1" tint="0.499984740745262"/>
      <name val="Arial"/>
      <family val="2"/>
    </font>
    <font>
      <b/>
      <sz val="12"/>
      <color theme="1"/>
      <name val="Arial"/>
      <family val="2"/>
    </font>
    <font>
      <b/>
      <sz val="11"/>
      <color theme="0" tint="-4.9989318521683403E-2"/>
      <name val="Arial"/>
      <family val="2"/>
    </font>
    <font>
      <b/>
      <sz val="20"/>
      <color theme="0" tint="-0.249977111117893"/>
      <name val="Arial"/>
      <family val="2"/>
    </font>
    <font>
      <i/>
      <sz val="14"/>
      <color theme="0"/>
      <name val="Arial"/>
      <family val="2"/>
    </font>
    <font>
      <b/>
      <i/>
      <sz val="14"/>
      <color theme="0"/>
      <name val="Arial"/>
      <family val="2"/>
    </font>
    <font>
      <b/>
      <u/>
      <sz val="12"/>
      <color theme="10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0A52C"/>
        <bgColor indexed="64"/>
      </patternFill>
    </fill>
    <fill>
      <patternFill patternType="solid">
        <fgColor rgb="FFCED40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43" fontId="16" fillId="0" borderId="0" applyFont="0" applyFill="0" applyBorder="0" applyAlignment="0" applyProtection="0"/>
  </cellStyleXfs>
  <cellXfs count="452">
    <xf numFmtId="0" fontId="0" fillId="0" borderId="0" xfId="0"/>
    <xf numFmtId="0" fontId="17" fillId="2" borderId="0" xfId="0" applyFont="1" applyFill="1" applyProtection="1"/>
    <xf numFmtId="0" fontId="19" fillId="2" borderId="0" xfId="0" applyFont="1" applyFill="1" applyProtection="1"/>
    <xf numFmtId="0" fontId="26" fillId="2" borderId="0" xfId="0" applyFont="1" applyFill="1" applyBorder="1" applyProtection="1"/>
    <xf numFmtId="0" fontId="27" fillId="2" borderId="0" xfId="0" applyFont="1" applyFill="1" applyBorder="1" applyProtection="1"/>
    <xf numFmtId="0" fontId="28" fillId="2" borderId="0" xfId="0" applyFont="1" applyFill="1" applyProtection="1"/>
    <xf numFmtId="0" fontId="17" fillId="2" borderId="0" xfId="0" applyFont="1" applyFill="1" applyAlignment="1" applyProtection="1">
      <alignment vertical="center"/>
    </xf>
    <xf numFmtId="0" fontId="0" fillId="0" borderId="0" xfId="0" applyProtection="1"/>
    <xf numFmtId="0" fontId="15" fillId="2" borderId="0" xfId="0" applyFont="1" applyFill="1" applyProtection="1"/>
    <xf numFmtId="0" fontId="32" fillId="2" borderId="0" xfId="0" applyFont="1" applyFill="1" applyAlignment="1" applyProtection="1">
      <alignment horizontal="center"/>
    </xf>
    <xf numFmtId="0" fontId="18" fillId="2" borderId="0" xfId="0" applyFont="1" applyFill="1" applyAlignment="1" applyProtection="1">
      <alignment horizontal="center"/>
    </xf>
    <xf numFmtId="169" fontId="20" fillId="2" borderId="0" xfId="0" applyNumberFormat="1" applyFont="1" applyFill="1" applyBorder="1" applyAlignment="1" applyProtection="1">
      <alignment horizontal="center" vertical="center"/>
    </xf>
    <xf numFmtId="0" fontId="22" fillId="0" borderId="0" xfId="0" applyFont="1" applyBorder="1" applyAlignment="1" applyProtection="1">
      <alignment vertical="center" wrapText="1"/>
    </xf>
    <xf numFmtId="0" fontId="14" fillId="3" borderId="0" xfId="0" applyFont="1" applyFill="1" applyAlignment="1" applyProtection="1">
      <alignment horizontal="center" vertical="center"/>
    </xf>
    <xf numFmtId="0" fontId="25" fillId="3" borderId="0" xfId="0" applyFont="1" applyFill="1" applyAlignment="1" applyProtection="1">
      <alignment horizontal="center" vertical="center"/>
    </xf>
    <xf numFmtId="0" fontId="25" fillId="2" borderId="0" xfId="0" applyFont="1" applyFill="1" applyAlignment="1" applyProtection="1">
      <alignment horizontal="center"/>
    </xf>
    <xf numFmtId="0" fontId="21" fillId="5" borderId="6" xfId="0" applyFont="1" applyFill="1" applyBorder="1" applyAlignment="1" applyProtection="1">
      <alignment horizontal="center" vertical="center" wrapText="1"/>
    </xf>
    <xf numFmtId="0" fontId="14" fillId="3" borderId="0" xfId="0" applyFont="1" applyFill="1" applyProtection="1"/>
    <xf numFmtId="0" fontId="14" fillId="3" borderId="0" xfId="0" applyFont="1" applyFill="1" applyBorder="1" applyProtection="1"/>
    <xf numFmtId="0" fontId="18" fillId="3" borderId="0" xfId="0" applyFont="1" applyFill="1" applyAlignment="1" applyProtection="1">
      <alignment horizontal="center" vertical="center"/>
    </xf>
    <xf numFmtId="0" fontId="18" fillId="3" borderId="0" xfId="0" applyFont="1" applyFill="1" applyProtection="1"/>
    <xf numFmtId="0" fontId="0" fillId="3" borderId="0" xfId="0" applyFill="1" applyProtection="1"/>
    <xf numFmtId="17" fontId="25" fillId="3" borderId="0" xfId="0" applyNumberFormat="1" applyFont="1" applyFill="1" applyAlignment="1" applyProtection="1">
      <alignment horizontal="center" vertical="center"/>
    </xf>
    <xf numFmtId="0" fontId="20" fillId="3" borderId="5" xfId="0" applyFont="1" applyFill="1" applyBorder="1" applyAlignment="1" applyProtection="1">
      <alignment horizontal="center" vertical="center" wrapText="1"/>
    </xf>
    <xf numFmtId="0" fontId="22" fillId="3" borderId="5" xfId="0" applyFont="1" applyFill="1" applyBorder="1" applyAlignment="1" applyProtection="1">
      <alignment horizontal="center" vertical="center" wrapText="1"/>
    </xf>
    <xf numFmtId="0" fontId="21" fillId="5" borderId="5" xfId="0" applyFont="1" applyFill="1" applyBorder="1" applyAlignment="1" applyProtection="1">
      <alignment horizontal="center" vertical="center" wrapText="1"/>
    </xf>
    <xf numFmtId="0" fontId="34" fillId="3" borderId="0" xfId="0" applyFont="1" applyFill="1" applyAlignment="1" applyProtection="1">
      <alignment horizontal="center" vertical="center" wrapText="1"/>
    </xf>
    <xf numFmtId="0" fontId="18" fillId="0" borderId="0" xfId="0" applyFont="1" applyProtection="1"/>
    <xf numFmtId="166" fontId="34" fillId="3" borderId="0" xfId="0" applyNumberFormat="1" applyFont="1" applyFill="1" applyBorder="1" applyAlignment="1" applyProtection="1">
      <alignment horizontal="center" vertical="center"/>
    </xf>
    <xf numFmtId="167" fontId="20" fillId="2" borderId="5" xfId="0" applyNumberFormat="1" applyFont="1" applyFill="1" applyBorder="1" applyAlignment="1" applyProtection="1">
      <alignment horizontal="center" vertical="center"/>
      <protection locked="0"/>
    </xf>
    <xf numFmtId="166" fontId="15" fillId="0" borderId="5" xfId="0" applyNumberFormat="1" applyFont="1" applyBorder="1" applyAlignment="1" applyProtection="1">
      <alignment horizontal="center" vertical="center"/>
      <protection locked="0"/>
    </xf>
    <xf numFmtId="0" fontId="22" fillId="2" borderId="0" xfId="0" applyFont="1" applyFill="1" applyProtection="1"/>
    <xf numFmtId="0" fontId="17" fillId="3" borderId="0" xfId="0" applyFont="1" applyFill="1" applyBorder="1" applyProtection="1"/>
    <xf numFmtId="164" fontId="23" fillId="2" borderId="5" xfId="0" applyNumberFormat="1" applyFont="1" applyFill="1" applyBorder="1" applyAlignment="1" applyProtection="1">
      <alignment horizontal="center" vertical="center"/>
      <protection locked="0"/>
    </xf>
    <xf numFmtId="164" fontId="13" fillId="2" borderId="5" xfId="0" applyNumberFormat="1" applyFont="1" applyFill="1" applyBorder="1" applyAlignment="1" applyProtection="1">
      <alignment horizontal="center" vertical="center"/>
      <protection locked="0"/>
    </xf>
    <xf numFmtId="0" fontId="21" fillId="5" borderId="6" xfId="0" applyFont="1" applyFill="1" applyBorder="1" applyAlignment="1" applyProtection="1">
      <alignment horizontal="center" vertical="center" wrapText="1"/>
    </xf>
    <xf numFmtId="0" fontId="17" fillId="3" borderId="0" xfId="0" applyFont="1" applyFill="1" applyProtection="1"/>
    <xf numFmtId="0" fontId="34" fillId="3" borderId="0" xfId="0" applyFont="1" applyFill="1" applyAlignment="1" applyProtection="1">
      <alignment horizontal="center" vertical="center"/>
    </xf>
    <xf numFmtId="0" fontId="17" fillId="3" borderId="0" xfId="0" applyFont="1" applyFill="1" applyAlignment="1" applyProtection="1">
      <alignment horizontal="right" vertical="center"/>
    </xf>
    <xf numFmtId="0" fontId="17" fillId="3" borderId="0" xfId="0" applyFont="1" applyFill="1" applyAlignment="1" applyProtection="1">
      <alignment vertical="center"/>
    </xf>
    <xf numFmtId="0" fontId="19" fillId="3" borderId="0" xfId="0" applyFont="1" applyFill="1" applyAlignment="1" applyProtection="1">
      <alignment vertical="center"/>
    </xf>
    <xf numFmtId="0" fontId="27" fillId="3" borderId="0" xfId="0" applyFont="1" applyFill="1" applyBorder="1" applyProtection="1"/>
    <xf numFmtId="0" fontId="19" fillId="3" borderId="0" xfId="0" applyFont="1" applyFill="1" applyProtection="1"/>
    <xf numFmtId="0" fontId="18" fillId="3" borderId="0" xfId="0" applyFont="1" applyFill="1" applyAlignment="1" applyProtection="1">
      <alignment horizontal="center"/>
    </xf>
    <xf numFmtId="0" fontId="0" fillId="3" borderId="0" xfId="0" applyFill="1"/>
    <xf numFmtId="0" fontId="39" fillId="3" borderId="0" xfId="0" applyFont="1" applyFill="1" applyBorder="1" applyAlignment="1" applyProtection="1">
      <alignment horizontal="center" wrapText="1"/>
    </xf>
    <xf numFmtId="0" fontId="26" fillId="3" borderId="0" xfId="0" applyFont="1" applyFill="1" applyBorder="1" applyAlignment="1" applyProtection="1">
      <alignment vertical="center"/>
    </xf>
    <xf numFmtId="0" fontId="26" fillId="3" borderId="0" xfId="0" applyFont="1" applyFill="1" applyBorder="1" applyProtection="1"/>
    <xf numFmtId="0" fontId="28" fillId="3" borderId="0" xfId="0" applyFont="1" applyFill="1" applyAlignment="1" applyProtection="1">
      <alignment horizontal="center" vertical="center"/>
    </xf>
    <xf numFmtId="0" fontId="32" fillId="3" borderId="0" xfId="0" applyFont="1" applyFill="1" applyAlignment="1" applyProtection="1">
      <alignment horizontal="center"/>
    </xf>
    <xf numFmtId="0" fontId="25" fillId="3" borderId="0" xfId="0" applyNumberFormat="1" applyFont="1" applyFill="1" applyBorder="1" applyAlignment="1" applyProtection="1">
      <alignment horizontal="left" vertical="center"/>
    </xf>
    <xf numFmtId="0" fontId="25" fillId="3" borderId="0" xfId="0" applyFont="1" applyFill="1" applyProtection="1"/>
    <xf numFmtId="0" fontId="22" fillId="3" borderId="0" xfId="0" applyFont="1" applyFill="1" applyProtection="1"/>
    <xf numFmtId="0" fontId="17" fillId="3" borderId="0" xfId="0" applyFont="1" applyFill="1" applyAlignment="1" applyProtection="1">
      <alignment horizontal="center" vertical="center"/>
    </xf>
    <xf numFmtId="0" fontId="28" fillId="3" borderId="0" xfId="0" applyFont="1" applyFill="1" applyBorder="1" applyAlignment="1" applyProtection="1">
      <alignment horizontal="center" vertical="center" textRotation="90"/>
    </xf>
    <xf numFmtId="0" fontId="40" fillId="3" borderId="0" xfId="0" applyFont="1" applyFill="1" applyAlignment="1" applyProtection="1">
      <alignment horizontal="center" vertical="center"/>
    </xf>
    <xf numFmtId="0" fontId="41" fillId="3" borderId="0" xfId="0" applyFont="1" applyFill="1" applyBorder="1" applyAlignment="1" applyProtection="1">
      <alignment horizontal="center" vertical="center"/>
    </xf>
    <xf numFmtId="0" fontId="20" fillId="3" borderId="0" xfId="0" applyFont="1" applyFill="1" applyAlignment="1" applyProtection="1">
      <alignment horizontal="center" vertical="center"/>
    </xf>
    <xf numFmtId="0" fontId="20" fillId="3" borderId="5" xfId="0" applyFont="1" applyFill="1" applyBorder="1" applyAlignment="1" applyProtection="1">
      <alignment horizontal="left" vertical="center"/>
    </xf>
    <xf numFmtId="0" fontId="37" fillId="3" borderId="0" xfId="0" applyFont="1" applyFill="1" applyAlignment="1" applyProtection="1">
      <alignment vertical="center"/>
    </xf>
    <xf numFmtId="0" fontId="17" fillId="3" borderId="0" xfId="0" applyNumberFormat="1" applyFont="1" applyFill="1" applyBorder="1" applyAlignment="1" applyProtection="1">
      <alignment horizontal="center" vertical="center"/>
    </xf>
    <xf numFmtId="0" fontId="23" fillId="3" borderId="0" xfId="0" applyNumberFormat="1" applyFont="1" applyFill="1" applyBorder="1" applyAlignment="1" applyProtection="1">
      <alignment horizontal="left" vertical="center"/>
    </xf>
    <xf numFmtId="0" fontId="28" fillId="3" borderId="0" xfId="0" applyFont="1" applyFill="1" applyAlignment="1" applyProtection="1">
      <alignment horizontal="center" vertical="center" wrapText="1"/>
    </xf>
    <xf numFmtId="0" fontId="24" fillId="3" borderId="5" xfId="0" applyFont="1" applyFill="1" applyBorder="1" applyAlignment="1" applyProtection="1">
      <alignment horizontal="center" vertical="center" wrapText="1"/>
    </xf>
    <xf numFmtId="0" fontId="29" fillId="3" borderId="0" xfId="0" applyNumberFormat="1" applyFont="1" applyFill="1" applyBorder="1" applyAlignment="1" applyProtection="1">
      <alignment horizontal="center" vertical="center"/>
    </xf>
    <xf numFmtId="0" fontId="24" fillId="3" borderId="5" xfId="0" applyFont="1" applyFill="1" applyBorder="1" applyAlignment="1" applyProtection="1">
      <alignment horizontal="left" vertical="center"/>
    </xf>
    <xf numFmtId="164" fontId="24" fillId="3" borderId="5" xfId="0" applyNumberFormat="1" applyFont="1" applyFill="1" applyBorder="1" applyAlignment="1" applyProtection="1">
      <alignment horizontal="center" vertical="center"/>
    </xf>
    <xf numFmtId="0" fontId="15" fillId="3" borderId="0" xfId="0" applyFont="1" applyFill="1" applyProtection="1"/>
    <xf numFmtId="0" fontId="18" fillId="3" borderId="0" xfId="0" applyFont="1" applyFill="1" applyBorder="1" applyAlignment="1" applyProtection="1">
      <alignment horizontal="center" vertical="center"/>
    </xf>
    <xf numFmtId="171" fontId="34" fillId="3" borderId="11" xfId="0" applyNumberFormat="1" applyFont="1" applyFill="1" applyBorder="1" applyAlignment="1" applyProtection="1">
      <alignment horizontal="center" vertical="center"/>
    </xf>
    <xf numFmtId="0" fontId="31" fillId="3" borderId="0" xfId="0" applyFont="1" applyFill="1" applyProtection="1"/>
    <xf numFmtId="166" fontId="34" fillId="3" borderId="11" xfId="0" applyNumberFormat="1" applyFont="1" applyFill="1" applyBorder="1" applyAlignment="1" applyProtection="1">
      <alignment horizontal="center" vertical="center"/>
    </xf>
    <xf numFmtId="0" fontId="35" fillId="3" borderId="0" xfId="0" applyFont="1" applyFill="1" applyAlignment="1" applyProtection="1">
      <alignment horizontal="center" vertical="center"/>
    </xf>
    <xf numFmtId="0" fontId="25" fillId="3" borderId="0" xfId="0" applyFont="1" applyFill="1" applyAlignment="1" applyProtection="1">
      <alignment horizontal="center"/>
    </xf>
    <xf numFmtId="0" fontId="25" fillId="3" borderId="0" xfId="0" applyFont="1" applyFill="1" applyAlignment="1" applyProtection="1">
      <alignment horizontal="left" vertical="center"/>
    </xf>
    <xf numFmtId="0" fontId="23" fillId="2" borderId="5" xfId="0" applyFont="1" applyFill="1" applyBorder="1" applyAlignment="1" applyProtection="1">
      <alignment horizontal="left" vertical="center"/>
      <protection locked="0"/>
    </xf>
    <xf numFmtId="0" fontId="12" fillId="2" borderId="5" xfId="0" applyFont="1" applyFill="1" applyBorder="1" applyAlignment="1" applyProtection="1">
      <alignment horizontal="left" vertical="center"/>
      <protection locked="0"/>
    </xf>
    <xf numFmtId="0" fontId="14" fillId="7" borderId="0" xfId="0" applyFont="1" applyFill="1" applyProtection="1"/>
    <xf numFmtId="0" fontId="19" fillId="7" borderId="0" xfId="0" applyFont="1" applyFill="1" applyProtection="1"/>
    <xf numFmtId="0" fontId="17" fillId="7" borderId="0" xfId="0" applyFont="1" applyFill="1" applyProtection="1"/>
    <xf numFmtId="0" fontId="34" fillId="3" borderId="0" xfId="0" applyFont="1" applyFill="1" applyAlignment="1" applyProtection="1">
      <alignment horizontal="right" vertical="top"/>
    </xf>
    <xf numFmtId="0" fontId="22" fillId="3" borderId="0" xfId="0" applyFont="1" applyFill="1" applyAlignment="1" applyProtection="1">
      <alignment vertical="center"/>
    </xf>
    <xf numFmtId="0" fontId="44" fillId="2" borderId="0" xfId="0" applyFont="1" applyFill="1" applyAlignment="1" applyProtection="1">
      <alignment horizontal="left" wrapText="1"/>
    </xf>
    <xf numFmtId="0" fontId="22" fillId="3" borderId="0" xfId="0" applyFont="1" applyFill="1" applyAlignment="1" applyProtection="1">
      <alignment horizontal="center" vertical="center"/>
    </xf>
    <xf numFmtId="0" fontId="38" fillId="3" borderId="0" xfId="0" applyFont="1" applyFill="1" applyBorder="1" applyAlignment="1" applyProtection="1">
      <alignment horizontal="center" vertical="center" wrapText="1"/>
    </xf>
    <xf numFmtId="0" fontId="24" fillId="3" borderId="0" xfId="0" applyFont="1" applyFill="1" applyBorder="1" applyAlignment="1" applyProtection="1">
      <alignment horizontal="center" vertical="center" wrapText="1"/>
    </xf>
    <xf numFmtId="164" fontId="24" fillId="3" borderId="0" xfId="0" applyNumberFormat="1" applyFont="1" applyFill="1" applyBorder="1" applyAlignment="1" applyProtection="1">
      <alignment horizontal="center" vertical="center"/>
    </xf>
    <xf numFmtId="173" fontId="23" fillId="2" borderId="5" xfId="0" applyNumberFormat="1" applyFont="1" applyFill="1" applyBorder="1" applyAlignment="1" applyProtection="1">
      <alignment horizontal="center" vertical="center"/>
      <protection locked="0"/>
    </xf>
    <xf numFmtId="0" fontId="20" fillId="8" borderId="5" xfId="0" applyFont="1" applyFill="1" applyBorder="1" applyAlignment="1" applyProtection="1">
      <alignment horizontal="center" vertical="center"/>
    </xf>
    <xf numFmtId="0" fontId="22" fillId="8" borderId="5" xfId="0" applyFont="1" applyFill="1" applyBorder="1" applyAlignment="1" applyProtection="1">
      <alignment horizontal="center" vertical="center"/>
    </xf>
    <xf numFmtId="165" fontId="13" fillId="2" borderId="5" xfId="0" applyNumberFormat="1" applyFont="1" applyFill="1" applyBorder="1" applyAlignment="1" applyProtection="1">
      <alignment horizontal="center" vertical="center"/>
      <protection locked="0"/>
    </xf>
    <xf numFmtId="0" fontId="11" fillId="2" borderId="5" xfId="0" applyFont="1" applyFill="1" applyBorder="1" applyAlignment="1" applyProtection="1">
      <alignment horizontal="left" vertical="center"/>
      <protection locked="0"/>
    </xf>
    <xf numFmtId="165" fontId="23" fillId="2" borderId="5" xfId="0" applyNumberFormat="1" applyFont="1" applyFill="1" applyBorder="1" applyAlignment="1" applyProtection="1">
      <alignment horizontal="center" vertical="center"/>
      <protection locked="0"/>
    </xf>
    <xf numFmtId="164" fontId="11" fillId="2" borderId="5" xfId="0" applyNumberFormat="1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Protection="1"/>
    <xf numFmtId="0" fontId="9" fillId="2" borderId="5" xfId="0" applyFont="1" applyFill="1" applyBorder="1" applyAlignment="1" applyProtection="1">
      <alignment horizontal="left" vertical="center"/>
      <protection locked="0"/>
    </xf>
    <xf numFmtId="173" fontId="22" fillId="2" borderId="5" xfId="0" applyNumberFormat="1" applyFont="1" applyFill="1" applyBorder="1" applyAlignment="1" applyProtection="1">
      <alignment horizontal="center" vertical="center"/>
      <protection locked="0"/>
    </xf>
    <xf numFmtId="0" fontId="38" fillId="3" borderId="0" xfId="0" applyFont="1" applyFill="1" applyProtection="1"/>
    <xf numFmtId="0" fontId="28" fillId="2" borderId="0" xfId="0" applyFont="1" applyFill="1" applyAlignment="1" applyProtection="1">
      <alignment horizontal="center" vertical="center"/>
    </xf>
    <xf numFmtId="0" fontId="28" fillId="2" borderId="0" xfId="0" applyFont="1" applyFill="1" applyAlignment="1" applyProtection="1">
      <alignment horizontal="left" vertical="center"/>
    </xf>
    <xf numFmtId="0" fontId="28" fillId="2" borderId="0" xfId="0" applyFont="1" applyFill="1" applyAlignment="1" applyProtection="1">
      <alignment horizontal="left" vertical="center" wrapText="1"/>
    </xf>
    <xf numFmtId="0" fontId="51" fillId="2" borderId="0" xfId="0" applyFont="1" applyFill="1" applyAlignment="1" applyProtection="1">
      <alignment vertical="center"/>
    </xf>
    <xf numFmtId="0" fontId="46" fillId="3" borderId="0" xfId="0" applyFont="1" applyFill="1" applyAlignment="1" applyProtection="1">
      <alignment horizontal="center" vertical="center"/>
    </xf>
    <xf numFmtId="0" fontId="52" fillId="3" borderId="0" xfId="0" applyFont="1" applyFill="1" applyAlignment="1" applyProtection="1">
      <alignment vertical="top" wrapText="1"/>
    </xf>
    <xf numFmtId="0" fontId="53" fillId="3" borderId="0" xfId="0" applyFont="1" applyFill="1" applyProtection="1"/>
    <xf numFmtId="0" fontId="42" fillId="3" borderId="0" xfId="0" applyFont="1" applyFill="1" applyAlignment="1" applyProtection="1">
      <alignment vertical="center"/>
    </xf>
    <xf numFmtId="0" fontId="43" fillId="3" borderId="0" xfId="0" applyFont="1" applyFill="1" applyBorder="1" applyProtection="1"/>
    <xf numFmtId="0" fontId="8" fillId="2" borderId="5" xfId="0" applyFont="1" applyFill="1" applyBorder="1" applyAlignment="1" applyProtection="1">
      <alignment horizontal="left" vertical="center"/>
      <protection locked="0"/>
    </xf>
    <xf numFmtId="165" fontId="7" fillId="2" borderId="5" xfId="0" applyNumberFormat="1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164" fontId="7" fillId="2" borderId="5" xfId="0" applyNumberFormat="1" applyFont="1" applyFill="1" applyBorder="1" applyAlignment="1" applyProtection="1">
      <alignment horizontal="center" vertical="center"/>
      <protection locked="0"/>
    </xf>
    <xf numFmtId="0" fontId="54" fillId="8" borderId="5" xfId="0" applyFont="1" applyFill="1" applyBorder="1" applyAlignment="1" applyProtection="1">
      <alignment horizontal="center" vertical="center"/>
      <protection locked="0"/>
    </xf>
    <xf numFmtId="0" fontId="31" fillId="3" borderId="14" xfId="0" applyFont="1" applyFill="1" applyBorder="1" applyProtection="1"/>
    <xf numFmtId="0" fontId="0" fillId="3" borderId="14" xfId="0" applyFill="1" applyBorder="1"/>
    <xf numFmtId="0" fontId="18" fillId="2" borderId="0" xfId="0" applyFont="1" applyFill="1" applyBorder="1" applyAlignment="1" applyProtection="1">
      <alignment horizontal="center"/>
    </xf>
    <xf numFmtId="0" fontId="18" fillId="3" borderId="0" xfId="0" applyFont="1" applyFill="1" applyBorder="1" applyAlignment="1" applyProtection="1">
      <alignment horizontal="center"/>
    </xf>
    <xf numFmtId="0" fontId="18" fillId="3" borderId="9" xfId="0" applyFont="1" applyFill="1" applyBorder="1" applyProtection="1"/>
    <xf numFmtId="0" fontId="35" fillId="3" borderId="9" xfId="0" applyFont="1" applyFill="1" applyBorder="1" applyAlignment="1" applyProtection="1">
      <alignment horizontal="center" vertical="center"/>
    </xf>
    <xf numFmtId="0" fontId="18" fillId="3" borderId="9" xfId="0" applyFont="1" applyFill="1" applyBorder="1" applyAlignment="1" applyProtection="1">
      <alignment horizontal="center"/>
    </xf>
    <xf numFmtId="0" fontId="25" fillId="3" borderId="9" xfId="0" applyFont="1" applyFill="1" applyBorder="1" applyAlignment="1" applyProtection="1">
      <alignment horizontal="center"/>
    </xf>
    <xf numFmtId="0" fontId="31" fillId="3" borderId="9" xfId="0" applyFont="1" applyFill="1" applyBorder="1" applyProtection="1"/>
    <xf numFmtId="0" fontId="15" fillId="3" borderId="14" xfId="0" applyFont="1" applyFill="1" applyBorder="1" applyProtection="1"/>
    <xf numFmtId="0" fontId="17" fillId="3" borderId="14" xfId="0" applyFont="1" applyFill="1" applyBorder="1" applyProtection="1"/>
    <xf numFmtId="0" fontId="25" fillId="3" borderId="14" xfId="0" applyFont="1" applyFill="1" applyBorder="1" applyAlignment="1" applyProtection="1">
      <alignment horizontal="center" vertical="center"/>
    </xf>
    <xf numFmtId="0" fontId="34" fillId="3" borderId="14" xfId="0" applyFont="1" applyFill="1" applyBorder="1" applyAlignment="1" applyProtection="1">
      <alignment horizontal="center" vertical="center" wrapText="1"/>
    </xf>
    <xf numFmtId="166" fontId="34" fillId="3" borderId="12" xfId="0" applyNumberFormat="1" applyFont="1" applyFill="1" applyBorder="1" applyAlignment="1" applyProtection="1">
      <alignment horizontal="center" vertical="center"/>
    </xf>
    <xf numFmtId="166" fontId="34" fillId="3" borderId="14" xfId="0" applyNumberFormat="1" applyFont="1" applyFill="1" applyBorder="1" applyAlignment="1" applyProtection="1">
      <alignment horizontal="center" vertical="center"/>
    </xf>
    <xf numFmtId="0" fontId="31" fillId="3" borderId="10" xfId="0" applyFont="1" applyFill="1" applyBorder="1" applyProtection="1"/>
    <xf numFmtId="0" fontId="6" fillId="2" borderId="5" xfId="0" applyFont="1" applyFill="1" applyBorder="1" applyAlignment="1" applyProtection="1">
      <alignment horizontal="left" vertical="center"/>
      <protection locked="0"/>
    </xf>
    <xf numFmtId="0" fontId="34" fillId="3" borderId="0" xfId="0" applyFont="1" applyFill="1" applyAlignment="1" applyProtection="1">
      <alignment horizontal="center"/>
    </xf>
    <xf numFmtId="0" fontId="47" fillId="3" borderId="0" xfId="0" applyFont="1" applyFill="1" applyBorder="1" applyAlignment="1" applyProtection="1">
      <alignment horizontal="center" vertical="center"/>
    </xf>
    <xf numFmtId="0" fontId="38" fillId="2" borderId="0" xfId="0" applyFont="1" applyFill="1" applyAlignment="1" applyProtection="1">
      <alignment wrapText="1"/>
    </xf>
    <xf numFmtId="0" fontId="38" fillId="3" borderId="0" xfId="0" applyFont="1" applyFill="1" applyAlignment="1" applyProtection="1">
      <alignment vertical="center"/>
    </xf>
    <xf numFmtId="0" fontId="38" fillId="3" borderId="0" xfId="0" applyFont="1" applyFill="1" applyBorder="1" applyAlignment="1" applyProtection="1">
      <alignment horizontal="center" vertical="center" textRotation="90"/>
      <protection locked="0"/>
    </xf>
    <xf numFmtId="0" fontId="53" fillId="3" borderId="3" xfId="0" applyFont="1" applyFill="1" applyBorder="1" applyAlignment="1" applyProtection="1">
      <alignment horizontal="center" vertical="center" wrapText="1"/>
    </xf>
    <xf numFmtId="0" fontId="17" fillId="3" borderId="0" xfId="0" applyFont="1" applyFill="1" applyBorder="1" applyAlignment="1" applyProtection="1">
      <alignment horizontal="center" vertical="center"/>
    </xf>
    <xf numFmtId="0" fontId="28" fillId="10" borderId="5" xfId="0" applyFont="1" applyFill="1" applyBorder="1" applyAlignment="1" applyProtection="1">
      <alignment horizontal="center" vertical="center" textRotation="90"/>
    </xf>
    <xf numFmtId="1" fontId="20" fillId="11" borderId="5" xfId="0" applyNumberFormat="1" applyFont="1" applyFill="1" applyBorder="1" applyAlignment="1" applyProtection="1">
      <alignment horizontal="center" vertical="center"/>
      <protection locked="0"/>
    </xf>
    <xf numFmtId="172" fontId="20" fillId="11" borderId="5" xfId="0" applyNumberFormat="1" applyFont="1" applyFill="1" applyBorder="1" applyAlignment="1" applyProtection="1">
      <alignment horizontal="center" vertical="center"/>
      <protection locked="0"/>
    </xf>
    <xf numFmtId="2" fontId="22" fillId="11" borderId="5" xfId="0" applyNumberFormat="1" applyFont="1" applyFill="1" applyBorder="1" applyAlignment="1" applyProtection="1">
      <alignment horizontal="center" vertical="center"/>
      <protection locked="0"/>
    </xf>
    <xf numFmtId="170" fontId="22" fillId="2" borderId="5" xfId="0" applyNumberFormat="1" applyFont="1" applyFill="1" applyBorder="1" applyAlignment="1" applyProtection="1">
      <alignment horizontal="center" vertical="center"/>
      <protection locked="0"/>
    </xf>
    <xf numFmtId="168" fontId="22" fillId="2" borderId="5" xfId="3" applyNumberFormat="1" applyFont="1" applyFill="1" applyBorder="1" applyAlignment="1" applyProtection="1">
      <alignment horizontal="center" vertical="center"/>
      <protection locked="0"/>
    </xf>
    <xf numFmtId="168" fontId="22" fillId="10" borderId="5" xfId="3" applyNumberFormat="1" applyFont="1" applyFill="1" applyBorder="1" applyAlignment="1" applyProtection="1">
      <alignment horizontal="center" vertical="center"/>
    </xf>
    <xf numFmtId="0" fontId="14" fillId="3" borderId="0" xfId="0" applyFont="1" applyFill="1" applyAlignment="1" applyProtection="1">
      <alignment horizontal="center"/>
    </xf>
    <xf numFmtId="0" fontId="26" fillId="3" borderId="0" xfId="0" applyFont="1" applyFill="1" applyBorder="1" applyAlignment="1" applyProtection="1">
      <alignment horizontal="center" vertical="center"/>
    </xf>
    <xf numFmtId="0" fontId="17" fillId="3" borderId="0" xfId="0" applyFont="1" applyFill="1" applyAlignment="1" applyProtection="1">
      <alignment horizontal="center"/>
    </xf>
    <xf numFmtId="0" fontId="0" fillId="3" borderId="0" xfId="0" applyFill="1" applyAlignment="1" applyProtection="1">
      <alignment horizontal="center"/>
    </xf>
    <xf numFmtId="0" fontId="25" fillId="3" borderId="0" xfId="0" applyNumberFormat="1" applyFont="1" applyFill="1" applyBorder="1" applyAlignment="1" applyProtection="1">
      <alignment horizontal="center" vertical="center"/>
    </xf>
    <xf numFmtId="0" fontId="19" fillId="3" borderId="0" xfId="0" applyFont="1" applyFill="1" applyAlignment="1" applyProtection="1">
      <alignment horizontal="center" vertical="center"/>
    </xf>
    <xf numFmtId="0" fontId="26" fillId="2" borderId="0" xfId="0" applyFont="1" applyFill="1" applyBorder="1" applyAlignment="1" applyProtection="1">
      <alignment horizontal="center" vertical="center"/>
    </xf>
    <xf numFmtId="0" fontId="17" fillId="2" borderId="0" xfId="0" applyFont="1" applyFill="1" applyAlignment="1" applyProtection="1">
      <alignment horizontal="center"/>
    </xf>
    <xf numFmtId="0" fontId="50" fillId="2" borderId="0" xfId="2" applyFont="1" applyFill="1" applyAlignment="1" applyProtection="1">
      <alignment horizontal="left" vertical="center"/>
    </xf>
    <xf numFmtId="0" fontId="58" fillId="3" borderId="0" xfId="0" applyFont="1" applyFill="1" applyAlignment="1" applyProtection="1">
      <alignment vertical="center"/>
    </xf>
    <xf numFmtId="0" fontId="21" fillId="7" borderId="5" xfId="0" applyFont="1" applyFill="1" applyBorder="1" applyAlignment="1" applyProtection="1">
      <alignment horizontal="left" vertical="center" wrapText="1" indent="1"/>
    </xf>
    <xf numFmtId="164" fontId="21" fillId="7" borderId="5" xfId="3" applyNumberFormat="1" applyFont="1" applyFill="1" applyBorder="1" applyAlignment="1" applyProtection="1">
      <alignment horizontal="center" vertical="center"/>
    </xf>
    <xf numFmtId="174" fontId="21" fillId="7" borderId="5" xfId="3" applyNumberFormat="1" applyFont="1" applyFill="1" applyBorder="1" applyAlignment="1" applyProtection="1">
      <alignment horizontal="center" vertical="center"/>
    </xf>
    <xf numFmtId="0" fontId="5" fillId="3" borderId="0" xfId="0" applyFont="1" applyFill="1" applyBorder="1" applyProtection="1"/>
    <xf numFmtId="179" fontId="30" fillId="2" borderId="5" xfId="0" applyNumberFormat="1" applyFont="1" applyFill="1" applyBorder="1" applyAlignment="1" applyProtection="1">
      <alignment horizontal="center" vertical="center"/>
      <protection locked="0"/>
    </xf>
    <xf numFmtId="178" fontId="22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59" fillId="3" borderId="0" xfId="0" applyFont="1" applyFill="1" applyBorder="1" applyAlignment="1" applyProtection="1">
      <alignment horizontal="center" vertical="center"/>
    </xf>
    <xf numFmtId="1" fontId="23" fillId="12" borderId="5" xfId="0" applyNumberFormat="1" applyFont="1" applyFill="1" applyBorder="1" applyAlignment="1" applyProtection="1">
      <alignment horizontal="center" vertical="center"/>
      <protection locked="0"/>
    </xf>
    <xf numFmtId="172" fontId="20" fillId="12" borderId="5" xfId="0" applyNumberFormat="1" applyFont="1" applyFill="1" applyBorder="1" applyAlignment="1" applyProtection="1">
      <alignment horizontal="center" vertical="center"/>
      <protection locked="0"/>
    </xf>
    <xf numFmtId="2" fontId="23" fillId="12" borderId="5" xfId="0" applyNumberFormat="1" applyFont="1" applyFill="1" applyBorder="1" applyAlignment="1" applyProtection="1">
      <alignment horizontal="center" vertical="center"/>
      <protection locked="0"/>
    </xf>
    <xf numFmtId="175" fontId="53" fillId="3" borderId="0" xfId="0" applyNumberFormat="1" applyFont="1" applyFill="1" applyBorder="1" applyAlignment="1" applyProtection="1">
      <alignment horizontal="center" vertical="center"/>
    </xf>
    <xf numFmtId="0" fontId="21" fillId="7" borderId="5" xfId="0" applyFont="1" applyFill="1" applyBorder="1" applyAlignment="1" applyProtection="1">
      <alignment horizontal="center" vertical="center"/>
    </xf>
    <xf numFmtId="0" fontId="21" fillId="9" borderId="5" xfId="0" applyFont="1" applyFill="1" applyBorder="1" applyAlignment="1" applyProtection="1">
      <alignment horizontal="center" vertical="center" wrapText="1"/>
    </xf>
    <xf numFmtId="0" fontId="21" fillId="13" borderId="5" xfId="0" applyFont="1" applyFill="1" applyBorder="1" applyAlignment="1" applyProtection="1">
      <alignment horizontal="center" vertical="center" wrapText="1"/>
    </xf>
    <xf numFmtId="0" fontId="34" fillId="3" borderId="0" xfId="0" applyFont="1" applyFill="1" applyAlignment="1" applyProtection="1">
      <alignment horizontal="center" vertical="center"/>
    </xf>
    <xf numFmtId="164" fontId="21" fillId="14" borderId="5" xfId="0" applyNumberFormat="1" applyFont="1" applyFill="1" applyBorder="1" applyAlignment="1" applyProtection="1">
      <alignment horizontal="center" vertical="center"/>
    </xf>
    <xf numFmtId="176" fontId="22" fillId="2" borderId="5" xfId="0" applyNumberFormat="1" applyFont="1" applyFill="1" applyBorder="1" applyAlignment="1" applyProtection="1">
      <alignment horizontal="center" vertical="center"/>
      <protection locked="0"/>
    </xf>
    <xf numFmtId="176" fontId="4" fillId="12" borderId="5" xfId="0" applyNumberFormat="1" applyFont="1" applyFill="1" applyBorder="1" applyAlignment="1" applyProtection="1">
      <alignment horizontal="center" vertical="center"/>
      <protection locked="0"/>
    </xf>
    <xf numFmtId="0" fontId="65" fillId="2" borderId="0" xfId="0" applyFont="1" applyFill="1" applyAlignment="1" applyProtection="1">
      <alignment horizontal="center" vertical="center" wrapText="1"/>
    </xf>
    <xf numFmtId="0" fontId="34" fillId="3" borderId="0" xfId="0" applyFont="1" applyFill="1" applyBorder="1" applyAlignment="1" applyProtection="1">
      <alignment horizontal="left" vertical="top"/>
    </xf>
    <xf numFmtId="0" fontId="66" fillId="3" borderId="0" xfId="0" applyFont="1" applyFill="1" applyAlignment="1" applyProtection="1">
      <alignment horizontal="center" vertical="center"/>
    </xf>
    <xf numFmtId="0" fontId="64" fillId="3" borderId="9" xfId="0" applyFont="1" applyFill="1" applyBorder="1" applyAlignment="1" applyProtection="1">
      <alignment horizontal="center" vertical="center"/>
    </xf>
    <xf numFmtId="177" fontId="21" fillId="7" borderId="5" xfId="0" applyNumberFormat="1" applyFont="1" applyFill="1" applyBorder="1" applyAlignment="1" applyProtection="1">
      <alignment horizontal="center" vertical="center"/>
    </xf>
    <xf numFmtId="0" fontId="48" fillId="9" borderId="1" xfId="0" applyFont="1" applyFill="1" applyBorder="1" applyAlignment="1" applyProtection="1">
      <alignment horizontal="center" vertical="center"/>
    </xf>
    <xf numFmtId="0" fontId="47" fillId="3" borderId="0" xfId="0" applyFont="1" applyFill="1" applyBorder="1" applyProtection="1"/>
    <xf numFmtId="0" fontId="38" fillId="3" borderId="0" xfId="0" applyFont="1" applyFill="1" applyBorder="1" applyAlignment="1" applyProtection="1">
      <alignment vertical="center"/>
    </xf>
    <xf numFmtId="0" fontId="17" fillId="3" borderId="0" xfId="0" applyFont="1" applyFill="1" applyAlignment="1" applyProtection="1">
      <alignment horizontal="left" vertical="center"/>
    </xf>
    <xf numFmtId="0" fontId="27" fillId="3" borderId="0" xfId="0" applyFont="1" applyFill="1" applyBorder="1" applyAlignment="1" applyProtection="1">
      <alignment horizontal="left"/>
    </xf>
    <xf numFmtId="0" fontId="17" fillId="3" borderId="0" xfId="0" applyFont="1" applyFill="1" applyAlignment="1" applyProtection="1">
      <alignment horizontal="left"/>
    </xf>
    <xf numFmtId="180" fontId="21" fillId="7" borderId="5" xfId="0" applyNumberFormat="1" applyFont="1" applyFill="1" applyBorder="1" applyAlignment="1" applyProtection="1">
      <alignment horizontal="center" vertical="center"/>
    </xf>
    <xf numFmtId="0" fontId="59" fillId="10" borderId="1" xfId="0" applyFont="1" applyFill="1" applyBorder="1" applyAlignment="1" applyProtection="1">
      <alignment horizontal="center" vertical="center"/>
    </xf>
    <xf numFmtId="0" fontId="59" fillId="10" borderId="12" xfId="0" applyFont="1" applyFill="1" applyBorder="1" applyAlignment="1" applyProtection="1">
      <alignment horizontal="center" vertical="center"/>
    </xf>
    <xf numFmtId="0" fontId="60" fillId="10" borderId="12" xfId="0" applyFont="1" applyFill="1" applyBorder="1" applyAlignment="1" applyProtection="1">
      <alignment horizontal="center" vertical="center"/>
    </xf>
    <xf numFmtId="0" fontId="63" fillId="10" borderId="12" xfId="0" applyFont="1" applyFill="1" applyBorder="1" applyAlignment="1" applyProtection="1">
      <alignment horizontal="center" vertical="center"/>
    </xf>
    <xf numFmtId="0" fontId="63" fillId="10" borderId="7" xfId="0" applyFont="1" applyFill="1" applyBorder="1" applyAlignment="1" applyProtection="1">
      <alignment horizontal="center" vertical="center"/>
    </xf>
    <xf numFmtId="2" fontId="21" fillId="13" borderId="5" xfId="0" applyNumberFormat="1" applyFont="1" applyFill="1" applyBorder="1" applyAlignment="1" applyProtection="1">
      <alignment horizontal="center" vertical="center"/>
    </xf>
    <xf numFmtId="0" fontId="61" fillId="2" borderId="0" xfId="0" applyFont="1" applyFill="1" applyAlignment="1" applyProtection="1">
      <alignment wrapText="1"/>
    </xf>
    <xf numFmtId="0" fontId="38" fillId="3" borderId="0" xfId="0" applyFont="1" applyFill="1" applyBorder="1" applyAlignment="1" applyProtection="1">
      <alignment vertical="center" wrapText="1"/>
    </xf>
    <xf numFmtId="0" fontId="64" fillId="2" borderId="0" xfId="0" applyFont="1" applyFill="1" applyBorder="1" applyAlignment="1" applyProtection="1">
      <alignment vertical="center"/>
    </xf>
    <xf numFmtId="0" fontId="67" fillId="2" borderId="0" xfId="0" applyFont="1" applyFill="1" applyBorder="1" applyAlignment="1" applyProtection="1">
      <alignment vertical="center"/>
    </xf>
    <xf numFmtId="0" fontId="23" fillId="3" borderId="0" xfId="0" applyFont="1" applyFill="1" applyBorder="1" applyAlignment="1" applyProtection="1">
      <alignment horizontal="center" vertical="center"/>
    </xf>
    <xf numFmtId="176" fontId="22" fillId="3" borderId="5" xfId="0" applyNumberFormat="1" applyFont="1" applyFill="1" applyBorder="1" applyAlignment="1" applyProtection="1">
      <alignment horizontal="center" vertical="center"/>
    </xf>
    <xf numFmtId="177" fontId="38" fillId="3" borderId="9" xfId="0" applyNumberFormat="1" applyFont="1" applyFill="1" applyBorder="1" applyAlignment="1" applyProtection="1">
      <alignment horizontal="center" vertical="center"/>
    </xf>
    <xf numFmtId="0" fontId="38" fillId="3" borderId="9" xfId="0" applyFont="1" applyFill="1" applyBorder="1" applyAlignment="1" applyProtection="1">
      <alignment horizontal="center" vertical="center"/>
    </xf>
    <xf numFmtId="0" fontId="21" fillId="7" borderId="5" xfId="0" applyFont="1" applyFill="1" applyBorder="1" applyAlignment="1" applyProtection="1">
      <alignment horizontal="center" vertical="center" wrapText="1"/>
    </xf>
    <xf numFmtId="0" fontId="71" fillId="2" borderId="0" xfId="0" applyFont="1" applyFill="1" applyAlignment="1" applyProtection="1"/>
    <xf numFmtId="0" fontId="21" fillId="14" borderId="8" xfId="0" applyFont="1" applyFill="1" applyBorder="1" applyAlignment="1" applyProtection="1">
      <alignment vertical="center"/>
    </xf>
    <xf numFmtId="0" fontId="21" fillId="14" borderId="9" xfId="0" applyFont="1" applyFill="1" applyBorder="1" applyAlignment="1" applyProtection="1">
      <alignment vertical="center"/>
    </xf>
    <xf numFmtId="0" fontId="46" fillId="3" borderId="0" xfId="0" applyFont="1" applyFill="1" applyAlignment="1" applyProtection="1">
      <alignment horizontal="right" vertical="center"/>
    </xf>
    <xf numFmtId="0" fontId="46" fillId="2" borderId="0" xfId="0" applyFont="1" applyFill="1" applyProtection="1"/>
    <xf numFmtId="164" fontId="21" fillId="13" borderId="5" xfId="3" applyNumberFormat="1" applyFont="1" applyFill="1" applyBorder="1" applyAlignment="1" applyProtection="1">
      <alignment horizontal="center" vertical="center"/>
    </xf>
    <xf numFmtId="0" fontId="72" fillId="3" borderId="0" xfId="0" applyFont="1" applyFill="1" applyAlignment="1" applyProtection="1">
      <alignment horizontal="center" vertical="center"/>
    </xf>
    <xf numFmtId="174" fontId="72" fillId="3" borderId="0" xfId="3" applyNumberFormat="1" applyFont="1" applyFill="1" applyBorder="1" applyAlignment="1" applyProtection="1">
      <alignment horizontal="center" vertical="center"/>
    </xf>
    <xf numFmtId="0" fontId="56" fillId="14" borderId="2" xfId="0" applyFont="1" applyFill="1" applyBorder="1" applyAlignment="1" applyProtection="1">
      <alignment horizontal="center" vertical="center"/>
    </xf>
    <xf numFmtId="0" fontId="21" fillId="14" borderId="9" xfId="0" applyFont="1" applyFill="1" applyBorder="1" applyAlignment="1" applyProtection="1">
      <alignment horizontal="center" vertical="center" wrapText="1"/>
    </xf>
    <xf numFmtId="0" fontId="21" fillId="7" borderId="5" xfId="0" applyFont="1" applyFill="1" applyBorder="1" applyAlignment="1" applyProtection="1">
      <alignment horizontal="center" vertical="center" wrapText="1"/>
    </xf>
    <xf numFmtId="176" fontId="21" fillId="7" borderId="5" xfId="0" applyNumberFormat="1" applyFont="1" applyFill="1" applyBorder="1" applyAlignment="1" applyProtection="1">
      <alignment horizontal="center" vertical="center"/>
    </xf>
    <xf numFmtId="174" fontId="21" fillId="7" borderId="5" xfId="0" applyNumberFormat="1" applyFont="1" applyFill="1" applyBorder="1" applyAlignment="1" applyProtection="1">
      <alignment horizontal="center" vertical="center"/>
    </xf>
    <xf numFmtId="180" fontId="21" fillId="7" borderId="6" xfId="0" applyNumberFormat="1" applyFont="1" applyFill="1" applyBorder="1" applyAlignment="1" applyProtection="1">
      <alignment horizontal="center" vertical="center"/>
    </xf>
    <xf numFmtId="164" fontId="21" fillId="5" borderId="5" xfId="0" applyNumberFormat="1" applyFont="1" applyFill="1" applyBorder="1" applyAlignment="1" applyProtection="1">
      <alignment horizontal="center" vertical="center"/>
    </xf>
    <xf numFmtId="178" fontId="21" fillId="9" borderId="5" xfId="0" applyNumberFormat="1" applyFont="1" applyFill="1" applyBorder="1" applyAlignment="1" applyProtection="1">
      <alignment horizontal="center" vertical="center"/>
    </xf>
    <xf numFmtId="178" fontId="21" fillId="13" borderId="5" xfId="0" applyNumberFormat="1" applyFont="1" applyFill="1" applyBorder="1" applyAlignment="1" applyProtection="1">
      <alignment horizontal="center" vertical="center"/>
    </xf>
    <xf numFmtId="168" fontId="21" fillId="7" borderId="5" xfId="0" applyNumberFormat="1" applyFont="1" applyFill="1" applyBorder="1" applyAlignment="1" applyProtection="1">
      <alignment horizontal="center" vertical="center"/>
    </xf>
    <xf numFmtId="164" fontId="21" fillId="14" borderId="5" xfId="0" applyNumberFormat="1" applyFont="1" applyFill="1" applyBorder="1" applyAlignment="1" applyProtection="1">
      <alignment horizontal="center" vertical="center"/>
    </xf>
    <xf numFmtId="0" fontId="21" fillId="7" borderId="6" xfId="0" applyFont="1" applyFill="1" applyBorder="1" applyAlignment="1" applyProtection="1">
      <alignment horizontal="center" vertical="center" wrapText="1"/>
    </xf>
    <xf numFmtId="14" fontId="22" fillId="2" borderId="5" xfId="0" applyNumberFormat="1" applyFont="1" applyFill="1" applyBorder="1" applyAlignment="1" applyProtection="1">
      <alignment horizontal="center" vertical="center"/>
      <protection locked="0"/>
    </xf>
    <xf numFmtId="0" fontId="19" fillId="3" borderId="0" xfId="0" applyFont="1" applyFill="1" applyBorder="1" applyAlignment="1" applyProtection="1">
      <alignment horizontal="center"/>
    </xf>
    <xf numFmtId="178" fontId="21" fillId="14" borderId="6" xfId="1" applyNumberFormat="1" applyFont="1" applyFill="1" applyBorder="1" applyAlignment="1" applyProtection="1">
      <alignment horizontal="center" vertical="center" wrapText="1"/>
    </xf>
    <xf numFmtId="178" fontId="21" fillId="14" borderId="4" xfId="1" applyNumberFormat="1" applyFont="1" applyFill="1" applyBorder="1" applyAlignment="1" applyProtection="1">
      <alignment horizontal="center" vertical="center" wrapText="1"/>
    </xf>
    <xf numFmtId="0" fontId="34" fillId="3" borderId="0" xfId="0" applyFont="1" applyFill="1" applyAlignment="1" applyProtection="1">
      <alignment horizontal="center" vertical="center"/>
    </xf>
    <xf numFmtId="0" fontId="3" fillId="3" borderId="0" xfId="0" applyFont="1" applyFill="1" applyProtection="1"/>
    <xf numFmtId="0" fontId="3" fillId="0" borderId="0" xfId="0" applyFont="1" applyProtection="1"/>
    <xf numFmtId="0" fontId="21" fillId="7" borderId="5" xfId="0" applyFont="1" applyFill="1" applyBorder="1" applyAlignment="1" applyProtection="1">
      <alignment vertical="center" wrapText="1"/>
    </xf>
    <xf numFmtId="3" fontId="55" fillId="2" borderId="5" xfId="0" applyNumberFormat="1" applyFont="1" applyFill="1" applyBorder="1" applyAlignment="1" applyProtection="1">
      <alignment horizontal="center" vertical="center"/>
      <protection locked="0"/>
    </xf>
    <xf numFmtId="0" fontId="48" fillId="9" borderId="3" xfId="0" applyFont="1" applyFill="1" applyBorder="1" applyAlignment="1" applyProtection="1">
      <alignment horizontal="center" vertical="center" wrapText="1"/>
    </xf>
    <xf numFmtId="3" fontId="55" fillId="3" borderId="5" xfId="0" applyNumberFormat="1" applyFont="1" applyFill="1" applyBorder="1" applyAlignment="1" applyProtection="1">
      <alignment horizontal="center" vertical="center"/>
      <protection locked="0"/>
    </xf>
    <xf numFmtId="0" fontId="22" fillId="3" borderId="0" xfId="0" applyFont="1" applyFill="1" applyAlignment="1" applyProtection="1">
      <alignment horizontal="center"/>
    </xf>
    <xf numFmtId="0" fontId="42" fillId="3" borderId="0" xfId="0" applyFont="1" applyFill="1" applyAlignment="1" applyProtection="1">
      <alignment horizontal="center" vertical="center"/>
    </xf>
    <xf numFmtId="0" fontId="43" fillId="3" borderId="0" xfId="0" applyFont="1" applyFill="1" applyBorder="1" applyAlignment="1" applyProtection="1">
      <alignment horizontal="center"/>
    </xf>
    <xf numFmtId="0" fontId="38" fillId="3" borderId="0" xfId="0" applyFont="1" applyFill="1" applyAlignment="1" applyProtection="1">
      <alignment horizontal="center"/>
    </xf>
    <xf numFmtId="0" fontId="22" fillId="2" borderId="0" xfId="0" applyFont="1" applyFill="1" applyAlignment="1" applyProtection="1">
      <alignment horizontal="center"/>
    </xf>
    <xf numFmtId="169" fontId="55" fillId="2" borderId="5" xfId="0" applyNumberFormat="1" applyFont="1" applyFill="1" applyBorder="1" applyAlignment="1" applyProtection="1">
      <alignment horizontal="center" vertical="center"/>
      <protection locked="0"/>
    </xf>
    <xf numFmtId="166" fontId="55" fillId="3" borderId="5" xfId="0" applyNumberFormat="1" applyFont="1" applyFill="1" applyBorder="1" applyAlignment="1" applyProtection="1">
      <alignment horizontal="center" vertical="center"/>
      <protection locked="0"/>
    </xf>
    <xf numFmtId="179" fontId="25" fillId="2" borderId="5" xfId="0" applyNumberFormat="1" applyFont="1" applyFill="1" applyBorder="1" applyAlignment="1" applyProtection="1">
      <alignment horizontal="center" vertical="center"/>
      <protection locked="0"/>
    </xf>
    <xf numFmtId="169" fontId="47" fillId="2" borderId="7" xfId="0" applyNumberFormat="1" applyFont="1" applyFill="1" applyBorder="1" applyAlignment="1" applyProtection="1">
      <alignment horizontal="center" vertical="center"/>
      <protection locked="0"/>
    </xf>
    <xf numFmtId="0" fontId="71" fillId="2" borderId="0" xfId="0" applyFont="1" applyFill="1" applyAlignment="1" applyProtection="1">
      <alignment horizontal="left"/>
    </xf>
    <xf numFmtId="169" fontId="47" fillId="2" borderId="5" xfId="0" applyNumberFormat="1" applyFont="1" applyFill="1" applyBorder="1" applyAlignment="1" applyProtection="1">
      <alignment horizontal="center" vertical="center"/>
      <protection locked="0"/>
    </xf>
    <xf numFmtId="0" fontId="22" fillId="2" borderId="5" xfId="0" applyFont="1" applyFill="1" applyBorder="1" applyAlignment="1" applyProtection="1">
      <alignment horizontal="center" vertical="center" wrapText="1"/>
    </xf>
    <xf numFmtId="181" fontId="22" fillId="3" borderId="5" xfId="3" applyNumberFormat="1" applyFont="1" applyFill="1" applyBorder="1" applyAlignment="1" applyProtection="1">
      <alignment horizontal="center" vertical="center"/>
      <protection locked="0"/>
    </xf>
    <xf numFmtId="0" fontId="72" fillId="3" borderId="0" xfId="0" applyFont="1" applyFill="1" applyBorder="1" applyAlignment="1">
      <alignment horizontal="center" vertical="center"/>
    </xf>
    <xf numFmtId="0" fontId="74" fillId="3" borderId="0" xfId="0" applyFont="1" applyFill="1" applyBorder="1" applyProtection="1"/>
    <xf numFmtId="0" fontId="28" fillId="3" borderId="2" xfId="0" applyFont="1" applyFill="1" applyBorder="1" applyAlignment="1" applyProtection="1">
      <alignment horizontal="center" vertical="center" textRotation="90"/>
    </xf>
    <xf numFmtId="164" fontId="21" fillId="13" borderId="5" xfId="0" applyNumberFormat="1" applyFont="1" applyFill="1" applyBorder="1" applyAlignment="1" applyProtection="1">
      <alignment horizontal="center" vertical="center"/>
    </xf>
    <xf numFmtId="0" fontId="34" fillId="3" borderId="0" xfId="0" applyFont="1" applyFill="1" applyAlignment="1" applyProtection="1">
      <alignment horizontal="center" vertical="center"/>
    </xf>
    <xf numFmtId="1" fontId="28" fillId="0" borderId="5" xfId="0" applyNumberFormat="1" applyFont="1" applyBorder="1" applyAlignment="1" applyProtection="1">
      <alignment horizontal="center" vertical="center"/>
      <protection locked="0"/>
    </xf>
    <xf numFmtId="0" fontId="72" fillId="3" borderId="3" xfId="0" applyFont="1" applyFill="1" applyBorder="1" applyAlignment="1" applyProtection="1">
      <alignment vertical="center" wrapText="1"/>
      <protection locked="0"/>
    </xf>
    <xf numFmtId="166" fontId="22" fillId="6" borderId="5" xfId="0" applyNumberFormat="1" applyFont="1" applyFill="1" applyBorder="1" applyAlignment="1" applyProtection="1">
      <alignment horizontal="center" vertical="center"/>
    </xf>
    <xf numFmtId="166" fontId="22" fillId="4" borderId="5" xfId="1" applyNumberFormat="1" applyFont="1" applyFill="1" applyBorder="1" applyAlignment="1" applyProtection="1">
      <alignment horizontal="center" vertical="center"/>
    </xf>
    <xf numFmtId="166" fontId="21" fillId="5" borderId="5" xfId="0" applyNumberFormat="1" applyFont="1" applyFill="1" applyBorder="1" applyAlignment="1" applyProtection="1">
      <alignment horizontal="center" vertical="center"/>
    </xf>
    <xf numFmtId="165" fontId="20" fillId="2" borderId="5" xfId="0" applyNumberFormat="1" applyFont="1" applyFill="1" applyBorder="1" applyAlignment="1" applyProtection="1">
      <alignment horizontal="center" vertical="center"/>
      <protection locked="0"/>
    </xf>
    <xf numFmtId="3" fontId="20" fillId="6" borderId="5" xfId="0" applyNumberFormat="1" applyFont="1" applyFill="1" applyBorder="1" applyAlignment="1" applyProtection="1">
      <alignment horizontal="center" vertical="center"/>
      <protection locked="0"/>
    </xf>
    <xf numFmtId="173" fontId="20" fillId="2" borderId="5" xfId="0" applyNumberFormat="1" applyFont="1" applyFill="1" applyBorder="1" applyAlignment="1" applyProtection="1">
      <alignment horizontal="center" vertical="center"/>
      <protection locked="0"/>
    </xf>
    <xf numFmtId="167" fontId="20" fillId="6" borderId="5" xfId="0" applyNumberFormat="1" applyFont="1" applyFill="1" applyBorder="1" applyAlignment="1" applyProtection="1">
      <alignment horizontal="center" vertical="center"/>
      <protection locked="0"/>
    </xf>
    <xf numFmtId="3" fontId="47" fillId="2" borderId="5" xfId="0" applyNumberFormat="1" applyFont="1" applyFill="1" applyBorder="1" applyAlignment="1" applyProtection="1">
      <alignment horizontal="center" vertical="center"/>
      <protection locked="0"/>
    </xf>
    <xf numFmtId="0" fontId="62" fillId="15" borderId="13" xfId="0" applyFont="1" applyFill="1" applyBorder="1" applyProtection="1"/>
    <xf numFmtId="0" fontId="56" fillId="15" borderId="5" xfId="0" applyFont="1" applyFill="1" applyBorder="1" applyAlignment="1" applyProtection="1">
      <alignment horizontal="center" vertical="center"/>
    </xf>
    <xf numFmtId="0" fontId="77" fillId="15" borderId="5" xfId="0" applyFont="1" applyFill="1" applyBorder="1" applyAlignment="1" applyProtection="1">
      <alignment horizontal="center" vertical="center"/>
    </xf>
    <xf numFmtId="169" fontId="77" fillId="7" borderId="5" xfId="0" applyNumberFormat="1" applyFont="1" applyFill="1" applyBorder="1" applyAlignment="1" applyProtection="1">
      <alignment horizontal="center" vertical="center"/>
    </xf>
    <xf numFmtId="168" fontId="77" fillId="7" borderId="5" xfId="0" applyNumberFormat="1" applyFont="1" applyFill="1" applyBorder="1" applyAlignment="1" applyProtection="1">
      <alignment horizontal="center" vertical="center"/>
    </xf>
    <xf numFmtId="0" fontId="17" fillId="10" borderId="13" xfId="0" applyFont="1" applyFill="1" applyBorder="1" applyProtection="1"/>
    <xf numFmtId="0" fontId="17" fillId="10" borderId="2" xfId="0" applyFont="1" applyFill="1" applyBorder="1" applyProtection="1"/>
    <xf numFmtId="0" fontId="17" fillId="10" borderId="15" xfId="0" applyFont="1" applyFill="1" applyBorder="1" applyProtection="1"/>
    <xf numFmtId="0" fontId="17" fillId="10" borderId="11" xfId="0" applyFont="1" applyFill="1" applyBorder="1" applyProtection="1"/>
    <xf numFmtId="0" fontId="17" fillId="10" borderId="0" xfId="0" applyFont="1" applyFill="1" applyBorder="1" applyProtection="1"/>
    <xf numFmtId="0" fontId="17" fillId="10" borderId="14" xfId="0" applyFont="1" applyFill="1" applyBorder="1" applyProtection="1"/>
    <xf numFmtId="0" fontId="17" fillId="10" borderId="8" xfId="0" applyFont="1" applyFill="1" applyBorder="1" applyProtection="1"/>
    <xf numFmtId="0" fontId="17" fillId="10" borderId="9" xfId="0" applyFont="1" applyFill="1" applyBorder="1" applyProtection="1"/>
    <xf numFmtId="0" fontId="17" fillId="10" borderId="10" xfId="0" applyFont="1" applyFill="1" applyBorder="1" applyProtection="1"/>
    <xf numFmtId="0" fontId="17" fillId="10" borderId="11" xfId="0" applyFont="1" applyFill="1" applyBorder="1" applyAlignment="1" applyProtection="1">
      <alignment horizontal="center" vertical="center"/>
    </xf>
    <xf numFmtId="0" fontId="17" fillId="10" borderId="0" xfId="0" applyFont="1" applyFill="1" applyBorder="1" applyAlignment="1" applyProtection="1">
      <alignment horizontal="center" vertical="center"/>
    </xf>
    <xf numFmtId="0" fontId="17" fillId="10" borderId="14" xfId="0" applyFont="1" applyFill="1" applyBorder="1" applyAlignment="1" applyProtection="1">
      <alignment horizontal="center" vertical="center"/>
    </xf>
    <xf numFmtId="0" fontId="71" fillId="3" borderId="0" xfId="0" applyFont="1" applyFill="1" applyBorder="1" applyAlignment="1" applyProtection="1">
      <alignment horizontal="center" vertical="center"/>
    </xf>
    <xf numFmtId="0" fontId="76" fillId="3" borderId="0" xfId="0" applyFont="1" applyFill="1" applyBorder="1" applyAlignment="1" applyProtection="1">
      <alignment horizontal="center" vertical="center"/>
    </xf>
    <xf numFmtId="0" fontId="21" fillId="13" borderId="4" xfId="0" applyFont="1" applyFill="1" applyBorder="1" applyAlignment="1" applyProtection="1">
      <alignment horizontal="left" vertical="center" wrapText="1" indent="1"/>
    </xf>
    <xf numFmtId="0" fontId="21" fillId="7" borderId="4" xfId="0" applyFont="1" applyFill="1" applyBorder="1" applyAlignment="1" applyProtection="1">
      <alignment horizontal="left" vertical="center" wrapText="1" indent="1"/>
    </xf>
    <xf numFmtId="0" fontId="75" fillId="5" borderId="4" xfId="0" applyFont="1" applyFill="1" applyBorder="1" applyAlignment="1" applyProtection="1">
      <alignment horizontal="left" vertical="center" wrapText="1" indent="1"/>
    </xf>
    <xf numFmtId="0" fontId="56" fillId="10" borderId="13" xfId="0" applyFont="1" applyFill="1" applyBorder="1" applyAlignment="1" applyProtection="1">
      <alignment vertical="center"/>
    </xf>
    <xf numFmtId="0" fontId="56" fillId="10" borderId="2" xfId="0" applyFont="1" applyFill="1" applyBorder="1" applyAlignment="1" applyProtection="1">
      <alignment vertical="center"/>
    </xf>
    <xf numFmtId="0" fontId="56" fillId="10" borderId="15" xfId="0" applyFont="1" applyFill="1" applyBorder="1" applyAlignment="1" applyProtection="1">
      <alignment vertical="center"/>
    </xf>
    <xf numFmtId="0" fontId="72" fillId="3" borderId="5" xfId="0" applyFont="1" applyFill="1" applyBorder="1" applyAlignment="1">
      <alignment horizontal="center" vertical="center" wrapText="1"/>
    </xf>
    <xf numFmtId="0" fontId="78" fillId="3" borderId="0" xfId="0" applyFont="1" applyFill="1" applyBorder="1" applyAlignment="1">
      <alignment horizontal="center" vertical="center" wrapText="1"/>
    </xf>
    <xf numFmtId="182" fontId="78" fillId="3" borderId="0" xfId="0" applyNumberFormat="1" applyFont="1" applyFill="1" applyBorder="1" applyAlignment="1">
      <alignment horizontal="center" vertical="center" wrapText="1"/>
    </xf>
    <xf numFmtId="0" fontId="56" fillId="14" borderId="2" xfId="0" applyFont="1" applyFill="1" applyBorder="1" applyAlignment="1" applyProtection="1">
      <alignment horizontal="center" vertical="center"/>
    </xf>
    <xf numFmtId="0" fontId="21" fillId="9" borderId="6" xfId="0" applyFont="1" applyFill="1" applyBorder="1" applyAlignment="1" applyProtection="1">
      <alignment horizontal="center" vertical="center" wrapText="1"/>
    </xf>
    <xf numFmtId="0" fontId="21" fillId="7" borderId="6" xfId="0" applyFont="1" applyFill="1" applyBorder="1" applyAlignment="1" applyProtection="1">
      <alignment horizontal="center" vertical="center" wrapText="1"/>
    </xf>
    <xf numFmtId="0" fontId="34" fillId="3" borderId="0" xfId="0" applyFont="1" applyFill="1" applyAlignment="1" applyProtection="1">
      <alignment horizontal="center" vertical="center"/>
    </xf>
    <xf numFmtId="1" fontId="20" fillId="2" borderId="7" xfId="0" applyNumberFormat="1" applyFont="1" applyFill="1" applyBorder="1" applyAlignment="1" applyProtection="1">
      <alignment horizontal="center" vertical="center"/>
      <protection locked="0"/>
    </xf>
    <xf numFmtId="1" fontId="23" fillId="12" borderId="7" xfId="0" applyNumberFormat="1" applyFont="1" applyFill="1" applyBorder="1" applyAlignment="1" applyProtection="1">
      <alignment horizontal="center" vertical="center"/>
      <protection locked="0"/>
    </xf>
    <xf numFmtId="0" fontId="21" fillId="7" borderId="16" xfId="0" applyFont="1" applyFill="1" applyBorder="1" applyAlignment="1" applyProtection="1">
      <alignment horizontal="center" vertical="center" wrapText="1"/>
    </xf>
    <xf numFmtId="176" fontId="22" fillId="2" borderId="16" xfId="0" applyNumberFormat="1" applyFont="1" applyFill="1" applyBorder="1" applyAlignment="1" applyProtection="1">
      <alignment horizontal="center" vertical="center"/>
      <protection locked="0"/>
    </xf>
    <xf numFmtId="176" fontId="4" fillId="12" borderId="16" xfId="0" applyNumberFormat="1" applyFont="1" applyFill="1" applyBorder="1" applyAlignment="1" applyProtection="1">
      <alignment horizontal="center" vertical="center"/>
      <protection locked="0"/>
    </xf>
    <xf numFmtId="166" fontId="21" fillId="7" borderId="5" xfId="0" applyNumberFormat="1" applyFont="1" applyFill="1" applyBorder="1" applyAlignment="1" applyProtection="1">
      <alignment horizontal="center" vertical="center"/>
    </xf>
    <xf numFmtId="0" fontId="21" fillId="19" borderId="7" xfId="0" applyFont="1" applyFill="1" applyBorder="1" applyAlignment="1" applyProtection="1">
      <alignment horizontal="center" vertical="center" wrapText="1"/>
    </xf>
    <xf numFmtId="0" fontId="21" fillId="19" borderId="5" xfId="0" applyFont="1" applyFill="1" applyBorder="1" applyAlignment="1" applyProtection="1">
      <alignment horizontal="center" vertical="center" wrapText="1"/>
    </xf>
    <xf numFmtId="0" fontId="45" fillId="9" borderId="5" xfId="0" applyFont="1" applyFill="1" applyBorder="1" applyAlignment="1" applyProtection="1">
      <alignment horizontal="center" vertical="center"/>
    </xf>
    <xf numFmtId="3" fontId="22" fillId="10" borderId="5" xfId="0" applyNumberFormat="1" applyFont="1" applyFill="1" applyBorder="1" applyAlignment="1" applyProtection="1">
      <alignment horizontal="center" vertical="center"/>
    </xf>
    <xf numFmtId="3" fontId="70" fillId="3" borderId="5" xfId="0" applyNumberFormat="1" applyFont="1" applyFill="1" applyBorder="1" applyAlignment="1" applyProtection="1">
      <alignment horizontal="center" vertical="center"/>
    </xf>
    <xf numFmtId="0" fontId="38" fillId="3" borderId="0" xfId="0" applyFont="1" applyFill="1" applyBorder="1" applyAlignment="1" applyProtection="1">
      <alignment horizontal="center" vertical="center"/>
    </xf>
    <xf numFmtId="3" fontId="58" fillId="3" borderId="0" xfId="0" applyNumberFormat="1" applyFont="1" applyFill="1" applyBorder="1" applyAlignment="1" applyProtection="1">
      <alignment horizontal="center" vertical="center"/>
    </xf>
    <xf numFmtId="0" fontId="79" fillId="3" borderId="0" xfId="0" applyFont="1" applyFill="1" applyAlignment="1" applyProtection="1">
      <alignment horizontal="left" vertical="center"/>
    </xf>
    <xf numFmtId="3" fontId="79" fillId="3" borderId="5" xfId="0" applyNumberFormat="1" applyFont="1" applyFill="1" applyBorder="1" applyAlignment="1" applyProtection="1">
      <alignment horizontal="center" vertical="center"/>
    </xf>
    <xf numFmtId="0" fontId="56" fillId="14" borderId="11" xfId="0" applyFont="1" applyFill="1" applyBorder="1" applyAlignment="1" applyProtection="1">
      <alignment vertical="center"/>
    </xf>
    <xf numFmtId="0" fontId="56" fillId="14" borderId="0" xfId="0" applyFont="1" applyFill="1" applyBorder="1" applyAlignment="1" applyProtection="1">
      <alignment vertical="center"/>
    </xf>
    <xf numFmtId="14" fontId="22" fillId="2" borderId="1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applyFont="1" applyFill="1" applyBorder="1" applyAlignment="1" applyProtection="1">
      <alignment vertical="center"/>
    </xf>
    <xf numFmtId="0" fontId="80" fillId="2" borderId="0" xfId="0" applyFont="1" applyFill="1" applyAlignment="1" applyProtection="1">
      <alignment horizontal="left" vertical="center"/>
    </xf>
    <xf numFmtId="0" fontId="59" fillId="3" borderId="2" xfId="0" applyFont="1" applyFill="1" applyBorder="1" applyAlignment="1" applyProtection="1">
      <alignment horizontal="center" vertical="center"/>
    </xf>
    <xf numFmtId="0" fontId="28" fillId="3" borderId="2" xfId="0" applyFont="1" applyFill="1" applyBorder="1" applyAlignment="1" applyProtection="1">
      <alignment horizontal="center" vertical="center"/>
    </xf>
    <xf numFmtId="3" fontId="70" fillId="2" borderId="5" xfId="0" applyNumberFormat="1" applyFont="1" applyFill="1" applyBorder="1" applyAlignment="1" applyProtection="1">
      <alignment horizontal="center" vertical="center"/>
      <protection locked="0"/>
    </xf>
    <xf numFmtId="0" fontId="54" fillId="0" borderId="0" xfId="0" applyFont="1" applyAlignment="1" applyProtection="1">
      <alignment horizontal="left" vertical="center"/>
    </xf>
    <xf numFmtId="1" fontId="73" fillId="20" borderId="5" xfId="0" applyNumberFormat="1" applyFont="1" applyFill="1" applyBorder="1" applyAlignment="1" applyProtection="1">
      <alignment vertical="center"/>
    </xf>
    <xf numFmtId="0" fontId="21" fillId="20" borderId="5" xfId="0" applyFont="1" applyFill="1" applyBorder="1" applyAlignment="1" applyProtection="1">
      <alignment horizontal="center" vertical="center"/>
    </xf>
    <xf numFmtId="1" fontId="73" fillId="20" borderId="5" xfId="0" applyNumberFormat="1" applyFont="1" applyFill="1" applyBorder="1" applyAlignment="1" applyProtection="1">
      <alignment horizontal="center" vertical="center"/>
    </xf>
    <xf numFmtId="1" fontId="81" fillId="0" borderId="5" xfId="0" applyNumberFormat="1" applyFont="1" applyBorder="1" applyAlignment="1" applyProtection="1">
      <alignment horizontal="center" vertical="center"/>
      <protection locked="0"/>
    </xf>
    <xf numFmtId="0" fontId="73" fillId="21" borderId="5" xfId="0" applyFont="1" applyFill="1" applyBorder="1" applyAlignment="1" applyProtection="1">
      <alignment horizontal="center" vertical="center" wrapText="1"/>
    </xf>
    <xf numFmtId="1" fontId="73" fillId="21" borderId="5" xfId="0" applyNumberFormat="1" applyFont="1" applyFill="1" applyBorder="1" applyAlignment="1" applyProtection="1">
      <alignment horizontal="center" vertical="center"/>
    </xf>
    <xf numFmtId="14" fontId="21" fillId="21" borderId="5" xfId="0" applyNumberFormat="1" applyFont="1" applyFill="1" applyBorder="1" applyAlignment="1" applyProtection="1">
      <alignment horizontal="center" vertical="center"/>
    </xf>
    <xf numFmtId="0" fontId="38" fillId="22" borderId="5" xfId="0" applyFont="1" applyFill="1" applyBorder="1" applyAlignment="1" applyProtection="1">
      <alignment horizontal="center" vertical="center"/>
    </xf>
    <xf numFmtId="1" fontId="38" fillId="22" borderId="5" xfId="0" applyNumberFormat="1" applyFont="1" applyFill="1" applyBorder="1" applyAlignment="1" applyProtection="1">
      <alignment horizontal="center" vertical="center"/>
    </xf>
    <xf numFmtId="14" fontId="28" fillId="0" borderId="5" xfId="0" applyNumberFormat="1" applyFont="1" applyBorder="1" applyAlignment="1" applyProtection="1">
      <alignment horizontal="center" vertical="center"/>
    </xf>
    <xf numFmtId="14" fontId="22" fillId="0" borderId="5" xfId="0" applyNumberFormat="1" applyFont="1" applyBorder="1" applyAlignment="1" applyProtection="1">
      <alignment horizontal="center" vertical="center"/>
    </xf>
    <xf numFmtId="14" fontId="23" fillId="3" borderId="5" xfId="0" applyNumberFormat="1" applyFont="1" applyFill="1" applyBorder="1" applyAlignment="1" applyProtection="1">
      <alignment horizontal="center" vertical="center"/>
    </xf>
    <xf numFmtId="1" fontId="22" fillId="3" borderId="5" xfId="0" applyNumberFormat="1" applyFont="1" applyFill="1" applyBorder="1" applyAlignment="1" applyProtection="1">
      <alignment horizontal="center" vertical="center"/>
    </xf>
    <xf numFmtId="14" fontId="22" fillId="3" borderId="5" xfId="0" applyNumberFormat="1" applyFont="1" applyFill="1" applyBorder="1" applyAlignment="1" applyProtection="1">
      <alignment horizontal="center" vertical="center"/>
    </xf>
    <xf numFmtId="0" fontId="21" fillId="7" borderId="5" xfId="0" applyFont="1" applyFill="1" applyBorder="1" applyAlignment="1" applyProtection="1">
      <alignment horizontal="center" vertical="center" wrapText="1"/>
    </xf>
    <xf numFmtId="0" fontId="49" fillId="5" borderId="5" xfId="0" applyFont="1" applyFill="1" applyBorder="1" applyAlignment="1" applyProtection="1">
      <alignment horizontal="center" vertical="center" wrapText="1"/>
    </xf>
    <xf numFmtId="0" fontId="21" fillId="9" borderId="5" xfId="0" applyFont="1" applyFill="1" applyBorder="1" applyAlignment="1" applyProtection="1">
      <alignment horizontal="center" vertical="center"/>
    </xf>
    <xf numFmtId="177" fontId="21" fillId="9" borderId="5" xfId="0" applyNumberFormat="1" applyFont="1" applyFill="1" applyBorder="1" applyAlignment="1" applyProtection="1">
      <alignment horizontal="center" vertical="center"/>
      <protection locked="0"/>
    </xf>
    <xf numFmtId="177" fontId="20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83" fillId="2" borderId="0" xfId="0" applyFont="1" applyFill="1" applyAlignment="1" applyProtection="1">
      <alignment horizontal="center" vertical="center"/>
    </xf>
    <xf numFmtId="0" fontId="21" fillId="7" borderId="3" xfId="0" applyFont="1" applyFill="1" applyBorder="1" applyAlignment="1" applyProtection="1">
      <alignment horizontal="center" vertical="center" wrapText="1"/>
    </xf>
    <xf numFmtId="177" fontId="21" fillId="7" borderId="5" xfId="0" applyNumberFormat="1" applyFont="1" applyFill="1" applyBorder="1" applyAlignment="1" applyProtection="1">
      <alignment horizontal="center" vertical="center" wrapText="1"/>
    </xf>
    <xf numFmtId="169" fontId="63" fillId="2" borderId="5" xfId="0" applyNumberFormat="1" applyFont="1" applyFill="1" applyBorder="1" applyAlignment="1" applyProtection="1">
      <alignment horizontal="center" vertical="center"/>
      <protection locked="0"/>
    </xf>
    <xf numFmtId="3" fontId="20" fillId="2" borderId="5" xfId="0" applyNumberFormat="1" applyFont="1" applyFill="1" applyBorder="1" applyAlignment="1" applyProtection="1">
      <alignment horizontal="center" vertical="center"/>
      <protection locked="0"/>
    </xf>
    <xf numFmtId="3" fontId="23" fillId="2" borderId="5" xfId="0" applyNumberFormat="1" applyFont="1" applyFill="1" applyBorder="1" applyAlignment="1" applyProtection="1">
      <alignment horizontal="center" vertical="center"/>
      <protection locked="0"/>
    </xf>
    <xf numFmtId="179" fontId="22" fillId="2" borderId="5" xfId="0" applyNumberFormat="1" applyFont="1" applyFill="1" applyBorder="1" applyAlignment="1" applyProtection="1">
      <alignment horizontal="center" vertical="center"/>
      <protection locked="0"/>
    </xf>
    <xf numFmtId="179" fontId="2" fillId="2" borderId="5" xfId="0" applyNumberFormat="1" applyFont="1" applyFill="1" applyBorder="1" applyAlignment="1" applyProtection="1">
      <alignment horizontal="center" vertical="center"/>
      <protection locked="0"/>
    </xf>
    <xf numFmtId="169" fontId="20" fillId="2" borderId="5" xfId="0" applyNumberFormat="1" applyFont="1" applyFill="1" applyBorder="1" applyAlignment="1" applyProtection="1">
      <alignment horizontal="center" vertical="center"/>
      <protection locked="0"/>
    </xf>
    <xf numFmtId="3" fontId="20" fillId="3" borderId="5" xfId="0" applyNumberFormat="1" applyFont="1" applyFill="1" applyBorder="1" applyAlignment="1" applyProtection="1">
      <alignment horizontal="center" vertical="center"/>
      <protection locked="0"/>
    </xf>
    <xf numFmtId="166" fontId="20" fillId="3" borderId="5" xfId="0" applyNumberFormat="1" applyFont="1" applyFill="1" applyBorder="1" applyAlignment="1" applyProtection="1">
      <alignment horizontal="center" vertical="center"/>
      <protection locked="0"/>
    </xf>
    <xf numFmtId="169" fontId="20" fillId="2" borderId="7" xfId="0" applyNumberFormat="1" applyFont="1" applyFill="1" applyBorder="1" applyAlignment="1" applyProtection="1">
      <alignment horizontal="center" vertical="center"/>
      <protection locked="0"/>
    </xf>
    <xf numFmtId="169" fontId="23" fillId="2" borderId="7" xfId="0" applyNumberFormat="1" applyFont="1" applyFill="1" applyBorder="1" applyAlignment="1" applyProtection="1">
      <alignment horizontal="center" vertical="center"/>
      <protection locked="0"/>
    </xf>
    <xf numFmtId="0" fontId="53" fillId="10" borderId="3" xfId="0" applyFont="1" applyFill="1" applyBorder="1" applyAlignment="1" applyProtection="1">
      <alignment horizontal="center" vertical="center" wrapText="1"/>
    </xf>
    <xf numFmtId="3" fontId="63" fillId="2" borderId="5" xfId="0" applyNumberFormat="1" applyFont="1" applyFill="1" applyBorder="1" applyAlignment="1" applyProtection="1">
      <alignment horizontal="center" vertical="center"/>
      <protection locked="0"/>
    </xf>
    <xf numFmtId="166" fontId="49" fillId="5" borderId="7" xfId="0" applyNumberFormat="1" applyFont="1" applyFill="1" applyBorder="1" applyAlignment="1" applyProtection="1">
      <alignment horizontal="center" vertical="center"/>
    </xf>
    <xf numFmtId="0" fontId="38" fillId="3" borderId="0" xfId="0" applyFont="1" applyFill="1" applyAlignment="1" applyProtection="1"/>
    <xf numFmtId="177" fontId="63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21" fillId="5" borderId="4" xfId="0" applyFont="1" applyFill="1" applyBorder="1" applyAlignment="1" applyProtection="1">
      <alignment horizontal="left" vertical="center" wrapText="1" indent="1"/>
    </xf>
    <xf numFmtId="178" fontId="21" fillId="5" borderId="5" xfId="1" applyNumberFormat="1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/>
    </xf>
    <xf numFmtId="0" fontId="21" fillId="18" borderId="6" xfId="0" applyFont="1" applyFill="1" applyBorder="1" applyAlignment="1" applyProtection="1">
      <alignment horizontal="center" vertical="center"/>
    </xf>
    <xf numFmtId="177" fontId="21" fillId="18" borderId="3" xfId="0" applyNumberFormat="1" applyFont="1" applyFill="1" applyBorder="1" applyAlignment="1" applyProtection="1">
      <alignment horizontal="center" vertical="center" wrapText="1"/>
      <protection locked="0"/>
    </xf>
    <xf numFmtId="177" fontId="21" fillId="18" borderId="4" xfId="0" applyNumberFormat="1" applyFont="1" applyFill="1" applyBorder="1" applyAlignment="1" applyProtection="1">
      <alignment horizontal="center" vertical="center" wrapText="1"/>
      <protection locked="0"/>
    </xf>
    <xf numFmtId="169" fontId="22" fillId="2" borderId="5" xfId="0" applyNumberFormat="1" applyFont="1" applyFill="1" applyBorder="1" applyAlignment="1" applyProtection="1">
      <alignment horizontal="center" vertical="center"/>
      <protection locked="0"/>
    </xf>
    <xf numFmtId="0" fontId="49" fillId="9" borderId="5" xfId="0" applyFont="1" applyFill="1" applyBorder="1" applyAlignment="1" applyProtection="1">
      <alignment horizontal="center" vertical="center" wrapText="1"/>
    </xf>
    <xf numFmtId="166" fontId="49" fillId="9" borderId="7" xfId="0" applyNumberFormat="1" applyFont="1" applyFill="1" applyBorder="1" applyAlignment="1" applyProtection="1">
      <alignment horizontal="center" vertical="center"/>
    </xf>
    <xf numFmtId="165" fontId="21" fillId="13" borderId="5" xfId="0" applyNumberFormat="1" applyFont="1" applyFill="1" applyBorder="1" applyAlignment="1" applyProtection="1">
      <alignment horizontal="center" vertical="center"/>
    </xf>
    <xf numFmtId="165" fontId="26" fillId="3" borderId="0" xfId="0" applyNumberFormat="1" applyFont="1" applyFill="1" applyBorder="1" applyProtection="1"/>
    <xf numFmtId="0" fontId="1" fillId="0" borderId="0" xfId="0" applyFont="1" applyAlignment="1" applyProtection="1">
      <alignment horizontal="center" vertical="center"/>
    </xf>
    <xf numFmtId="0" fontId="0" fillId="2" borderId="0" xfId="0" applyFill="1" applyProtection="1"/>
    <xf numFmtId="0" fontId="49" fillId="7" borderId="5" xfId="0" applyFont="1" applyFill="1" applyBorder="1" applyAlignment="1" applyProtection="1">
      <alignment horizontal="right" vertical="center" wrapText="1"/>
    </xf>
    <xf numFmtId="0" fontId="49" fillId="5" borderId="5" xfId="0" applyFont="1" applyFill="1" applyBorder="1" applyAlignment="1" applyProtection="1">
      <alignment horizontal="right" vertical="center" wrapText="1"/>
    </xf>
    <xf numFmtId="14" fontId="49" fillId="5" borderId="5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/>
    </xf>
    <xf numFmtId="1" fontId="1" fillId="0" borderId="5" xfId="0" applyNumberFormat="1" applyFont="1" applyBorder="1" applyAlignment="1" applyProtection="1">
      <alignment horizontal="center" vertical="center"/>
    </xf>
    <xf numFmtId="1" fontId="1" fillId="3" borderId="5" xfId="0" applyNumberFormat="1" applyFont="1" applyFill="1" applyBorder="1" applyAlignment="1" applyProtection="1">
      <alignment horizontal="center" vertical="center"/>
    </xf>
    <xf numFmtId="14" fontId="1" fillId="3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/>
    </xf>
    <xf numFmtId="1" fontId="1" fillId="9" borderId="5" xfId="0" applyNumberFormat="1" applyFont="1" applyFill="1" applyBorder="1" applyAlignment="1" applyProtection="1">
      <alignment horizontal="center" vertical="center"/>
    </xf>
    <xf numFmtId="14" fontId="1" fillId="9" borderId="5" xfId="0" applyNumberFormat="1" applyFont="1" applyFill="1" applyBorder="1" applyAlignment="1" applyProtection="1">
      <alignment horizontal="center" vertical="center"/>
    </xf>
    <xf numFmtId="0" fontId="1" fillId="0" borderId="0" xfId="0" applyFont="1" applyProtection="1"/>
    <xf numFmtId="0" fontId="56" fillId="18" borderId="13" xfId="0" applyFont="1" applyFill="1" applyBorder="1" applyAlignment="1" applyProtection="1">
      <alignment horizontal="center" vertical="center" wrapText="1"/>
    </xf>
    <xf numFmtId="0" fontId="56" fillId="18" borderId="2" xfId="0" applyFont="1" applyFill="1" applyBorder="1" applyAlignment="1" applyProtection="1">
      <alignment horizontal="center" vertical="center" wrapText="1"/>
    </xf>
    <xf numFmtId="0" fontId="56" fillId="18" borderId="15" xfId="0" applyFont="1" applyFill="1" applyBorder="1" applyAlignment="1" applyProtection="1">
      <alignment horizontal="center" vertical="center" wrapText="1"/>
    </xf>
    <xf numFmtId="0" fontId="45" fillId="14" borderId="13" xfId="0" applyFont="1" applyFill="1" applyBorder="1" applyAlignment="1" applyProtection="1">
      <alignment horizontal="center" vertical="center" wrapText="1"/>
    </xf>
    <xf numFmtId="0" fontId="45" fillId="14" borderId="2" xfId="0" applyFont="1" applyFill="1" applyBorder="1" applyAlignment="1" applyProtection="1">
      <alignment horizontal="center" vertical="center" wrapText="1"/>
    </xf>
    <xf numFmtId="0" fontId="45" fillId="14" borderId="15" xfId="0" applyFont="1" applyFill="1" applyBorder="1" applyAlignment="1" applyProtection="1">
      <alignment horizontal="center" vertical="center" wrapText="1"/>
    </xf>
    <xf numFmtId="0" fontId="45" fillId="14" borderId="11" xfId="0" applyFont="1" applyFill="1" applyBorder="1" applyAlignment="1" applyProtection="1">
      <alignment horizontal="center" vertical="center" wrapText="1"/>
    </xf>
    <xf numFmtId="0" fontId="45" fillId="14" borderId="0" xfId="0" applyFont="1" applyFill="1" applyBorder="1" applyAlignment="1" applyProtection="1">
      <alignment horizontal="center" vertical="center" wrapText="1"/>
    </xf>
    <xf numFmtId="0" fontId="45" fillId="14" borderId="14" xfId="0" applyFont="1" applyFill="1" applyBorder="1" applyAlignment="1" applyProtection="1">
      <alignment horizontal="center" vertical="center" wrapText="1"/>
    </xf>
    <xf numFmtId="0" fontId="45" fillId="14" borderId="8" xfId="0" applyFont="1" applyFill="1" applyBorder="1" applyAlignment="1" applyProtection="1">
      <alignment horizontal="center" vertical="center" wrapText="1"/>
    </xf>
    <xf numFmtId="0" fontId="45" fillId="14" borderId="9" xfId="0" applyFont="1" applyFill="1" applyBorder="1" applyAlignment="1" applyProtection="1">
      <alignment horizontal="center" vertical="center" wrapText="1"/>
    </xf>
    <xf numFmtId="0" fontId="45" fillId="14" borderId="10" xfId="0" applyFont="1" applyFill="1" applyBorder="1" applyAlignment="1" applyProtection="1">
      <alignment horizontal="center" vertical="center" wrapText="1"/>
    </xf>
    <xf numFmtId="0" fontId="21" fillId="14" borderId="8" xfId="0" applyFont="1" applyFill="1" applyBorder="1" applyAlignment="1" applyProtection="1">
      <alignment horizontal="left" vertical="center" wrapText="1"/>
    </xf>
    <xf numFmtId="0" fontId="21" fillId="14" borderId="9" xfId="0" applyFont="1" applyFill="1" applyBorder="1" applyAlignment="1" applyProtection="1">
      <alignment horizontal="left" vertical="center" wrapText="1"/>
    </xf>
    <xf numFmtId="0" fontId="56" fillId="14" borderId="13" xfId="0" applyFont="1" applyFill="1" applyBorder="1" applyAlignment="1" applyProtection="1">
      <alignment horizontal="center" vertical="center"/>
    </xf>
    <xf numFmtId="0" fontId="56" fillId="14" borderId="2" xfId="0" applyFont="1" applyFill="1" applyBorder="1" applyAlignment="1" applyProtection="1">
      <alignment horizontal="center" vertical="center"/>
    </xf>
    <xf numFmtId="0" fontId="44" fillId="2" borderId="0" xfId="0" applyFont="1" applyFill="1" applyAlignment="1" applyProtection="1">
      <alignment horizontal="left" wrapText="1"/>
    </xf>
    <xf numFmtId="0" fontId="56" fillId="9" borderId="6" xfId="0" applyFont="1" applyFill="1" applyBorder="1" applyAlignment="1" applyProtection="1">
      <alignment horizontal="center" vertical="center"/>
    </xf>
    <xf numFmtId="0" fontId="56" fillId="9" borderId="3" xfId="0" applyFont="1" applyFill="1" applyBorder="1" applyAlignment="1" applyProtection="1">
      <alignment horizontal="center" vertical="center"/>
    </xf>
    <xf numFmtId="0" fontId="56" fillId="9" borderId="4" xfId="0" applyFont="1" applyFill="1" applyBorder="1" applyAlignment="1" applyProtection="1">
      <alignment horizontal="center" vertical="center"/>
    </xf>
    <xf numFmtId="0" fontId="49" fillId="7" borderId="5" xfId="0" applyFont="1" applyFill="1" applyBorder="1" applyAlignment="1" applyProtection="1">
      <alignment horizontal="center" vertical="center" wrapText="1"/>
    </xf>
    <xf numFmtId="0" fontId="56" fillId="18" borderId="6" xfId="0" applyFont="1" applyFill="1" applyBorder="1" applyAlignment="1" applyProtection="1">
      <alignment horizontal="center" vertical="center"/>
    </xf>
    <xf numFmtId="0" fontId="56" fillId="18" borderId="3" xfId="0" applyFont="1" applyFill="1" applyBorder="1" applyAlignment="1" applyProtection="1">
      <alignment horizontal="center" vertical="center"/>
    </xf>
    <xf numFmtId="0" fontId="56" fillId="18" borderId="4" xfId="0" applyFont="1" applyFill="1" applyBorder="1" applyAlignment="1" applyProtection="1">
      <alignment horizontal="center" vertical="center"/>
    </xf>
    <xf numFmtId="0" fontId="21" fillId="9" borderId="6" xfId="0" applyFont="1" applyFill="1" applyBorder="1" applyAlignment="1" applyProtection="1">
      <alignment horizontal="center" vertical="center" wrapText="1"/>
    </xf>
    <xf numFmtId="0" fontId="21" fillId="9" borderId="4" xfId="0" applyFont="1" applyFill="1" applyBorder="1" applyAlignment="1" applyProtection="1">
      <alignment horizontal="center" vertical="center" wrapText="1"/>
    </xf>
    <xf numFmtId="0" fontId="38" fillId="2" borderId="1" xfId="0" applyFont="1" applyFill="1" applyBorder="1" applyAlignment="1" applyProtection="1">
      <alignment horizontal="center" vertical="center" wrapText="1"/>
      <protection locked="0"/>
    </xf>
    <xf numFmtId="0" fontId="38" fillId="2" borderId="12" xfId="0" applyFont="1" applyFill="1" applyBorder="1" applyAlignment="1" applyProtection="1">
      <alignment horizontal="center" vertical="center" wrapText="1"/>
      <protection locked="0"/>
    </xf>
    <xf numFmtId="0" fontId="38" fillId="2" borderId="7" xfId="0" applyFont="1" applyFill="1" applyBorder="1" applyAlignment="1" applyProtection="1">
      <alignment horizontal="center" vertical="center" wrapText="1"/>
      <protection locked="0"/>
    </xf>
    <xf numFmtId="0" fontId="21" fillId="15" borderId="6" xfId="0" applyFont="1" applyFill="1" applyBorder="1" applyAlignment="1" applyProtection="1">
      <alignment horizontal="center" vertical="center" wrapText="1"/>
    </xf>
    <xf numFmtId="0" fontId="21" fillId="15" borderId="4" xfId="0" applyFont="1" applyFill="1" applyBorder="1" applyAlignment="1" applyProtection="1">
      <alignment horizontal="center" vertical="center" wrapText="1"/>
    </xf>
    <xf numFmtId="0" fontId="48" fillId="9" borderId="6" xfId="0" applyFont="1" applyFill="1" applyBorder="1" applyAlignment="1" applyProtection="1">
      <alignment horizontal="center" vertical="center" wrapText="1"/>
    </xf>
    <xf numFmtId="0" fontId="48" fillId="9" borderId="4" xfId="0" applyFont="1" applyFill="1" applyBorder="1" applyAlignment="1" applyProtection="1">
      <alignment horizontal="center" vertical="center" wrapText="1"/>
    </xf>
    <xf numFmtId="0" fontId="22" fillId="2" borderId="6" xfId="0" applyFont="1" applyFill="1" applyBorder="1" applyAlignment="1" applyProtection="1">
      <alignment horizontal="center" vertical="center" wrapText="1"/>
      <protection locked="0"/>
    </xf>
    <xf numFmtId="0" fontId="22" fillId="2" borderId="4" xfId="0" applyFont="1" applyFill="1" applyBorder="1" applyAlignment="1" applyProtection="1">
      <alignment horizontal="center" vertical="center" wrapText="1"/>
      <protection locked="0"/>
    </xf>
    <xf numFmtId="0" fontId="21" fillId="7" borderId="6" xfId="0" applyFont="1" applyFill="1" applyBorder="1" applyAlignment="1" applyProtection="1">
      <alignment horizontal="center" vertical="center" wrapText="1"/>
    </xf>
    <xf numFmtId="0" fontId="21" fillId="7" borderId="4" xfId="0" applyFont="1" applyFill="1" applyBorder="1" applyAlignment="1" applyProtection="1">
      <alignment horizontal="center" vertical="center" wrapText="1"/>
    </xf>
    <xf numFmtId="0" fontId="77" fillId="15" borderId="6" xfId="0" applyFont="1" applyFill="1" applyBorder="1" applyAlignment="1" applyProtection="1">
      <alignment horizontal="center" vertical="center" wrapText="1"/>
    </xf>
    <xf numFmtId="0" fontId="77" fillId="15" borderId="4" xfId="0" applyFont="1" applyFill="1" applyBorder="1" applyAlignment="1" applyProtection="1">
      <alignment horizontal="center" vertical="center" wrapText="1"/>
    </xf>
    <xf numFmtId="0" fontId="21" fillId="13" borderId="6" xfId="0" applyFont="1" applyFill="1" applyBorder="1" applyAlignment="1" applyProtection="1">
      <alignment horizontal="center" vertical="center" wrapText="1"/>
    </xf>
    <xf numFmtId="0" fontId="21" fillId="13" borderId="4" xfId="0" applyFont="1" applyFill="1" applyBorder="1" applyAlignment="1" applyProtection="1">
      <alignment horizontal="center" vertical="center" wrapText="1"/>
    </xf>
    <xf numFmtId="0" fontId="21" fillId="5" borderId="6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34" fillId="3" borderId="0" xfId="0" applyFont="1" applyFill="1" applyBorder="1" applyAlignment="1" applyProtection="1">
      <alignment horizontal="center" vertical="top" wrapText="1"/>
    </xf>
    <xf numFmtId="0" fontId="22" fillId="10" borderId="6" xfId="0" applyFont="1" applyFill="1" applyBorder="1" applyAlignment="1" applyProtection="1">
      <alignment horizontal="center" vertical="center" wrapText="1"/>
    </xf>
    <xf numFmtId="0" fontId="22" fillId="10" borderId="4" xfId="0" applyFont="1" applyFill="1" applyBorder="1" applyAlignment="1" applyProtection="1">
      <alignment horizontal="center" vertical="center" wrapText="1"/>
    </xf>
    <xf numFmtId="0" fontId="21" fillId="7" borderId="5" xfId="0" applyFont="1" applyFill="1" applyBorder="1" applyAlignment="1" applyProtection="1">
      <alignment horizontal="center" vertical="center" wrapText="1"/>
    </xf>
    <xf numFmtId="0" fontId="38" fillId="16" borderId="5" xfId="0" applyFont="1" applyFill="1" applyBorder="1" applyAlignment="1" applyProtection="1">
      <alignment horizontal="center" vertical="center" textRotation="90"/>
    </xf>
    <xf numFmtId="0" fontId="38" fillId="2" borderId="5" xfId="0" applyFont="1" applyFill="1" applyBorder="1" applyAlignment="1" applyProtection="1">
      <alignment horizontal="center" vertical="center" wrapText="1"/>
      <protection locked="0"/>
    </xf>
    <xf numFmtId="0" fontId="57" fillId="2" borderId="0" xfId="0" applyFont="1" applyFill="1" applyAlignment="1" applyProtection="1">
      <alignment horizontal="center" vertical="center" wrapText="1"/>
    </xf>
    <xf numFmtId="0" fontId="38" fillId="17" borderId="5" xfId="0" applyFont="1" applyFill="1" applyBorder="1" applyAlignment="1" applyProtection="1">
      <alignment horizontal="center" vertical="center" textRotation="90"/>
    </xf>
    <xf numFmtId="0" fontId="21" fillId="5" borderId="5" xfId="0" applyFont="1" applyFill="1" applyBorder="1" applyAlignment="1" applyProtection="1">
      <alignment horizontal="center" vertical="center" textRotation="90"/>
    </xf>
    <xf numFmtId="0" fontId="22" fillId="2" borderId="15" xfId="0" applyFont="1" applyFill="1" applyBorder="1" applyAlignment="1" applyProtection="1">
      <alignment horizontal="center" vertical="center" wrapText="1"/>
      <protection locked="0"/>
    </xf>
    <xf numFmtId="0" fontId="36" fillId="2" borderId="0" xfId="0" applyFont="1" applyFill="1" applyBorder="1" applyAlignment="1" applyProtection="1">
      <alignment horizontal="left" wrapText="1"/>
    </xf>
    <xf numFmtId="0" fontId="36" fillId="2" borderId="0" xfId="0" applyFont="1" applyFill="1" applyAlignment="1" applyProtection="1">
      <alignment horizontal="center" vertical="center" wrapText="1"/>
    </xf>
    <xf numFmtId="0" fontId="25" fillId="3" borderId="3" xfId="0" applyFont="1" applyFill="1" applyBorder="1" applyAlignment="1" applyProtection="1">
      <alignment horizontal="left" vertical="top" wrapText="1"/>
    </xf>
    <xf numFmtId="0" fontId="25" fillId="3" borderId="2" xfId="0" applyFont="1" applyFill="1" applyBorder="1" applyAlignment="1" applyProtection="1">
      <alignment horizontal="left" vertical="top" wrapText="1"/>
    </xf>
    <xf numFmtId="0" fontId="36" fillId="2" borderId="0" xfId="0" applyFont="1" applyFill="1" applyAlignment="1" applyProtection="1">
      <alignment horizontal="right" wrapText="1"/>
    </xf>
    <xf numFmtId="0" fontId="34" fillId="3" borderId="0" xfId="0" applyFont="1" applyFill="1" applyAlignment="1" applyProtection="1">
      <alignment horizontal="center" vertical="center"/>
    </xf>
    <xf numFmtId="0" fontId="38" fillId="3" borderId="2" xfId="0" applyFont="1" applyFill="1" applyBorder="1" applyAlignment="1" applyProtection="1">
      <alignment horizontal="center" vertical="center" wrapText="1"/>
    </xf>
    <xf numFmtId="0" fontId="21" fillId="7" borderId="0" xfId="0" applyFont="1" applyFill="1" applyAlignment="1" applyProtection="1">
      <alignment horizontal="center" vertical="center"/>
    </xf>
    <xf numFmtId="0" fontId="33" fillId="11" borderId="11" xfId="2" applyFill="1" applyBorder="1" applyAlignment="1" applyProtection="1">
      <alignment horizontal="center" vertical="center"/>
      <protection locked="0"/>
    </xf>
    <xf numFmtId="0" fontId="33" fillId="11" borderId="14" xfId="2" applyFill="1" applyBorder="1" applyAlignment="1" applyProtection="1">
      <alignment horizontal="center" vertical="center"/>
      <protection locked="0"/>
    </xf>
    <xf numFmtId="0" fontId="22" fillId="3" borderId="6" xfId="0" applyFont="1" applyFill="1" applyBorder="1" applyAlignment="1" applyProtection="1">
      <alignment horizontal="center" vertical="center" wrapText="1"/>
    </xf>
    <xf numFmtId="0" fontId="22" fillId="3" borderId="4" xfId="0" applyFont="1" applyFill="1" applyBorder="1" applyAlignment="1" applyProtection="1">
      <alignment horizontal="center" vertical="center" wrapText="1"/>
    </xf>
    <xf numFmtId="0" fontId="84" fillId="7" borderId="13" xfId="0" applyFont="1" applyFill="1" applyBorder="1" applyAlignment="1" applyProtection="1">
      <alignment horizontal="center" vertical="center" wrapText="1"/>
    </xf>
    <xf numFmtId="0" fontId="84" fillId="7" borderId="15" xfId="0" applyFont="1" applyFill="1" applyBorder="1" applyAlignment="1" applyProtection="1">
      <alignment horizontal="center" vertical="center" wrapText="1"/>
    </xf>
    <xf numFmtId="0" fontId="84" fillId="7" borderId="8" xfId="0" applyFont="1" applyFill="1" applyBorder="1" applyAlignment="1" applyProtection="1">
      <alignment horizontal="center" vertical="center" wrapText="1"/>
    </xf>
    <xf numFmtId="0" fontId="84" fillId="7" borderId="10" xfId="0" applyFont="1" applyFill="1" applyBorder="1" applyAlignment="1" applyProtection="1">
      <alignment horizontal="center" vertical="center" wrapText="1"/>
    </xf>
    <xf numFmtId="0" fontId="53" fillId="0" borderId="2" xfId="0" applyFont="1" applyBorder="1" applyAlignment="1" applyProtection="1">
      <alignment horizontal="center" vertical="center" wrapText="1"/>
    </xf>
    <xf numFmtId="0" fontId="22" fillId="3" borderId="6" xfId="0" applyFont="1" applyFill="1" applyBorder="1" applyAlignment="1" applyProtection="1">
      <alignment horizontal="center" vertical="center"/>
    </xf>
    <xf numFmtId="0" fontId="22" fillId="3" borderId="4" xfId="0" applyFont="1" applyFill="1" applyBorder="1" applyAlignment="1" applyProtection="1">
      <alignment horizontal="center" vertical="center"/>
    </xf>
    <xf numFmtId="0" fontId="33" fillId="0" borderId="11" xfId="2" applyBorder="1" applyAlignment="1" applyProtection="1">
      <alignment horizontal="center" vertical="center"/>
      <protection locked="0"/>
    </xf>
    <xf numFmtId="0" fontId="33" fillId="0" borderId="14" xfId="2" applyBorder="1" applyAlignment="1" applyProtection="1">
      <alignment horizontal="center" vertical="center"/>
      <protection locked="0"/>
    </xf>
    <xf numFmtId="0" fontId="82" fillId="21" borderId="5" xfId="0" applyFont="1" applyFill="1" applyBorder="1" applyAlignment="1" applyProtection="1">
      <alignment horizontal="center" vertical="center" wrapText="1"/>
    </xf>
    <xf numFmtId="0" fontId="82" fillId="21" borderId="5" xfId="0" applyFont="1" applyFill="1" applyBorder="1" applyAlignment="1" applyProtection="1">
      <alignment horizontal="center" vertical="center"/>
    </xf>
    <xf numFmtId="0" fontId="86" fillId="11" borderId="11" xfId="2" applyFont="1" applyFill="1" applyBorder="1" applyAlignment="1" applyProtection="1">
      <alignment horizontal="center" vertical="center"/>
      <protection locked="0"/>
    </xf>
    <xf numFmtId="0" fontId="86" fillId="11" borderId="14" xfId="2" applyFont="1" applyFill="1" applyBorder="1" applyAlignment="1" applyProtection="1">
      <alignment horizontal="center" vertical="center"/>
      <protection locked="0"/>
    </xf>
  </cellXfs>
  <cellStyles count="4">
    <cellStyle name="Hyperlink" xfId="2" builtinId="8"/>
    <cellStyle name="Komma" xfId="3" builtinId="3"/>
    <cellStyle name="Standard" xfId="0" builtinId="0"/>
    <cellStyle name="Währung" xfId="1" builtinId="4"/>
  </cellStyles>
  <dxfs count="7"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b/>
        <i val="0"/>
        <strike val="0"/>
        <color theme="0"/>
      </font>
      <fill>
        <patternFill>
          <bgColor rgb="FFC00000"/>
        </patternFill>
      </fill>
    </dxf>
    <dxf>
      <font>
        <strike val="0"/>
        <color theme="0"/>
      </font>
      <fill>
        <patternFill>
          <bgColor theme="0"/>
        </patternFill>
      </fill>
    </dxf>
    <dxf>
      <font>
        <color theme="1"/>
      </font>
      <fill>
        <patternFill>
          <bgColor theme="1"/>
        </patternFill>
      </fill>
    </dxf>
    <dxf>
      <font>
        <color theme="1"/>
      </font>
      <fill>
        <patternFill>
          <bgColor theme="1"/>
        </patternFill>
      </fill>
    </dxf>
    <dxf>
      <font>
        <strike val="0"/>
        <color theme="1" tint="0.24994659260841701"/>
      </font>
      <fill>
        <patternFill>
          <bgColor theme="1" tint="0.24994659260841701"/>
        </patternFill>
      </fill>
    </dxf>
  </dxfs>
  <tableStyles count="0" defaultTableStyle="TableStyleMedium2" defaultPivotStyle="PivotStyleLight16"/>
  <colors>
    <mruColors>
      <color rgb="FF90A52C"/>
      <color rgb="FF99FF66"/>
      <color rgb="FFCED400"/>
      <color rgb="FFFFFF00"/>
      <color rgb="FFA5BC32"/>
      <color rgb="FFFFFF66"/>
      <color rgb="FF996600"/>
      <color rgb="FF99CC00"/>
      <color rgb="FFFF7C80"/>
      <color rgb="FFDAD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6011583636292"/>
          <c:y val="6.8987456969888811E-2"/>
          <c:w val="0.82882142967478167"/>
          <c:h val="0.85251137577652036"/>
        </c:manualLayout>
      </c:layout>
      <c:lineChart>
        <c:grouping val="standard"/>
        <c:varyColors val="0"/>
        <c:ser>
          <c:idx val="0"/>
          <c:order val="0"/>
          <c:tx>
            <c:strRef>
              <c:f>Milch!$G$36</c:f>
              <c:strCache>
                <c:ptCount val="1"/>
                <c:pt idx="0">
                  <c:v> -  Futterkosten  
    je Kuh/Tag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2"/>
              </a:outerShdw>
            </a:effectLst>
          </c:spPr>
          <c:marker>
            <c:symbol val="none"/>
          </c:marker>
          <c:dPt>
            <c:idx val="1"/>
            <c:bubble3D val="0"/>
          </c:dPt>
          <c:dLbls>
            <c:numFmt formatCode="#,##0.0" sourceLinked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Milch!$H$6:$K$6</c:f>
              <c:numCache>
                <c:formatCode>d/m/yy;@</c:formatCode>
                <c:ptCount val="4"/>
                <c:pt idx="0">
                  <c:v>43344</c:v>
                </c:pt>
                <c:pt idx="1">
                  <c:v>43374</c:v>
                </c:pt>
                <c:pt idx="2">
                  <c:v>43405</c:v>
                </c:pt>
              </c:numCache>
            </c:numRef>
          </c:cat>
          <c:val>
            <c:numRef>
              <c:f>Milch!$H$39:$K$39</c:f>
              <c:numCache>
                <c:formatCode>0.0\ "Cent"</c:formatCode>
                <c:ptCount val="4"/>
                <c:pt idx="0">
                  <c:v>14.773650020300446</c:v>
                </c:pt>
                <c:pt idx="1">
                  <c:v>15.544138971057363</c:v>
                </c:pt>
                <c:pt idx="2">
                  <c:v>15.596184025139467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134-4796-9893-28A9C1FD7E6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marker val="1"/>
        <c:smooth val="0"/>
        <c:axId val="270599680"/>
        <c:axId val="270615680"/>
      </c:lineChart>
      <c:dateAx>
        <c:axId val="270599680"/>
        <c:scaling>
          <c:orientation val="minMax"/>
        </c:scaling>
        <c:delete val="1"/>
        <c:axPos val="b"/>
        <c:numFmt formatCode="d/m;@" sourceLinked="0"/>
        <c:majorTickMark val="out"/>
        <c:minorTickMark val="none"/>
        <c:tickLblPos val="low"/>
        <c:crossAx val="270615680"/>
        <c:crosses val="autoZero"/>
        <c:auto val="1"/>
        <c:lblOffset val="100"/>
        <c:baseTimeUnit val="days"/>
        <c:majorUnit val="3"/>
        <c:majorTimeUnit val="months"/>
      </c:dateAx>
      <c:valAx>
        <c:axId val="270615680"/>
        <c:scaling>
          <c:orientation val="minMax"/>
          <c:min val="14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270599680"/>
        <c:crosses val="autoZero"/>
        <c:crossBetween val="between"/>
        <c:majorUnit val="1"/>
      </c:valAx>
      <c:spPr>
        <a:solidFill>
          <a:schemeClr val="accent3">
            <a:lumMod val="40000"/>
            <a:lumOff val="60000"/>
          </a:schemeClr>
        </a:solidFill>
        <a:ln>
          <a:noFill/>
        </a:ln>
        <a:effectLst/>
      </c:spPr>
    </c:plotArea>
    <c:plotVisOnly val="0"/>
    <c:dispBlanksAs val="gap"/>
    <c:showDLblsOverMax val="0"/>
  </c:chart>
  <c:spPr>
    <a:solidFill>
      <a:schemeClr val="accent3">
        <a:lumMod val="50000"/>
      </a:schemeClr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06014491330726"/>
          <c:y val="6.565150067538629E-2"/>
          <c:w val="0.83545493222324763"/>
          <c:h val="0.89230279269484625"/>
        </c:manualLayout>
      </c:layout>
      <c:lineChart>
        <c:grouping val="standard"/>
        <c:varyColors val="0"/>
        <c:ser>
          <c:idx val="0"/>
          <c:order val="0"/>
          <c:tx>
            <c:strRef>
              <c:f>Milch!$G$37</c:f>
              <c:strCache>
                <c:ptCount val="1"/>
                <c:pt idx="0">
                  <c:v> = IOFC Herde/Tag
Milcherlös-Futter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bg1">
                  <a:lumMod val="75000"/>
                </a:schemeClr>
              </a:outerShdw>
            </a:effectLst>
          </c:spPr>
          <c:marker>
            <c:symbol val="none"/>
          </c:marker>
          <c:dLbls>
            <c:numFmt formatCode="#,##0" sourceLinked="0"/>
            <c:spPr>
              <a:solidFill>
                <a:schemeClr val="accent3">
                  <a:lumMod val="50000"/>
                </a:schemeClr>
              </a:solidFill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de-D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Milch!$H$6:$K$6</c:f>
            </c:multiLvlStrRef>
          </c:cat>
          <c:val>
            <c:numRef>
              <c:f>Milch!$H$37:$J$37</c:f>
              <c:numCache>
                <c:formatCode>#,##0\ "€"</c:formatCode>
                <c:ptCount val="3"/>
                <c:pt idx="0">
                  <c:v>606.25</c:v>
                </c:pt>
                <c:pt idx="1">
                  <c:v>583.10714285714289</c:v>
                </c:pt>
                <c:pt idx="2">
                  <c:v>562.15909090909099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EFF-4A3A-9471-CDD2D38F18F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marker val="1"/>
        <c:smooth val="0"/>
        <c:axId val="284667904"/>
        <c:axId val="284669824"/>
      </c:lineChart>
      <c:catAx>
        <c:axId val="284667904"/>
        <c:scaling>
          <c:orientation val="minMax"/>
        </c:scaling>
        <c:delete val="0"/>
        <c:axPos val="b"/>
        <c:numFmt formatCode="d/m;@" sourceLinked="0"/>
        <c:majorTickMark val="out"/>
        <c:minorTickMark val="none"/>
        <c:tickLblPos val="low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284669824"/>
        <c:crosses val="autoZero"/>
        <c:auto val="1"/>
        <c:lblAlgn val="ctr"/>
        <c:lblOffset val="100"/>
        <c:tickLblSkip val="3"/>
        <c:noMultiLvlLbl val="1"/>
      </c:catAx>
      <c:valAx>
        <c:axId val="28466982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solidFill>
              <a:schemeClr val="lt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de-DE"/>
          </a:p>
        </c:txPr>
        <c:crossAx val="284667904"/>
        <c:crosses val="autoZero"/>
        <c:crossBetween val="between"/>
      </c:valAx>
      <c:spPr>
        <a:solidFill>
          <a:schemeClr val="accent3">
            <a:lumMod val="60000"/>
            <a:lumOff val="40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accent3">
        <a:lumMod val="50000"/>
      </a:schemeClr>
    </a:solidFill>
    <a:ln w="9525" cap="flat" cmpd="sng" algn="ctr">
      <a:noFill/>
      <a:round/>
    </a:ln>
    <a:effectLst/>
  </c:spPr>
  <c:txPr>
    <a:bodyPr/>
    <a:lstStyle/>
    <a:p>
      <a:pPr>
        <a:defRPr b="1">
          <a:solidFill>
            <a:schemeClr val="bg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strRef>
          <c:f>'Kosten Grobfutter'!$E$6</c:f>
          <c:strCache>
            <c:ptCount val="1"/>
            <c:pt idx="0">
              <c:v>Produktionskosten
je dt FM</c:v>
            </c:pt>
          </c:strCache>
        </c:strRef>
      </c:tx>
      <c:layout>
        <c:manualLayout>
          <c:xMode val="edge"/>
          <c:yMode val="edge"/>
          <c:x val="0.27592088645823037"/>
          <c:y val="4.4778900773556937E-2"/>
        </c:manualLayout>
      </c:layout>
      <c:overlay val="1"/>
      <c:txPr>
        <a:bodyPr/>
        <a:lstStyle/>
        <a:p>
          <a:pPr>
            <a:defRPr sz="1000">
              <a:solidFill>
                <a:schemeClr val="bg1"/>
              </a:solidFill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3375525758025018"/>
          <c:y val="0.28324887352288292"/>
          <c:w val="0.65463265091863521"/>
          <c:h val="0.66605686749138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'Kosten Grobfutter'!$E$6</c:f>
              <c:strCache>
                <c:ptCount val="1"/>
                <c:pt idx="0">
                  <c:v>Produktionskosten
je dt FM</c:v>
                </c:pt>
              </c:strCache>
            </c:strRef>
          </c:tx>
          <c:spPr>
            <a:solidFill>
              <a:srgbClr val="CED400"/>
            </a:solidFill>
          </c:spPr>
          <c:invertIfNegative val="0"/>
          <c:dLbls>
            <c:numFmt formatCode="#,##0.0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sz="10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'Kosten Grobfutter'!$F$6</c:f>
              <c:numCache>
                <c:formatCode>#,##0.0\ "€"</c:formatCode>
                <c:ptCount val="1"/>
                <c:pt idx="0">
                  <c:v>8.73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AF-4514-9FA9-AC87CF895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4247936"/>
        <c:axId val="354271232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'Kosten Grobfutter'!$M$6</c:f>
              <c:numCache>
                <c:formatCode>#,##0.0\ "€"</c:formatCode>
                <c:ptCount val="1"/>
                <c:pt idx="0">
                  <c:v>5.2527777777777782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AF-4514-9FA9-AC87CF895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4247936"/>
        <c:axId val="354271232"/>
      </c:lineChart>
      <c:catAx>
        <c:axId val="304247936"/>
        <c:scaling>
          <c:orientation val="minMax"/>
        </c:scaling>
        <c:delete val="1"/>
        <c:axPos val="b"/>
        <c:majorTickMark val="out"/>
        <c:minorTickMark val="none"/>
        <c:tickLblPos val="nextTo"/>
        <c:crossAx val="354271232"/>
        <c:crosses val="autoZero"/>
        <c:auto val="1"/>
        <c:lblAlgn val="ctr"/>
        <c:lblOffset val="100"/>
        <c:noMultiLvlLbl val="0"/>
      </c:catAx>
      <c:valAx>
        <c:axId val="354271232"/>
        <c:scaling>
          <c:orientation val="minMax"/>
        </c:scaling>
        <c:delete val="0"/>
        <c:axPos val="l"/>
        <c:majorGridlines/>
        <c:numFmt formatCode="#,##0\ &quot;€&quot;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>
                <a:solidFill>
                  <a:schemeClr val="bg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04247936"/>
        <c:crosses val="autoZero"/>
        <c:crossBetween val="between"/>
        <c:majorUnit val="5"/>
      </c:valAx>
      <c:spPr>
        <a:gradFill rotWithShape="1">
          <a:gsLst>
            <a:gs pos="0">
              <a:schemeClr val="bg1">
                <a:lumMod val="75000"/>
              </a:schemeClr>
            </a:gs>
            <a:gs pos="35000">
              <a:schemeClr val="bg1">
                <a:lumMod val="85000"/>
              </a:schemeClr>
            </a:gs>
            <a:gs pos="100000">
              <a:schemeClr val="bg1">
                <a:lumMod val="95000"/>
              </a:schemeClr>
            </a:gs>
          </a:gsLst>
          <a:lin ang="16200000" scaled="1"/>
        </a:gradFill>
        <a:ln w="9525" cap="flat" cmpd="sng" algn="ctr">
          <a:solidFill>
            <a:schemeClr val="accent3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gap"/>
    <c:showDLblsOverMax val="0"/>
  </c:chart>
  <c:spPr>
    <a:solidFill>
      <a:srgbClr val="90A52C"/>
    </a:soli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strRef>
          <c:f>'Kosten Grobfutter'!$L$6</c:f>
          <c:strCache>
            <c:ptCount val="1"/>
            <c:pt idx="0">
              <c:v>Produktionskosten
je dt FM</c:v>
            </c:pt>
          </c:strCache>
        </c:strRef>
      </c:tx>
      <c:layout>
        <c:manualLayout>
          <c:xMode val="edge"/>
          <c:yMode val="edge"/>
          <c:x val="0.27592088645823037"/>
          <c:y val="4.4778900773556937E-2"/>
        </c:manualLayout>
      </c:layout>
      <c:overlay val="1"/>
      <c:txPr>
        <a:bodyPr/>
        <a:lstStyle/>
        <a:p>
          <a:pPr>
            <a:defRPr sz="1000">
              <a:solidFill>
                <a:schemeClr val="bg1"/>
              </a:solidFill>
              <a:latin typeface="Arial" pitchFamily="34" charset="0"/>
              <a:cs typeface="Arial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3375525758025018"/>
          <c:y val="0.28324887352288292"/>
          <c:w val="0.65463265091863521"/>
          <c:h val="0.66605686749138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'Kosten Grobfutter'!$L$6</c:f>
              <c:strCache>
                <c:ptCount val="1"/>
                <c:pt idx="0">
                  <c:v>Produktionskosten
je dt FM</c:v>
                </c:pt>
              </c:strCache>
            </c:strRef>
          </c:tx>
          <c:spPr>
            <a:solidFill>
              <a:srgbClr val="CED400"/>
            </a:solidFill>
          </c:spPr>
          <c:invertIfNegative val="0"/>
          <c:dLbls>
            <c:numFmt formatCode="#,##0.0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sz="10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'Kosten Grobfutter'!$M$6</c:f>
              <c:numCache>
                <c:formatCode>#,##0.0\ "€"</c:formatCode>
                <c:ptCount val="1"/>
                <c:pt idx="0">
                  <c:v>5.2527777777777782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31-4D3B-BB79-F9B7E8D9B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0017408"/>
        <c:axId val="370019328"/>
      </c:barChart>
      <c:lineChart>
        <c:grouping val="standard"/>
        <c:varyColors val="0"/>
        <c:ser>
          <c:idx val="1"/>
          <c:order val="1"/>
          <c:marker>
            <c:symbol val="none"/>
          </c:marker>
          <c:val>
            <c:numRef>
              <c:f>'Kosten Grobfutter'!$F$6</c:f>
              <c:numCache>
                <c:formatCode>#,##0.0\ "€"</c:formatCode>
                <c:ptCount val="1"/>
                <c:pt idx="0">
                  <c:v>8.73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31-4D3B-BB79-F9B7E8D9B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0017408"/>
        <c:axId val="370019328"/>
      </c:lineChart>
      <c:catAx>
        <c:axId val="370017408"/>
        <c:scaling>
          <c:orientation val="minMax"/>
        </c:scaling>
        <c:delete val="1"/>
        <c:axPos val="b"/>
        <c:majorTickMark val="out"/>
        <c:minorTickMark val="none"/>
        <c:tickLblPos val="nextTo"/>
        <c:crossAx val="370019328"/>
        <c:crosses val="autoZero"/>
        <c:auto val="1"/>
        <c:lblAlgn val="ctr"/>
        <c:lblOffset val="100"/>
        <c:noMultiLvlLbl val="0"/>
      </c:catAx>
      <c:valAx>
        <c:axId val="370019328"/>
        <c:scaling>
          <c:orientation val="minMax"/>
        </c:scaling>
        <c:delete val="0"/>
        <c:axPos val="l"/>
        <c:majorGridlines/>
        <c:numFmt formatCode="#,##0\ &quot;€&quot;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>
                <a:solidFill>
                  <a:schemeClr val="bg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70017408"/>
        <c:crosses val="autoZero"/>
        <c:crossBetween val="between"/>
        <c:majorUnit val="5"/>
      </c:valAx>
      <c:spPr>
        <a:gradFill rotWithShape="1">
          <a:gsLst>
            <a:gs pos="0">
              <a:schemeClr val="bg1">
                <a:lumMod val="75000"/>
              </a:schemeClr>
            </a:gs>
            <a:gs pos="35000">
              <a:schemeClr val="bg1">
                <a:lumMod val="85000"/>
              </a:schemeClr>
            </a:gs>
            <a:gs pos="100000">
              <a:schemeClr val="bg1">
                <a:lumMod val="95000"/>
              </a:schemeClr>
            </a:gs>
          </a:gsLst>
          <a:lin ang="16200000" scaled="1"/>
        </a:gradFill>
        <a:ln w="9525" cap="flat" cmpd="sng" algn="ctr">
          <a:solidFill>
            <a:schemeClr val="accent3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gap"/>
    <c:showDLblsOverMax val="0"/>
  </c:chart>
  <c:spPr>
    <a:solidFill>
      <a:srgbClr val="90A52C"/>
    </a:soli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bg1"/>
                </a:solidFill>
                <a:latin typeface="Arial" pitchFamily="34" charset="0"/>
                <a:cs typeface="Arial" pitchFamily="34" charset="0"/>
              </a:defRPr>
            </a:pPr>
            <a:r>
              <a:rPr lang="en-US"/>
              <a:t>Produktionskosten
je dt TM Grassilage</a:t>
            </a:r>
          </a:p>
        </c:rich>
      </c:tx>
      <c:layout>
        <c:manualLayout>
          <c:xMode val="edge"/>
          <c:yMode val="edge"/>
          <c:x val="0.2982360886897506"/>
          <c:y val="5.811233595800523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375525758025018"/>
          <c:y val="0.28324887352288292"/>
          <c:w val="0.65463265091863521"/>
          <c:h val="0.66605686749138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'Kosten Grobfutter'!$B$29</c:f>
              <c:strCache>
                <c:ptCount val="1"/>
                <c:pt idx="0">
                  <c:v>Grünlandertrag
dt TM/ha</c:v>
                </c:pt>
              </c:strCache>
            </c:strRef>
          </c:tx>
          <c:spPr>
            <a:solidFill>
              <a:srgbClr val="CED400"/>
            </a:solidFill>
          </c:spPr>
          <c:invertIfNegative val="0"/>
          <c:dLbls>
            <c:numFmt formatCode="#,##0.0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sz="10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'Kosten Grobfutter'!$C$30</c:f>
              <c:numCache>
                <c:formatCode>#,##0.0\ "€"</c:formatCode>
                <c:ptCount val="1"/>
                <c:pt idx="0">
                  <c:v>22.973684210526315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FD1-4A3E-970E-BEC49A4C2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3952640"/>
        <c:axId val="394450048"/>
      </c:barChart>
      <c:lineChart>
        <c:grouping val="standard"/>
        <c:varyColors val="0"/>
        <c:ser>
          <c:idx val="1"/>
          <c:order val="1"/>
          <c:tx>
            <c:strRef>
              <c:f>'Kosten Grobfutter'!$I$29</c:f>
              <c:strCache>
                <c:ptCount val="1"/>
                <c:pt idx="0">
                  <c:v>Maisertrag
dt TM/ha</c:v>
                </c:pt>
              </c:strCache>
            </c:strRef>
          </c:tx>
          <c:marker>
            <c:symbol val="none"/>
          </c:marker>
          <c:val>
            <c:numRef>
              <c:f>'Kosten Grobfutter'!$J$30</c:f>
              <c:numCache>
                <c:formatCode>#,##0.0\ "€"</c:formatCode>
                <c:ptCount val="1"/>
                <c:pt idx="0">
                  <c:v>16.414930555555554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D1-4A3E-970E-BEC49A4C2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952640"/>
        <c:axId val="394450048"/>
      </c:lineChart>
      <c:catAx>
        <c:axId val="393952640"/>
        <c:scaling>
          <c:orientation val="minMax"/>
        </c:scaling>
        <c:delete val="1"/>
        <c:axPos val="b"/>
        <c:majorTickMark val="out"/>
        <c:minorTickMark val="none"/>
        <c:tickLblPos val="nextTo"/>
        <c:crossAx val="394450048"/>
        <c:crosses val="autoZero"/>
        <c:auto val="1"/>
        <c:lblAlgn val="ctr"/>
        <c:lblOffset val="100"/>
        <c:noMultiLvlLbl val="0"/>
      </c:catAx>
      <c:valAx>
        <c:axId val="394450048"/>
        <c:scaling>
          <c:orientation val="minMax"/>
        </c:scaling>
        <c:delete val="0"/>
        <c:axPos val="l"/>
        <c:majorGridlines/>
        <c:numFmt formatCode="#,##0\ &quot;€&quot;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>
                <a:solidFill>
                  <a:schemeClr val="bg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393952640"/>
        <c:crosses val="autoZero"/>
        <c:crossBetween val="between"/>
        <c:majorUnit val="5"/>
      </c:valAx>
      <c:spPr>
        <a:gradFill rotWithShape="1">
          <a:gsLst>
            <a:gs pos="0">
              <a:schemeClr val="bg1">
                <a:lumMod val="75000"/>
              </a:schemeClr>
            </a:gs>
            <a:gs pos="35000">
              <a:schemeClr val="bg1">
                <a:lumMod val="85000"/>
              </a:schemeClr>
            </a:gs>
            <a:gs pos="100000">
              <a:schemeClr val="bg1">
                <a:lumMod val="95000"/>
              </a:schemeClr>
            </a:gs>
          </a:gsLst>
          <a:lin ang="16200000" scaled="1"/>
        </a:gradFill>
        <a:ln w="9525" cap="flat" cmpd="sng" algn="ctr">
          <a:solidFill>
            <a:schemeClr val="accent3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gap"/>
    <c:showDLblsOverMax val="0"/>
  </c:chart>
  <c:spPr>
    <a:solidFill>
      <a:srgbClr val="90A52C"/>
    </a:soli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bg1"/>
                </a:solidFill>
                <a:latin typeface="Arial" pitchFamily="34" charset="0"/>
                <a:cs typeface="Arial" pitchFamily="34" charset="0"/>
              </a:defRPr>
            </a:pPr>
            <a:r>
              <a:rPr lang="en-US"/>
              <a:t>Produktionskosten
je dt TM Maissilage</a:t>
            </a:r>
          </a:p>
        </c:rich>
      </c:tx>
      <c:layout>
        <c:manualLayout>
          <c:xMode val="edge"/>
          <c:yMode val="edge"/>
          <c:x val="0.30381488924763067"/>
          <c:y val="5.8112335958005239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375525758025018"/>
          <c:y val="0.28324887352288292"/>
          <c:w val="0.65463265091863521"/>
          <c:h val="0.66605686749138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'Kosten Grobfutter'!$I$29</c:f>
              <c:strCache>
                <c:ptCount val="1"/>
                <c:pt idx="0">
                  <c:v>Maisertrag
dt TM/ha</c:v>
                </c:pt>
              </c:strCache>
            </c:strRef>
          </c:tx>
          <c:spPr>
            <a:solidFill>
              <a:srgbClr val="CED400"/>
            </a:solidFill>
          </c:spPr>
          <c:invertIfNegative val="0"/>
          <c:dLbls>
            <c:numFmt formatCode="#,##0.0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sz="10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'Kosten Grobfutter'!$J$30</c:f>
              <c:numCache>
                <c:formatCode>#,##0.0\ "€"</c:formatCode>
                <c:ptCount val="1"/>
                <c:pt idx="0">
                  <c:v>16.414930555555554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93B-4B16-8CC8-A08DC6C24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8947840"/>
        <c:axId val="418949760"/>
      </c:barChart>
      <c:lineChart>
        <c:grouping val="standard"/>
        <c:varyColors val="0"/>
        <c:ser>
          <c:idx val="1"/>
          <c:order val="1"/>
          <c:tx>
            <c:strRef>
              <c:f>'Kosten Grobfutter'!$B$29</c:f>
              <c:strCache>
                <c:ptCount val="1"/>
                <c:pt idx="0">
                  <c:v>Grünlandertrag
dt TM/ha</c:v>
                </c:pt>
              </c:strCache>
            </c:strRef>
          </c:tx>
          <c:marker>
            <c:symbol val="none"/>
          </c:marker>
          <c:val>
            <c:numRef>
              <c:f>'Kosten Grobfutter'!$C$30</c:f>
              <c:numCache>
                <c:formatCode>#,##0.0\ "€"</c:formatCode>
                <c:ptCount val="1"/>
                <c:pt idx="0">
                  <c:v>22.973684210526315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93B-4B16-8CC8-A08DC6C24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8947840"/>
        <c:axId val="418949760"/>
      </c:lineChart>
      <c:catAx>
        <c:axId val="418947840"/>
        <c:scaling>
          <c:orientation val="minMax"/>
        </c:scaling>
        <c:delete val="1"/>
        <c:axPos val="b"/>
        <c:majorTickMark val="out"/>
        <c:minorTickMark val="none"/>
        <c:tickLblPos val="nextTo"/>
        <c:crossAx val="418949760"/>
        <c:crosses val="autoZero"/>
        <c:auto val="1"/>
        <c:lblAlgn val="ctr"/>
        <c:lblOffset val="100"/>
        <c:noMultiLvlLbl val="0"/>
      </c:catAx>
      <c:valAx>
        <c:axId val="418949760"/>
        <c:scaling>
          <c:orientation val="minMax"/>
        </c:scaling>
        <c:delete val="0"/>
        <c:axPos val="l"/>
        <c:majorGridlines/>
        <c:numFmt formatCode="#,##0\ &quot;€&quot;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>
                <a:solidFill>
                  <a:schemeClr val="bg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418947840"/>
        <c:crosses val="autoZero"/>
        <c:crossBetween val="between"/>
        <c:majorUnit val="5"/>
      </c:valAx>
      <c:spPr>
        <a:gradFill rotWithShape="1">
          <a:gsLst>
            <a:gs pos="0">
              <a:schemeClr val="bg1">
                <a:lumMod val="75000"/>
              </a:schemeClr>
            </a:gs>
            <a:gs pos="35000">
              <a:schemeClr val="bg1">
                <a:lumMod val="85000"/>
              </a:schemeClr>
            </a:gs>
            <a:gs pos="100000">
              <a:schemeClr val="bg1">
                <a:lumMod val="95000"/>
              </a:schemeClr>
            </a:gs>
          </a:gsLst>
          <a:lin ang="16200000" scaled="1"/>
        </a:gradFill>
        <a:ln w="9525" cap="flat" cmpd="sng" algn="ctr">
          <a:solidFill>
            <a:schemeClr val="accent3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gap"/>
    <c:showDLblsOverMax val="0"/>
  </c:chart>
  <c:spPr>
    <a:solidFill>
      <a:srgbClr val="90A52C"/>
    </a:soli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bg1"/>
                </a:solidFill>
                <a:latin typeface="Arial" pitchFamily="34" charset="0"/>
                <a:cs typeface="Arial" pitchFamily="34" charset="0"/>
              </a:defRPr>
            </a:pPr>
            <a:r>
              <a:rPr lang="en-US"/>
              <a:t>Produktionskosten
je 10 MJ NEL Grassilage</a:t>
            </a:r>
          </a:p>
        </c:rich>
      </c:tx>
      <c:layout>
        <c:manualLayout>
          <c:xMode val="edge"/>
          <c:yMode val="edge"/>
          <c:x val="0.22571168143730991"/>
          <c:y val="6.477900262467192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375525758025018"/>
          <c:y val="0.28324887352288292"/>
          <c:w val="0.65463265091863521"/>
          <c:h val="0.66605686749138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'Kosten Grobfutter'!$E$29</c:f>
              <c:strCache>
                <c:ptCount val="1"/>
                <c:pt idx="0">
                  <c:v>Grünlandertrag in
MJ NEL/ha</c:v>
                </c:pt>
              </c:strCache>
            </c:strRef>
          </c:tx>
          <c:spPr>
            <a:solidFill>
              <a:srgbClr val="CED400"/>
            </a:solidFill>
          </c:spPr>
          <c:invertIfNegative val="0"/>
          <c:dLbls>
            <c:numFmt formatCode="#,##0.0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sz="10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'Kosten Grobfutter'!$F$30</c:f>
              <c:numCache>
                <c:formatCode>#,##0.0\ "€"</c:formatCode>
                <c:ptCount val="1"/>
                <c:pt idx="0">
                  <c:v>37.054329371816635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D3-44D7-A3E6-A7C5566C1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146304"/>
        <c:axId val="156148096"/>
      </c:barChart>
      <c:lineChart>
        <c:grouping val="standard"/>
        <c:varyColors val="0"/>
        <c:ser>
          <c:idx val="1"/>
          <c:order val="1"/>
          <c:tx>
            <c:strRef>
              <c:f>'Kosten Grobfutter'!$L$29</c:f>
              <c:strCache>
                <c:ptCount val="1"/>
                <c:pt idx="0">
                  <c:v>Maisertrag in
MJ NEL/ha</c:v>
                </c:pt>
              </c:strCache>
            </c:strRef>
          </c:tx>
          <c:marker>
            <c:symbol val="none"/>
          </c:marker>
          <c:val>
            <c:numRef>
              <c:f>'Kosten Grobfutter'!$M$30</c:f>
              <c:numCache>
                <c:formatCode>#,##0.0\ "€"</c:formatCode>
                <c:ptCount val="1"/>
                <c:pt idx="0">
                  <c:v>23.789754428341379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AD3-44D7-A3E6-A7C5566C1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46304"/>
        <c:axId val="156148096"/>
      </c:lineChart>
      <c:catAx>
        <c:axId val="156146304"/>
        <c:scaling>
          <c:orientation val="minMax"/>
        </c:scaling>
        <c:delete val="1"/>
        <c:axPos val="b"/>
        <c:majorTickMark val="out"/>
        <c:minorTickMark val="none"/>
        <c:tickLblPos val="nextTo"/>
        <c:crossAx val="156148096"/>
        <c:crosses val="autoZero"/>
        <c:auto val="1"/>
        <c:lblAlgn val="ctr"/>
        <c:lblOffset val="100"/>
        <c:noMultiLvlLbl val="0"/>
      </c:catAx>
      <c:valAx>
        <c:axId val="156148096"/>
        <c:scaling>
          <c:orientation val="minMax"/>
        </c:scaling>
        <c:delete val="0"/>
        <c:axPos val="l"/>
        <c:majorGridlines/>
        <c:numFmt formatCode="#,##0\ &quot;ct&quot;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>
                <a:solidFill>
                  <a:schemeClr val="bg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56146304"/>
        <c:crosses val="autoZero"/>
        <c:crossBetween val="between"/>
        <c:majorUnit val="5"/>
      </c:valAx>
      <c:spPr>
        <a:gradFill rotWithShape="1">
          <a:gsLst>
            <a:gs pos="0">
              <a:schemeClr val="bg1">
                <a:lumMod val="75000"/>
              </a:schemeClr>
            </a:gs>
            <a:gs pos="35000">
              <a:schemeClr val="bg1">
                <a:lumMod val="85000"/>
              </a:schemeClr>
            </a:gs>
            <a:gs pos="100000">
              <a:schemeClr val="bg1">
                <a:lumMod val="95000"/>
              </a:schemeClr>
            </a:gs>
          </a:gsLst>
          <a:lin ang="16200000" scaled="1"/>
        </a:gradFill>
        <a:ln w="9525" cap="flat" cmpd="sng" algn="ctr">
          <a:solidFill>
            <a:schemeClr val="accent3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gap"/>
    <c:showDLblsOverMax val="0"/>
  </c:chart>
  <c:spPr>
    <a:solidFill>
      <a:srgbClr val="90A52C"/>
    </a:soli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000">
                <a:solidFill>
                  <a:schemeClr val="bg1"/>
                </a:solidFill>
                <a:latin typeface="Arial" pitchFamily="34" charset="0"/>
                <a:cs typeface="Arial" pitchFamily="34" charset="0"/>
              </a:defRPr>
            </a:pPr>
            <a:r>
              <a:rPr lang="en-US"/>
              <a:t>Produktionskosten
je 10 MJ NEL Maissilage</a:t>
            </a:r>
          </a:p>
        </c:rich>
      </c:tx>
      <c:layout>
        <c:manualLayout>
          <c:xMode val="edge"/>
          <c:yMode val="edge"/>
          <c:x val="0.22571168143730991"/>
          <c:y val="6.477900262467192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3375525758025018"/>
          <c:y val="0.28324887352288292"/>
          <c:w val="0.65463265091863521"/>
          <c:h val="0.6660568674913829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'Kosten Grobfutter'!$L$29</c:f>
              <c:strCache>
                <c:ptCount val="1"/>
                <c:pt idx="0">
                  <c:v>Maisertrag in
MJ NEL/ha</c:v>
                </c:pt>
              </c:strCache>
            </c:strRef>
          </c:tx>
          <c:spPr>
            <a:solidFill>
              <a:srgbClr val="CED400"/>
            </a:solidFill>
          </c:spPr>
          <c:invertIfNegative val="0"/>
          <c:dLbls>
            <c:numFmt formatCode="#,##0.0" sourceLinked="0"/>
            <c:spPr>
              <a:ln>
                <a:noFill/>
              </a:ln>
            </c:spPr>
            <c:txPr>
              <a:bodyPr/>
              <a:lstStyle/>
              <a:p>
                <a:pPr>
                  <a:defRPr sz="1000" b="1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de-D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'Kosten Grobfutter'!$M$30</c:f>
              <c:numCache>
                <c:formatCode>#,##0.0\ "€"</c:formatCode>
                <c:ptCount val="1"/>
                <c:pt idx="0">
                  <c:v>23.789754428341379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D51-4118-BDD8-2C6FB4C5C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6162304"/>
        <c:axId val="156897280"/>
      </c:barChart>
      <c:lineChart>
        <c:grouping val="standard"/>
        <c:varyColors val="0"/>
        <c:ser>
          <c:idx val="1"/>
          <c:order val="1"/>
          <c:tx>
            <c:strRef>
              <c:f>'Kosten Grobfutter'!$E$29</c:f>
              <c:strCache>
                <c:ptCount val="1"/>
                <c:pt idx="0">
                  <c:v>Grünlandertrag in
MJ NEL/ha</c:v>
                </c:pt>
              </c:strCache>
            </c:strRef>
          </c:tx>
          <c:marker>
            <c:symbol val="none"/>
          </c:marker>
          <c:val>
            <c:numRef>
              <c:f>'Kosten Grobfutter'!$F$30</c:f>
              <c:numCache>
                <c:formatCode>#,##0.0\ "€"</c:formatCode>
                <c:ptCount val="1"/>
                <c:pt idx="0">
                  <c:v>37.054329371816635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D51-4118-BDD8-2C6FB4C5C2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162304"/>
        <c:axId val="156897280"/>
      </c:lineChart>
      <c:catAx>
        <c:axId val="156162304"/>
        <c:scaling>
          <c:orientation val="minMax"/>
        </c:scaling>
        <c:delete val="1"/>
        <c:axPos val="b"/>
        <c:majorTickMark val="out"/>
        <c:minorTickMark val="none"/>
        <c:tickLblPos val="nextTo"/>
        <c:crossAx val="156897280"/>
        <c:crosses val="autoZero"/>
        <c:auto val="1"/>
        <c:lblAlgn val="ctr"/>
        <c:lblOffset val="100"/>
        <c:noMultiLvlLbl val="0"/>
      </c:catAx>
      <c:valAx>
        <c:axId val="156897280"/>
        <c:scaling>
          <c:orientation val="minMax"/>
        </c:scaling>
        <c:delete val="0"/>
        <c:axPos val="l"/>
        <c:majorGridlines/>
        <c:numFmt formatCode="#,##0\ &quot;ct&quot;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b="1">
                <a:solidFill>
                  <a:schemeClr val="bg1"/>
                </a:solidFill>
                <a:latin typeface="Arial" pitchFamily="34" charset="0"/>
                <a:cs typeface="Arial" pitchFamily="34" charset="0"/>
              </a:defRPr>
            </a:pPr>
            <a:endParaRPr lang="de-DE"/>
          </a:p>
        </c:txPr>
        <c:crossAx val="156162304"/>
        <c:crosses val="autoZero"/>
        <c:crossBetween val="between"/>
        <c:majorUnit val="5"/>
      </c:valAx>
      <c:spPr>
        <a:gradFill rotWithShape="1">
          <a:gsLst>
            <a:gs pos="0">
              <a:schemeClr val="bg1">
                <a:lumMod val="75000"/>
              </a:schemeClr>
            </a:gs>
            <a:gs pos="35000">
              <a:schemeClr val="bg1">
                <a:lumMod val="85000"/>
              </a:schemeClr>
            </a:gs>
            <a:gs pos="100000">
              <a:schemeClr val="bg1">
                <a:lumMod val="95000"/>
              </a:schemeClr>
            </a:gs>
          </a:gsLst>
          <a:lin ang="16200000" scaled="1"/>
        </a:gradFill>
        <a:ln w="9525" cap="flat" cmpd="sng" algn="ctr">
          <a:solidFill>
            <a:schemeClr val="accent3">
              <a:shade val="95000"/>
              <a:satMod val="105000"/>
            </a:schemeClr>
          </a:solidFill>
          <a:prstDash val="solid"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c:spPr>
    </c:plotArea>
    <c:plotVisOnly val="1"/>
    <c:dispBlanksAs val="gap"/>
    <c:showDLblsOverMax val="0"/>
  </c:chart>
  <c:spPr>
    <a:solidFill>
      <a:srgbClr val="90A52C"/>
    </a:solidFill>
    <a:ln>
      <a:noFill/>
    </a:ln>
    <a:effectLst>
      <a:outerShdw blurRad="40000" dist="23000" dir="5400000" rotWithShape="0">
        <a:srgbClr val="000000">
          <a:alpha val="35000"/>
        </a:srgbClr>
      </a:outerShdw>
    </a:effectLst>
    <a:scene3d>
      <a:camera prst="orthographicFront">
        <a:rot lat="0" lon="0" rev="0"/>
      </a:camera>
      <a:lightRig rig="threePt" dir="t">
        <a:rot lat="0" lon="0" rev="1200000"/>
      </a:lightRig>
    </a:scene3d>
    <a:sp3d>
      <a:bevelT w="63500" h="25400"/>
    </a:sp3d>
  </c:spPr>
  <c:txPr>
    <a:bodyPr/>
    <a:lstStyle/>
    <a:p>
      <a:pPr>
        <a:defRPr>
          <a:solidFill>
            <a:sysClr val="windowText" lastClr="000000"/>
          </a:solidFill>
          <a:latin typeface="+mn-lt"/>
          <a:ea typeface="+mn-ea"/>
          <a:cs typeface="+mn-cs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Relationship Id="rId5" Type="http://schemas.openxmlformats.org/officeDocument/2006/relationships/image" Target="../media/image2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moeller-agrarmarketing.de/" TargetMode="Externa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image" Target="../media/image3.emf"/><Relationship Id="rId1" Type="http://schemas.openxmlformats.org/officeDocument/2006/relationships/chart" Target="../charts/chart3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hyperlink" Target="#'2. F&#252;tterung'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300011</xdr:colOff>
      <xdr:row>2</xdr:row>
      <xdr:rowOff>28575</xdr:rowOff>
    </xdr:from>
    <xdr:ext cx="1214464" cy="684000"/>
    <xdr:pic>
      <xdr:nvPicPr>
        <xdr:cNvPr id="10" name="Grafik 9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072536" y="219075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2</xdr:col>
      <xdr:colOff>9524</xdr:colOff>
      <xdr:row>7</xdr:row>
      <xdr:rowOff>9525</xdr:rowOff>
    </xdr:from>
    <xdr:to>
      <xdr:col>6</xdr:col>
      <xdr:colOff>0</xdr:colOff>
      <xdr:row>12</xdr:row>
      <xdr:rowOff>0</xdr:rowOff>
    </xdr:to>
    <xdr:graphicFrame macro="">
      <xdr:nvGraphicFramePr>
        <xdr:cNvPr id="19" name="Diagramm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9</xdr:col>
      <xdr:colOff>885825</xdr:colOff>
      <xdr:row>45</xdr:row>
      <xdr:rowOff>9525</xdr:rowOff>
    </xdr:from>
    <xdr:ext cx="639193" cy="360000"/>
    <xdr:pic>
      <xdr:nvPicPr>
        <xdr:cNvPr id="21" name="Grafik 20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9658350" y="8382000"/>
          <a:ext cx="639193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950109</xdr:colOff>
      <xdr:row>0</xdr:row>
      <xdr:rowOff>27146</xdr:rowOff>
    </xdr:from>
    <xdr:to>
      <xdr:col>10</xdr:col>
      <xdr:colOff>0</xdr:colOff>
      <xdr:row>0</xdr:row>
      <xdr:rowOff>316706</xdr:rowOff>
    </xdr:to>
    <xdr:sp macro="" textlink="">
      <xdr:nvSpPr>
        <xdr:cNvPr id="11" name="Textfeld 10"/>
        <xdr:cNvSpPr txBox="1"/>
      </xdr:nvSpPr>
      <xdr:spPr>
        <a:xfrm>
          <a:off x="3036084" y="27146"/>
          <a:ext cx="9495064" cy="289560"/>
        </a:xfrm>
        <a:prstGeom prst="rect">
          <a:avLst/>
        </a:prstGeom>
        <a:solidFill>
          <a:srgbClr val="FFFFFF">
            <a:alpha val="0"/>
          </a:srgb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de-DE" sz="1400" b="1">
              <a:solidFill>
                <a:schemeClr val="bg1"/>
              </a:solidFill>
            </a:rPr>
            <a:t>Jetzt Code aus Feld B1 in C1 eintragen + Datei freischalten!</a:t>
          </a:r>
        </a:p>
      </xdr:txBody>
    </xdr:sp>
    <xdr:clientData/>
  </xdr:twoCellAnchor>
  <xdr:twoCellAnchor>
    <xdr:from>
      <xdr:col>2</xdr:col>
      <xdr:colOff>9525</xdr:colOff>
      <xdr:row>32</xdr:row>
      <xdr:rowOff>9525</xdr:rowOff>
    </xdr:from>
    <xdr:to>
      <xdr:col>6</xdr:col>
      <xdr:colOff>0</xdr:colOff>
      <xdr:row>39</xdr:row>
      <xdr:rowOff>0</xdr:rowOff>
    </xdr:to>
    <xdr:graphicFrame macro="">
      <xdr:nvGraphicFramePr>
        <xdr:cNvPr id="12" name="Diagram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1254000</xdr:colOff>
      <xdr:row>2</xdr:row>
      <xdr:rowOff>723900</xdr:rowOff>
    </xdr:to>
    <xdr:pic>
      <xdr:nvPicPr>
        <xdr:cNvPr id="7" name="Grafik 6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91050" y="190500"/>
          <a:ext cx="1254000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147611</xdr:colOff>
      <xdr:row>1</xdr:row>
      <xdr:rowOff>20850</xdr:rowOff>
    </xdr:from>
    <xdr:ext cx="1214464" cy="684000"/>
    <xdr:pic>
      <xdr:nvPicPr>
        <xdr:cNvPr id="9" name="Grafik 8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5500661" y="182775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6</xdr:col>
      <xdr:colOff>19050</xdr:colOff>
      <xdr:row>1</xdr:row>
      <xdr:rowOff>1</xdr:rowOff>
    </xdr:from>
    <xdr:to>
      <xdr:col>6</xdr:col>
      <xdr:colOff>1273050</xdr:colOff>
      <xdr:row>2</xdr:row>
      <xdr:rowOff>1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161926"/>
          <a:ext cx="1254000" cy="723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381000</xdr:colOff>
      <xdr:row>1</xdr:row>
      <xdr:rowOff>19050</xdr:rowOff>
    </xdr:from>
    <xdr:ext cx="1214464" cy="684000"/>
    <xdr:pic>
      <xdr:nvPicPr>
        <xdr:cNvPr id="2" name="Grafi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772900" y="180975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381000</xdr:colOff>
      <xdr:row>1</xdr:row>
      <xdr:rowOff>19050</xdr:rowOff>
    </xdr:from>
    <xdr:ext cx="1214464" cy="684000"/>
    <xdr:pic>
      <xdr:nvPicPr>
        <xdr:cNvPr id="2" name="Grafi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772900" y="180975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381000</xdr:colOff>
      <xdr:row>1</xdr:row>
      <xdr:rowOff>19050</xdr:rowOff>
    </xdr:from>
    <xdr:ext cx="1214464" cy="684000"/>
    <xdr:pic>
      <xdr:nvPicPr>
        <xdr:cNvPr id="2" name="Grafi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420475" y="180975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381000</xdr:colOff>
      <xdr:row>1</xdr:row>
      <xdr:rowOff>19050</xdr:rowOff>
    </xdr:from>
    <xdr:ext cx="1214464" cy="684000"/>
    <xdr:pic>
      <xdr:nvPicPr>
        <xdr:cNvPr id="2" name="Grafik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493"/>
        <a:stretch>
          <a:fillRect/>
        </a:stretch>
      </xdr:blipFill>
      <xdr:spPr bwMode="auto">
        <a:xfrm>
          <a:off x="11420475" y="180975"/>
          <a:ext cx="1214464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6</xdr:col>
      <xdr:colOff>0</xdr:colOff>
      <xdr:row>10</xdr:row>
      <xdr:rowOff>0</xdr:rowOff>
    </xdr:to>
    <xdr:graphicFrame macro="">
      <xdr:nvGraphicFramePr>
        <xdr:cNvPr id="21" name="Diagramm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1</xdr:row>
          <xdr:rowOff>0</xdr:rowOff>
        </xdr:from>
        <xdr:to>
          <xdr:col>6</xdr:col>
          <xdr:colOff>38100</xdr:colOff>
          <xdr:row>2</xdr:row>
          <xdr:rowOff>9525</xdr:rowOff>
        </xdr:to>
        <xdr:pic>
          <xdr:nvPicPr>
            <xdr:cNvPr id="31" name="Grafik 30"/>
            <xdr:cNvPicPr>
              <a:picLocks noChangeAspect="1" noChangeArrowheads="1"/>
              <a:extLst>
                <a:ext uri="{84589F7E-364E-4C9E-8A38-B11213B215E9}">
                  <a14:cameraTool cellRange="#REF!" spid="_x0000_s35236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2905125" y="161925"/>
              <a:ext cx="2343150" cy="733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>
    <xdr:from>
      <xdr:col>11</xdr:col>
      <xdr:colOff>0</xdr:colOff>
      <xdr:row>5</xdr:row>
      <xdr:rowOff>0</xdr:rowOff>
    </xdr:from>
    <xdr:to>
      <xdr:col>13</xdr:col>
      <xdr:colOff>0</xdr:colOff>
      <xdr:row>10</xdr:row>
      <xdr:rowOff>0</xdr:rowOff>
    </xdr:to>
    <xdr:graphicFrame macro="">
      <xdr:nvGraphicFramePr>
        <xdr:cNvPr id="46" name="Diagramm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oneCellAnchor>
        <xdr:from>
          <xdr:col>10</xdr:col>
          <xdr:colOff>276225</xdr:colOff>
          <xdr:row>1</xdr:row>
          <xdr:rowOff>0</xdr:rowOff>
        </xdr:from>
        <xdr:ext cx="2343150" cy="733425"/>
        <xdr:pic>
          <xdr:nvPicPr>
            <xdr:cNvPr id="50" name="Grafik 49"/>
            <xdr:cNvPicPr>
              <a:picLocks noChangeAspect="1" noChangeArrowheads="1"/>
              <a:extLst>
                <a:ext uri="{84589F7E-364E-4C9E-8A38-B11213B215E9}">
                  <a14:cameraTool cellRange="#REF!" spid="_x0000_s35237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591550" y="161925"/>
              <a:ext cx="2343150" cy="733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oneCellAnchor>
    </mc:Choice>
    <mc:Fallback/>
  </mc:AlternateContent>
  <xdr:twoCellAnchor>
    <xdr:from>
      <xdr:col>1</xdr:col>
      <xdr:colOff>0</xdr:colOff>
      <xdr:row>29</xdr:row>
      <xdr:rowOff>0</xdr:rowOff>
    </xdr:from>
    <xdr:to>
      <xdr:col>3</xdr:col>
      <xdr:colOff>0</xdr:colOff>
      <xdr:row>34</xdr:row>
      <xdr:rowOff>0</xdr:rowOff>
    </xdr:to>
    <xdr:graphicFrame macro="">
      <xdr:nvGraphicFramePr>
        <xdr:cNvPr id="51" name="Diagramm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0</xdr:colOff>
      <xdr:row>29</xdr:row>
      <xdr:rowOff>0</xdr:rowOff>
    </xdr:from>
    <xdr:to>
      <xdr:col>10</xdr:col>
      <xdr:colOff>0</xdr:colOff>
      <xdr:row>34</xdr:row>
      <xdr:rowOff>0</xdr:rowOff>
    </xdr:to>
    <xdr:graphicFrame macro="">
      <xdr:nvGraphicFramePr>
        <xdr:cNvPr id="52" name="Diagramm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29</xdr:row>
      <xdr:rowOff>0</xdr:rowOff>
    </xdr:from>
    <xdr:to>
      <xdr:col>6</xdr:col>
      <xdr:colOff>0</xdr:colOff>
      <xdr:row>34</xdr:row>
      <xdr:rowOff>0</xdr:rowOff>
    </xdr:to>
    <xdr:graphicFrame macro="">
      <xdr:nvGraphicFramePr>
        <xdr:cNvPr id="54" name="Diagramm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29</xdr:row>
      <xdr:rowOff>0</xdr:rowOff>
    </xdr:from>
    <xdr:to>
      <xdr:col>13</xdr:col>
      <xdr:colOff>0</xdr:colOff>
      <xdr:row>34</xdr:row>
      <xdr:rowOff>0</xdr:rowOff>
    </xdr:to>
    <xdr:graphicFrame macro="">
      <xdr:nvGraphicFramePr>
        <xdr:cNvPr id="56" name="Diagramm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352424</xdr:colOff>
      <xdr:row>3</xdr:row>
      <xdr:rowOff>94650</xdr:rowOff>
    </xdr:from>
    <xdr:to>
      <xdr:col>6</xdr:col>
      <xdr:colOff>0</xdr:colOff>
      <xdr:row>5</xdr:row>
      <xdr:rowOff>0</xdr:rowOff>
    </xdr:to>
    <xdr:grpSp>
      <xdr:nvGrpSpPr>
        <xdr:cNvPr id="3" name="Gruppieren 2"/>
        <xdr:cNvGrpSpPr/>
      </xdr:nvGrpSpPr>
      <xdr:grpSpPr>
        <a:xfrm>
          <a:off x="352424" y="1075725"/>
          <a:ext cx="3276601" cy="381600"/>
          <a:chOff x="352424" y="1075725"/>
          <a:chExt cx="3276601" cy="381600"/>
        </a:xfrm>
      </xdr:grpSpPr>
      <xdr:sp macro="" textlink="">
        <xdr:nvSpPr>
          <xdr:cNvPr id="6" name="Richtungspfeil 5">
            <a:hlinkClick xmlns:r="http://schemas.openxmlformats.org/officeDocument/2006/relationships" r:id="rId1"/>
          </xdr:cNvPr>
          <xdr:cNvSpPr/>
        </xdr:nvSpPr>
        <xdr:spPr>
          <a:xfrm rot="10800000">
            <a:off x="352424" y="1075725"/>
            <a:ext cx="3276600" cy="381600"/>
          </a:xfrm>
          <a:prstGeom prst="homePlate">
            <a:avLst/>
          </a:prstGeom>
          <a:ln/>
        </xdr:spPr>
        <xdr:style>
          <a:lnRef idx="2">
            <a:schemeClr val="accent3"/>
          </a:lnRef>
          <a:fillRef idx="1">
            <a:schemeClr val="lt1"/>
          </a:fillRef>
          <a:effectRef idx="0">
            <a:schemeClr val="accent3"/>
          </a:effectRef>
          <a:fontRef idx="minor">
            <a:schemeClr val="dk1"/>
          </a:fontRef>
        </xdr:style>
      </xdr:sp>
      <xdr:sp macro="" textlink="">
        <xdr:nvSpPr>
          <xdr:cNvPr id="7" name="Richtungspfeil 4">
            <a:hlinkClick xmlns:r="http://schemas.openxmlformats.org/officeDocument/2006/relationships" r:id="rId1"/>
          </xdr:cNvPr>
          <xdr:cNvSpPr/>
        </xdr:nvSpPr>
        <xdr:spPr>
          <a:xfrm>
            <a:off x="581025" y="1075725"/>
            <a:ext cx="3048000" cy="381600"/>
          </a:xfrm>
          <a:prstGeom prst="rect">
            <a:avLst/>
          </a:prstGeom>
          <a:ln/>
        </xdr:spPr>
        <xdr:style>
          <a:lnRef idx="0">
            <a:schemeClr val="accent3"/>
          </a:lnRef>
          <a:fillRef idx="3">
            <a:schemeClr val="accent3"/>
          </a:fillRef>
          <a:effectRef idx="3">
            <a:schemeClr val="accent3"/>
          </a:effectRef>
          <a:fontRef idx="minor">
            <a:schemeClr val="lt1"/>
          </a:fontRef>
        </xdr:style>
        <xdr:txBody>
          <a:bodyPr spcFirstLastPara="0" vert="horz" wrap="square" lIns="96012" tIns="48006" rIns="24003" bIns="48006" numCol="1" spcCol="1270" anchor="ctr" anchorCtr="0">
            <a:noAutofit/>
          </a:bodyPr>
          <a:lstStyle/>
          <a:p>
            <a:pPr lvl="0" algn="ctr" defTabSz="800100">
              <a:lnSpc>
                <a:spcPct val="90000"/>
              </a:lnSpc>
              <a:spcBef>
                <a:spcPct val="0"/>
              </a:spcBef>
              <a:spcAft>
                <a:spcPct val="35000"/>
              </a:spcAft>
            </a:pPr>
            <a:r>
              <a:rPr lang="de-DE" sz="1100" b="1" kern="12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zurück zur Fütterung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942975</xdr:colOff>
          <xdr:row>1</xdr:row>
          <xdr:rowOff>0</xdr:rowOff>
        </xdr:from>
        <xdr:to>
          <xdr:col>16</xdr:col>
          <xdr:colOff>9525</xdr:colOff>
          <xdr:row>2</xdr:row>
          <xdr:rowOff>9525</xdr:rowOff>
        </xdr:to>
        <xdr:pic>
          <xdr:nvPicPr>
            <xdr:cNvPr id="11" name="Grafik 10"/>
            <xdr:cNvPicPr>
              <a:picLocks noChangeAspect="1" noChangeArrowheads="1"/>
              <a:extLst>
                <a:ext uri="{84589F7E-364E-4C9E-8A38-B11213B215E9}">
                  <a14:cameraTool cellRange="#REF!" spid="_x0000_s3043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8248650" y="161925"/>
              <a:ext cx="2343150" cy="7334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</xdr:colOff>
      <xdr:row>1</xdr:row>
      <xdr:rowOff>0</xdr:rowOff>
    </xdr:from>
    <xdr:to>
      <xdr:col>12</xdr:col>
      <xdr:colOff>1</xdr:colOff>
      <xdr:row>5</xdr:row>
      <xdr:rowOff>371475</xdr:rowOff>
    </xdr:to>
    <xdr:pic>
      <xdr:nvPicPr>
        <xdr:cNvPr id="4" name="Grafik 3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54" b="3483"/>
        <a:stretch/>
      </xdr:blipFill>
      <xdr:spPr>
        <a:xfrm>
          <a:off x="5791201" y="180975"/>
          <a:ext cx="2514600" cy="246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oeller-agrarmarketing.de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user/moellermarketing/videos?disable_polymer=1" TargetMode="External"/><Relationship Id="rId2" Type="http://schemas.openxmlformats.org/officeDocument/2006/relationships/hyperlink" Target="https://www.facebook.com/Agrarmarketing/" TargetMode="External"/><Relationship Id="rId1" Type="http://schemas.openxmlformats.org/officeDocument/2006/relationships/hyperlink" Target="https://www.facebook.com/Agrarmarketing/" TargetMode="External"/><Relationship Id="rId6" Type="http://schemas.openxmlformats.org/officeDocument/2006/relationships/drawing" Target="../drawings/drawing9.xml"/><Relationship Id="rId5" Type="http://schemas.openxmlformats.org/officeDocument/2006/relationships/hyperlink" Target="https://www.moeller-agrarmarketing.de/warteliste-milch/" TargetMode="External"/><Relationship Id="rId4" Type="http://schemas.openxmlformats.org/officeDocument/2006/relationships/hyperlink" Target="http://www.moeller-agrarmarketing.de/agrar-sho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116"/>
  <sheetViews>
    <sheetView showGridLines="0" zoomScaleNormal="100" workbookViewId="0">
      <pane xSplit="7" ySplit="1" topLeftCell="H2" activePane="bottomRight" state="frozen"/>
      <selection pane="topRight" activeCell="F1" sqref="F1"/>
      <selection pane="bottomLeft" activeCell="A2" sqref="A2"/>
      <selection pane="bottomRight" activeCell="D14" sqref="D14"/>
    </sheetView>
  </sheetViews>
  <sheetFormatPr baseColWidth="10" defaultRowHeight="14.25" x14ac:dyDescent="0.2"/>
  <cols>
    <col min="1" max="2" width="2.125" style="36" customWidth="1"/>
    <col min="3" max="3" width="5.625" style="1" customWidth="1"/>
    <col min="4" max="6" width="14.875" style="1" customWidth="1"/>
    <col min="7" max="7" width="20.125" style="150" customWidth="1"/>
    <col min="8" max="10" width="20.125" style="1" customWidth="1"/>
    <col min="11" max="11" width="1.625" style="1" customWidth="1"/>
    <col min="12" max="13" width="1.625" style="21" customWidth="1"/>
    <col min="14" max="16" width="13.125" style="1" customWidth="1"/>
    <col min="17" max="17" width="1.625" style="21" customWidth="1"/>
    <col min="18" max="141" width="11" style="21"/>
    <col min="142" max="16384" width="11" style="7"/>
  </cols>
  <sheetData>
    <row r="1" spans="1:141" s="224" customFormat="1" ht="30" hidden="1" customHeight="1" x14ac:dyDescent="0.2">
      <c r="A1" s="223"/>
      <c r="B1" s="223"/>
      <c r="C1" s="282" t="str">
        <f>"Code: "&amp;IF(E1=FREIGABE!C3,INDEX(FREIGABE!D9:D1120,MATCH(FREIGABE!C4,FREIGABE!E9:E1120,0),1),"verbraucht")</f>
        <v>Code: verbraucht</v>
      </c>
      <c r="D1" s="282"/>
      <c r="E1" s="247">
        <v>1441</v>
      </c>
      <c r="F1" s="248"/>
      <c r="G1" s="248"/>
      <c r="H1" s="248"/>
      <c r="I1" s="248"/>
      <c r="J1" s="248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</row>
    <row r="2" spans="1:141" s="224" customFormat="1" ht="15" customHeight="1" x14ac:dyDescent="0.2">
      <c r="A2" s="223"/>
      <c r="B2" s="223"/>
      <c r="C2" s="283"/>
      <c r="D2" s="283"/>
      <c r="E2" s="284"/>
      <c r="F2" s="242"/>
      <c r="G2" s="243"/>
      <c r="H2" s="243"/>
      <c r="I2" s="243"/>
      <c r="J2" s="243"/>
      <c r="K2" s="223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</row>
    <row r="3" spans="1:141" s="1" customFormat="1" ht="59.25" customHeight="1" x14ac:dyDescent="0.35">
      <c r="A3" s="36"/>
      <c r="B3" s="36"/>
      <c r="C3" s="390" t="s">
        <v>204</v>
      </c>
      <c r="D3" s="390"/>
      <c r="E3" s="390"/>
      <c r="F3" s="390"/>
      <c r="G3" s="390"/>
      <c r="H3" s="198"/>
      <c r="I3" s="332" t="s">
        <v>194</v>
      </c>
      <c r="J3" s="189"/>
      <c r="K3" s="36"/>
      <c r="L3" s="94"/>
      <c r="M3" s="94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</row>
    <row r="4" spans="1:141" s="36" customFormat="1" ht="30" customHeight="1" x14ac:dyDescent="0.2">
      <c r="C4" s="132"/>
      <c r="D4" s="348"/>
      <c r="G4" s="132" t="s">
        <v>199</v>
      </c>
      <c r="H4" s="42"/>
      <c r="I4" s="132"/>
      <c r="J4" s="42"/>
      <c r="K4" s="42"/>
    </row>
    <row r="5" spans="1:141" s="36" customFormat="1" ht="12" hidden="1" customHeight="1" x14ac:dyDescent="0.2">
      <c r="G5" s="143"/>
      <c r="H5" s="129">
        <v>1</v>
      </c>
      <c r="I5" s="129">
        <f>H5+1</f>
        <v>2</v>
      </c>
      <c r="J5" s="129">
        <f t="shared" ref="J5" si="0">I5+1</f>
        <v>3</v>
      </c>
      <c r="K5" s="129"/>
    </row>
    <row r="6" spans="1:141" s="36" customFormat="1" ht="30" hidden="1" customHeight="1" x14ac:dyDescent="0.2">
      <c r="C6" s="391" t="s">
        <v>110</v>
      </c>
      <c r="D6" s="392"/>
      <c r="E6" s="392"/>
      <c r="F6" s="393"/>
      <c r="G6" s="329" t="s">
        <v>56</v>
      </c>
      <c r="H6" s="330">
        <v>43344</v>
      </c>
      <c r="I6" s="330">
        <v>43374</v>
      </c>
      <c r="J6" s="330">
        <v>43405</v>
      </c>
      <c r="K6" s="47"/>
    </row>
    <row r="7" spans="1:141" s="36" customFormat="1" ht="30" customHeight="1" x14ac:dyDescent="0.2">
      <c r="C7" s="395" t="s">
        <v>110</v>
      </c>
      <c r="D7" s="396"/>
      <c r="E7" s="396"/>
      <c r="F7" s="397"/>
      <c r="G7" s="164"/>
      <c r="H7" s="331" t="s">
        <v>193</v>
      </c>
      <c r="I7" s="331" t="s">
        <v>192</v>
      </c>
      <c r="J7" s="349" t="s">
        <v>191</v>
      </c>
      <c r="K7" s="47"/>
    </row>
    <row r="8" spans="1:141" s="1" customFormat="1" ht="30" customHeight="1" x14ac:dyDescent="0.2">
      <c r="A8" s="36"/>
      <c r="B8" s="36"/>
      <c r="C8" s="262"/>
      <c r="D8" s="263"/>
      <c r="E8" s="263"/>
      <c r="F8" s="264"/>
      <c r="G8" s="208" t="s">
        <v>79</v>
      </c>
      <c r="H8" s="140">
        <v>100</v>
      </c>
      <c r="I8" s="140">
        <v>100</v>
      </c>
      <c r="J8" s="140">
        <v>100</v>
      </c>
      <c r="K8" s="47"/>
      <c r="L8" s="36"/>
      <c r="M8" s="36"/>
      <c r="N8" s="156"/>
      <c r="O8" s="32"/>
      <c r="P8" s="32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</row>
    <row r="9" spans="1:141" s="1" customFormat="1" ht="30" customHeight="1" x14ac:dyDescent="0.2">
      <c r="A9" s="36"/>
      <c r="B9" s="36"/>
      <c r="C9" s="265"/>
      <c r="D9" s="266"/>
      <c r="E9" s="266"/>
      <c r="F9" s="267"/>
      <c r="G9" s="208" t="s">
        <v>128</v>
      </c>
      <c r="H9" s="141">
        <f>100*30</f>
        <v>3000</v>
      </c>
      <c r="I9" s="141">
        <f>I8*H9/H8</f>
        <v>3000</v>
      </c>
      <c r="J9" s="141">
        <f>((I9/I8)-1)*J8</f>
        <v>2900</v>
      </c>
      <c r="K9" s="47"/>
      <c r="L9" s="36"/>
      <c r="M9" s="36"/>
      <c r="N9" s="32"/>
      <c r="O9" s="32"/>
      <c r="P9" s="32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</row>
    <row r="10" spans="1:141" s="1" customFormat="1" ht="30" customHeight="1" x14ac:dyDescent="0.2">
      <c r="A10" s="36"/>
      <c r="B10" s="36"/>
      <c r="C10" s="265"/>
      <c r="D10" s="266"/>
      <c r="E10" s="266"/>
      <c r="F10" s="267"/>
      <c r="G10" s="208" t="s">
        <v>144</v>
      </c>
      <c r="H10" s="138">
        <v>35</v>
      </c>
      <c r="I10" s="161">
        <f t="shared" ref="I10" si="1">IFERROR(IF(I$6&gt;0,H10,"-"),"-")</f>
        <v>35</v>
      </c>
      <c r="J10" s="161">
        <v>35</v>
      </c>
      <c r="K10" s="47"/>
      <c r="L10" s="36"/>
      <c r="M10" s="36"/>
      <c r="N10" s="135"/>
      <c r="O10" s="135"/>
      <c r="P10" s="135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</row>
    <row r="11" spans="1:141" s="1" customFormat="1" ht="30" customHeight="1" x14ac:dyDescent="0.2">
      <c r="A11" s="36"/>
      <c r="B11" s="36"/>
      <c r="C11" s="265"/>
      <c r="D11" s="266"/>
      <c r="E11" s="266"/>
      <c r="F11" s="267"/>
      <c r="G11" s="208" t="s">
        <v>68</v>
      </c>
      <c r="H11" s="139">
        <v>3.4</v>
      </c>
      <c r="I11" s="162">
        <f t="shared" ref="I11:J11" si="2">IFERROR(IF(I$6&gt;0,H11,"-"),"-")</f>
        <v>3.4</v>
      </c>
      <c r="J11" s="162">
        <f t="shared" si="2"/>
        <v>3.4</v>
      </c>
      <c r="K11" s="47"/>
      <c r="L11" s="36"/>
      <c r="M11" s="36"/>
      <c r="N11" s="32"/>
      <c r="O11" s="32"/>
      <c r="P11" s="32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</row>
    <row r="12" spans="1:141" s="1" customFormat="1" ht="30" customHeight="1" x14ac:dyDescent="0.2">
      <c r="A12" s="36"/>
      <c r="B12" s="36"/>
      <c r="C12" s="268"/>
      <c r="D12" s="269"/>
      <c r="E12" s="269"/>
      <c r="F12" s="270"/>
      <c r="G12" s="208" t="s">
        <v>69</v>
      </c>
      <c r="H12" s="139">
        <v>4</v>
      </c>
      <c r="I12" s="162">
        <f t="shared" ref="I12:J12" si="3">IFERROR(IF(I$6&gt;0,H12,"-"),"-")</f>
        <v>4</v>
      </c>
      <c r="J12" s="162">
        <f t="shared" si="3"/>
        <v>4</v>
      </c>
      <c r="K12" s="47"/>
      <c r="L12" s="36"/>
      <c r="M12" s="36"/>
      <c r="N12" s="32"/>
      <c r="O12" s="32"/>
      <c r="P12" s="32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</row>
    <row r="13" spans="1:141" s="1" customFormat="1" ht="30" hidden="1" customHeight="1" x14ac:dyDescent="0.2">
      <c r="A13" s="38"/>
      <c r="B13" s="38"/>
      <c r="C13" s="32"/>
      <c r="D13" s="32"/>
      <c r="E13" s="32"/>
      <c r="F13" s="32"/>
      <c r="G13" s="286" t="s">
        <v>72</v>
      </c>
      <c r="H13" s="142">
        <f t="shared" ref="H13:J13" si="4">IFERROR(H9*(0.38*(H12)+0.21*(H11)+1.05)/3.28,"-")</f>
        <v>3003.6585365853662</v>
      </c>
      <c r="I13" s="142">
        <f t="shared" si="4"/>
        <v>3003.6585365853662</v>
      </c>
      <c r="J13" s="142">
        <f t="shared" si="4"/>
        <v>2903.5365853658532</v>
      </c>
      <c r="K13" s="47"/>
      <c r="L13" s="80"/>
      <c r="M13" s="80"/>
      <c r="N13" s="32"/>
      <c r="O13" s="32"/>
      <c r="P13" s="32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</row>
    <row r="14" spans="1:141" s="1" customFormat="1" ht="30" customHeight="1" x14ac:dyDescent="0.2">
      <c r="A14" s="38"/>
      <c r="B14" s="38"/>
      <c r="C14" s="353"/>
      <c r="D14" s="354" t="s">
        <v>193</v>
      </c>
      <c r="E14" s="354" t="s">
        <v>200</v>
      </c>
      <c r="F14" s="355" t="s">
        <v>201</v>
      </c>
      <c r="G14" s="352" t="s">
        <v>172</v>
      </c>
      <c r="H14" s="155">
        <f>IFERROR(H9/H8,"-")</f>
        <v>30</v>
      </c>
      <c r="I14" s="155">
        <f t="shared" ref="I14:J14" si="5">IFERROR(I9/I8,"-")</f>
        <v>30</v>
      </c>
      <c r="J14" s="155">
        <f t="shared" si="5"/>
        <v>29</v>
      </c>
      <c r="K14" s="47"/>
      <c r="L14" s="80"/>
      <c r="M14" s="80"/>
      <c r="N14" s="32"/>
      <c r="O14" s="32"/>
      <c r="P14" s="32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</row>
    <row r="15" spans="1:141" s="1" customFormat="1" ht="30" customHeight="1" x14ac:dyDescent="0.2">
      <c r="A15" s="38"/>
      <c r="B15" s="38"/>
      <c r="C15" s="38"/>
      <c r="D15" s="38"/>
      <c r="E15" s="38"/>
      <c r="F15" s="38"/>
      <c r="G15" s="204" t="s">
        <v>137</v>
      </c>
      <c r="H15" s="205">
        <f t="shared" ref="H15:J15" si="6">IFERROR(H13/H8,"-")</f>
        <v>30.036585365853661</v>
      </c>
      <c r="I15" s="205">
        <f t="shared" si="6"/>
        <v>30.036585365853661</v>
      </c>
      <c r="J15" s="205">
        <f t="shared" si="6"/>
        <v>29.035365853658533</v>
      </c>
      <c r="K15" s="47"/>
      <c r="L15" s="38"/>
      <c r="M15" s="38"/>
      <c r="N15" s="38"/>
      <c r="O15" s="38"/>
      <c r="P15" s="38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</row>
    <row r="16" spans="1:141" s="1" customFormat="1" ht="15" customHeight="1" x14ac:dyDescent="0.2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47"/>
      <c r="L16" s="38"/>
      <c r="M16" s="38"/>
      <c r="N16" s="38"/>
      <c r="O16" s="38"/>
      <c r="P16" s="38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</row>
    <row r="17" spans="1:141" s="181" customFormat="1" ht="30" hidden="1" customHeight="1" x14ac:dyDescent="0.2">
      <c r="A17" s="179"/>
      <c r="B17" s="179"/>
      <c r="C17" s="307" t="s">
        <v>120</v>
      </c>
      <c r="D17" s="307"/>
      <c r="E17" s="191"/>
      <c r="F17" s="191"/>
      <c r="G17" s="191"/>
      <c r="H17" s="191"/>
      <c r="I17" s="191"/>
      <c r="J17" s="191"/>
      <c r="K17" s="47"/>
      <c r="N17" s="180"/>
      <c r="O17" s="180"/>
      <c r="P17" s="180"/>
    </row>
    <row r="18" spans="1:141" s="1" customFormat="1" ht="15" hidden="1" customHeight="1" x14ac:dyDescent="0.2">
      <c r="A18" s="38"/>
      <c r="B18" s="38"/>
      <c r="C18" s="41"/>
      <c r="D18" s="41"/>
      <c r="E18" s="41"/>
      <c r="F18" s="41"/>
      <c r="G18" s="196"/>
      <c r="H18" s="195"/>
      <c r="I18" s="174"/>
      <c r="J18" s="174"/>
      <c r="K18" s="47"/>
      <c r="L18" s="36"/>
      <c r="M18" s="36"/>
      <c r="N18" s="41"/>
      <c r="O18" s="41"/>
      <c r="P18" s="41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</row>
    <row r="19" spans="1:141" s="1" customFormat="1" ht="30" hidden="1" customHeight="1" x14ac:dyDescent="0.2">
      <c r="A19" s="173"/>
      <c r="B19" s="173">
        <v>1</v>
      </c>
      <c r="C19" s="394" t="s">
        <v>131</v>
      </c>
      <c r="D19" s="394"/>
      <c r="E19" s="394"/>
      <c r="F19" s="394"/>
      <c r="G19" s="197" t="s">
        <v>116</v>
      </c>
      <c r="H19" s="299">
        <f>IF(H8&gt;0,H8-H21-H23,"-")</f>
        <v>100</v>
      </c>
      <c r="I19" s="299">
        <f>IF(I8&gt;0,I8-I21-I23,"-")</f>
        <v>100</v>
      </c>
      <c r="J19" s="299">
        <f t="shared" ref="J19" si="7">IF(J8&gt;0,J8-J21-J23,"-")</f>
        <v>100</v>
      </c>
      <c r="K19" s="47"/>
      <c r="L19" s="36"/>
      <c r="M19" s="36"/>
      <c r="N19" s="41"/>
      <c r="O19" s="41"/>
      <c r="P19" s="41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</row>
    <row r="20" spans="1:141" s="1" customFormat="1" ht="30" hidden="1" customHeight="1" x14ac:dyDescent="0.2">
      <c r="A20" s="173"/>
      <c r="B20" s="173">
        <v>10</v>
      </c>
      <c r="C20" s="394"/>
      <c r="D20" s="394"/>
      <c r="E20" s="394"/>
      <c r="F20" s="394"/>
      <c r="G20" s="197" t="s">
        <v>133</v>
      </c>
      <c r="H20" s="194">
        <f>IFERROR((H9-(H21*H22+H23*H24))/H19,"-")</f>
        <v>30</v>
      </c>
      <c r="I20" s="194">
        <f t="shared" ref="I20:J20" si="8">IFERROR((I9-(I21*I22+I23*I24))/I19,"-")</f>
        <v>30</v>
      </c>
      <c r="J20" s="194">
        <f t="shared" si="8"/>
        <v>29</v>
      </c>
      <c r="K20" s="47"/>
      <c r="L20" s="36"/>
      <c r="M20" s="36"/>
      <c r="N20" s="41"/>
      <c r="O20" s="41"/>
      <c r="P20" s="41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</row>
    <row r="21" spans="1:141" s="1" customFormat="1" ht="30" hidden="1" customHeight="1" x14ac:dyDescent="0.2">
      <c r="A21" s="173"/>
      <c r="B21" s="173">
        <f>B19+1</f>
        <v>2</v>
      </c>
      <c r="C21" s="394"/>
      <c r="D21" s="394"/>
      <c r="E21" s="394"/>
      <c r="F21" s="394"/>
      <c r="G21" s="166" t="s">
        <v>117</v>
      </c>
      <c r="H21" s="311"/>
      <c r="I21" s="160">
        <f>IFERROR(IF(I$6&gt;0,H21,""),"-")</f>
        <v>0</v>
      </c>
      <c r="J21" s="160">
        <f t="shared" ref="J21:J24" si="9">IFERROR(IF(J$6&gt;0,I21,""),"-")</f>
        <v>0</v>
      </c>
      <c r="K21" s="47"/>
      <c r="L21" s="36"/>
      <c r="M21" s="36"/>
      <c r="N21" s="41"/>
      <c r="O21" s="41"/>
      <c r="P21" s="41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</row>
    <row r="22" spans="1:141" s="1" customFormat="1" ht="30" hidden="1" customHeight="1" x14ac:dyDescent="0.2">
      <c r="A22" s="173"/>
      <c r="B22" s="173">
        <f>B20+10</f>
        <v>20</v>
      </c>
      <c r="C22" s="394"/>
      <c r="D22" s="394"/>
      <c r="E22" s="394"/>
      <c r="F22" s="394"/>
      <c r="G22" s="166" t="str">
        <f>G20</f>
        <v>Milchleistung
kg/Kuh/Tag</v>
      </c>
      <c r="H22" s="169"/>
      <c r="I22" s="170">
        <f>IFERROR(IF(I$6&gt;0,H22,""),"-")</f>
        <v>0</v>
      </c>
      <c r="J22" s="170">
        <f t="shared" si="9"/>
        <v>0</v>
      </c>
      <c r="K22" s="47"/>
      <c r="L22" s="36"/>
      <c r="M22" s="36"/>
      <c r="N22" s="41"/>
      <c r="O22" s="41"/>
      <c r="P22" s="41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</row>
    <row r="23" spans="1:141" s="1" customFormat="1" ht="30" hidden="1" customHeight="1" x14ac:dyDescent="0.2">
      <c r="A23" s="173"/>
      <c r="B23" s="173">
        <f>B21+1</f>
        <v>3</v>
      </c>
      <c r="C23" s="394"/>
      <c r="D23" s="394"/>
      <c r="E23" s="394"/>
      <c r="F23" s="394"/>
      <c r="G23" s="197" t="s">
        <v>118</v>
      </c>
      <c r="H23" s="311"/>
      <c r="I23" s="160">
        <f>IFERROR(IF(I$6&gt;0,H23,""),"-")</f>
        <v>0</v>
      </c>
      <c r="J23" s="160">
        <f t="shared" si="9"/>
        <v>0</v>
      </c>
      <c r="K23" s="47"/>
      <c r="L23" s="36"/>
      <c r="M23" s="36"/>
      <c r="N23" s="41"/>
      <c r="O23" s="41"/>
      <c r="P23" s="41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</row>
    <row r="24" spans="1:141" s="1" customFormat="1" ht="30" hidden="1" customHeight="1" thickBot="1" x14ac:dyDescent="0.25">
      <c r="A24" s="173"/>
      <c r="B24" s="173">
        <f>B22+10</f>
        <v>30</v>
      </c>
      <c r="C24" s="394"/>
      <c r="D24" s="394"/>
      <c r="E24" s="394"/>
      <c r="F24" s="394"/>
      <c r="G24" s="291" t="str">
        <f>G22</f>
        <v>Milchleistung
kg/Kuh/Tag</v>
      </c>
      <c r="H24" s="292"/>
      <c r="I24" s="293">
        <f>IFERROR(IF(I$6&gt;0,H24,""),"-")</f>
        <v>0</v>
      </c>
      <c r="J24" s="293">
        <f t="shared" si="9"/>
        <v>0</v>
      </c>
      <c r="K24" s="47"/>
      <c r="L24" s="36"/>
      <c r="M24" s="36"/>
      <c r="N24" s="41"/>
      <c r="O24" s="41"/>
      <c r="P24" s="41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</row>
    <row r="25" spans="1:141" s="1" customFormat="1" ht="30" hidden="1" customHeight="1" x14ac:dyDescent="0.2">
      <c r="A25" s="173"/>
      <c r="B25" s="173">
        <f>B23+1</f>
        <v>4</v>
      </c>
      <c r="C25" s="394"/>
      <c r="D25" s="394"/>
      <c r="E25" s="394"/>
      <c r="F25" s="394"/>
      <c r="G25" s="295" t="s">
        <v>170</v>
      </c>
      <c r="H25" s="289"/>
      <c r="I25" s="290">
        <f>IFERROR(IF(I$6&gt;0,H25,""),"-")</f>
        <v>0</v>
      </c>
      <c r="J25" s="160">
        <f t="shared" ref="I25:J26" si="10">IFERROR(IF(J$6&gt;0,I25,""),"-")</f>
        <v>0</v>
      </c>
      <c r="K25" s="47"/>
      <c r="L25" s="36"/>
      <c r="M25" s="36"/>
      <c r="N25" s="41"/>
      <c r="O25" s="41"/>
      <c r="P25" s="41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</row>
    <row r="26" spans="1:141" s="1" customFormat="1" ht="30" hidden="1" customHeight="1" x14ac:dyDescent="0.2">
      <c r="A26" s="173"/>
      <c r="B26" s="173">
        <f>B25+1</f>
        <v>5</v>
      </c>
      <c r="C26" s="394"/>
      <c r="D26" s="394"/>
      <c r="E26" s="394"/>
      <c r="F26" s="394"/>
      <c r="G26" s="296" t="s">
        <v>171</v>
      </c>
      <c r="H26" s="137"/>
      <c r="I26" s="160">
        <f t="shared" si="10"/>
        <v>0</v>
      </c>
      <c r="J26" s="160">
        <f t="shared" si="10"/>
        <v>0</v>
      </c>
      <c r="K26" s="47"/>
      <c r="L26" s="36"/>
      <c r="M26" s="36"/>
      <c r="N26" s="41"/>
      <c r="O26" s="41"/>
      <c r="P26" s="41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</row>
    <row r="27" spans="1:141" s="1" customFormat="1" ht="15" hidden="1" customHeight="1" x14ac:dyDescent="0.2">
      <c r="A27" s="38"/>
      <c r="B27" s="38"/>
      <c r="C27" s="130"/>
      <c r="D27" s="130"/>
      <c r="E27" s="130"/>
      <c r="F27" s="130"/>
      <c r="G27" s="300" t="s">
        <v>173</v>
      </c>
      <c r="H27" s="301">
        <f>IFERROR(H19+H21+H23+H25+H26,"-")</f>
        <v>100</v>
      </c>
      <c r="I27" s="301">
        <f t="shared" ref="I27:J27" si="11">IFERROR(I19+I21+I23+I25+I26,"-")</f>
        <v>100</v>
      </c>
      <c r="J27" s="301">
        <f t="shared" si="11"/>
        <v>100</v>
      </c>
      <c r="K27" s="47"/>
      <c r="L27" s="130"/>
      <c r="M27" s="130"/>
      <c r="N27" s="130"/>
      <c r="O27" s="130"/>
      <c r="P27" s="130"/>
      <c r="Q27" s="36"/>
      <c r="R27" s="36"/>
      <c r="S27" s="36"/>
      <c r="T27" s="130"/>
      <c r="U27" s="130"/>
      <c r="V27" s="130"/>
      <c r="W27" s="130"/>
      <c r="X27" s="36"/>
      <c r="Y27" s="36"/>
      <c r="Z27" s="36"/>
      <c r="AA27" s="130"/>
      <c r="AB27" s="130"/>
      <c r="AC27" s="130"/>
      <c r="AD27" s="130"/>
      <c r="AE27" s="36"/>
      <c r="AF27" s="36"/>
      <c r="AG27" s="36"/>
      <c r="AH27" s="130"/>
      <c r="AI27" s="130"/>
      <c r="AJ27" s="130"/>
      <c r="AK27" s="130"/>
      <c r="AL27" s="36"/>
      <c r="AM27" s="36"/>
      <c r="AN27" s="36"/>
      <c r="AO27" s="130"/>
      <c r="AP27" s="130"/>
      <c r="AQ27" s="130"/>
      <c r="AR27" s="130"/>
      <c r="AS27" s="36"/>
      <c r="AT27" s="36"/>
      <c r="AU27" s="36"/>
      <c r="AV27" s="130"/>
      <c r="AW27" s="130"/>
      <c r="AX27" s="130"/>
      <c r="AY27" s="130"/>
      <c r="AZ27" s="36"/>
      <c r="BA27" s="36"/>
      <c r="BB27" s="36"/>
      <c r="BC27" s="130"/>
      <c r="BD27" s="130"/>
      <c r="BE27" s="130"/>
      <c r="BF27" s="130"/>
      <c r="BG27" s="36"/>
      <c r="BH27" s="36"/>
      <c r="BI27" s="36"/>
      <c r="BJ27" s="130"/>
      <c r="BK27" s="130"/>
      <c r="BL27" s="130"/>
      <c r="BM27" s="130"/>
      <c r="BN27" s="36"/>
      <c r="BO27" s="36"/>
      <c r="BP27" s="36"/>
      <c r="BQ27" s="130"/>
      <c r="BR27" s="130"/>
      <c r="BS27" s="130"/>
      <c r="BT27" s="130"/>
      <c r="BU27" s="36"/>
      <c r="BV27" s="36"/>
      <c r="BW27" s="36"/>
      <c r="BX27" s="130"/>
      <c r="BY27" s="130"/>
      <c r="BZ27" s="130"/>
      <c r="CA27" s="130"/>
      <c r="CB27" s="36"/>
      <c r="CC27" s="36"/>
      <c r="CD27" s="36"/>
      <c r="CE27" s="130"/>
      <c r="CF27" s="130"/>
      <c r="CG27" s="130"/>
      <c r="CH27" s="130"/>
      <c r="CI27" s="36"/>
      <c r="CJ27" s="36"/>
      <c r="CK27" s="36"/>
      <c r="CL27" s="130"/>
      <c r="CM27" s="130"/>
      <c r="CN27" s="130"/>
      <c r="CO27" s="130"/>
      <c r="CP27" s="36"/>
      <c r="CQ27" s="36"/>
      <c r="CR27" s="36"/>
      <c r="CS27" s="130"/>
      <c r="CT27" s="130"/>
      <c r="CU27" s="130"/>
      <c r="CV27" s="130"/>
      <c r="CW27" s="36"/>
      <c r="CX27" s="36"/>
      <c r="CY27" s="36"/>
      <c r="CZ27" s="130"/>
      <c r="DA27" s="130"/>
      <c r="DB27" s="130"/>
      <c r="DC27" s="130"/>
      <c r="DD27" s="36"/>
      <c r="DE27" s="36"/>
      <c r="DF27" s="36"/>
      <c r="DG27" s="130"/>
      <c r="DH27" s="130"/>
      <c r="DI27" s="130"/>
      <c r="DJ27" s="130"/>
      <c r="DK27" s="36"/>
      <c r="DL27" s="36"/>
      <c r="DM27" s="36"/>
      <c r="DN27" s="130"/>
      <c r="DO27" s="130"/>
      <c r="DP27" s="130"/>
      <c r="DQ27" s="130"/>
      <c r="DR27" s="36"/>
      <c r="DS27" s="36"/>
      <c r="DT27" s="36"/>
      <c r="DU27" s="130"/>
      <c r="DV27" s="130"/>
      <c r="DW27" s="130"/>
      <c r="DX27" s="130"/>
      <c r="DY27" s="36"/>
      <c r="DZ27" s="36"/>
      <c r="EA27" s="36"/>
      <c r="EB27" s="130"/>
      <c r="EC27" s="130"/>
      <c r="ED27" s="130"/>
      <c r="EE27" s="130"/>
      <c r="EF27" s="36"/>
      <c r="EG27" s="36"/>
      <c r="EH27" s="36"/>
      <c r="EI27" s="130"/>
      <c r="EJ27" s="130"/>
      <c r="EK27" s="130"/>
    </row>
    <row r="28" spans="1:141" s="1" customFormat="1" ht="15" hidden="1" customHeight="1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47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  <c r="BA28" s="38"/>
      <c r="BB28" s="38"/>
      <c r="BC28" s="38"/>
      <c r="BD28" s="38"/>
      <c r="BE28" s="38"/>
      <c r="BF28" s="38"/>
      <c r="BG28" s="38"/>
      <c r="BH28" s="38"/>
      <c r="BI28" s="38"/>
      <c r="BJ28" s="38"/>
      <c r="BK28" s="38"/>
      <c r="BL28" s="38"/>
      <c r="BM28" s="38"/>
      <c r="BN28" s="38"/>
      <c r="BO28" s="38"/>
      <c r="BP28" s="38"/>
      <c r="BQ28" s="38"/>
      <c r="BR28" s="38"/>
      <c r="BS28" s="38"/>
      <c r="BT28" s="38"/>
      <c r="BU28" s="38"/>
      <c r="BV28" s="38"/>
      <c r="BW28" s="38"/>
      <c r="BX28" s="38"/>
      <c r="BY28" s="38"/>
      <c r="BZ28" s="38"/>
      <c r="CA28" s="38"/>
      <c r="CB28" s="38"/>
      <c r="CC28" s="38"/>
      <c r="CD28" s="38"/>
      <c r="CE28" s="38"/>
      <c r="CF28" s="38"/>
      <c r="CG28" s="38"/>
      <c r="CH28" s="38"/>
      <c r="CI28" s="38"/>
      <c r="CJ28" s="38"/>
      <c r="CK28" s="38"/>
      <c r="CL28" s="38"/>
      <c r="CM28" s="38"/>
      <c r="CN28" s="38"/>
      <c r="CO28" s="38"/>
      <c r="CP28" s="38"/>
      <c r="CQ28" s="38"/>
      <c r="CR28" s="38"/>
      <c r="CS28" s="38"/>
      <c r="CT28" s="38"/>
      <c r="CU28" s="38"/>
      <c r="CV28" s="38"/>
      <c r="CW28" s="38"/>
      <c r="CX28" s="38"/>
      <c r="CY28" s="38"/>
      <c r="CZ28" s="38"/>
      <c r="DA28" s="38"/>
      <c r="DB28" s="38"/>
      <c r="DC28" s="38"/>
      <c r="DD28" s="38"/>
      <c r="DE28" s="38"/>
      <c r="DF28" s="38"/>
      <c r="DG28" s="38"/>
      <c r="DH28" s="38"/>
      <c r="DI28" s="38"/>
      <c r="DJ28" s="38"/>
      <c r="DK28" s="38"/>
      <c r="DL28" s="38"/>
      <c r="DM28" s="38"/>
      <c r="DN28" s="38"/>
      <c r="DO28" s="38"/>
      <c r="DP28" s="38"/>
      <c r="DQ28" s="38"/>
      <c r="DR28" s="38"/>
      <c r="DS28" s="38"/>
      <c r="DT28" s="38"/>
      <c r="DU28" s="38"/>
      <c r="DV28" s="38"/>
      <c r="DW28" s="38"/>
      <c r="DX28" s="38"/>
      <c r="DY28" s="38"/>
      <c r="DZ28" s="38"/>
      <c r="EA28" s="38"/>
      <c r="EB28" s="38"/>
      <c r="EC28" s="38"/>
      <c r="ED28" s="38"/>
      <c r="EE28" s="38"/>
      <c r="EF28" s="38"/>
      <c r="EG28" s="38"/>
      <c r="EH28" s="38"/>
      <c r="EI28" s="38"/>
      <c r="EJ28" s="38"/>
      <c r="EK28" s="38"/>
    </row>
    <row r="29" spans="1:141" s="1" customFormat="1" ht="30" customHeight="1" x14ac:dyDescent="0.2">
      <c r="A29" s="38"/>
      <c r="B29" s="38"/>
      <c r="C29" s="192" t="s">
        <v>178</v>
      </c>
      <c r="D29" s="192"/>
      <c r="E29" s="192"/>
      <c r="F29" s="192"/>
      <c r="G29" s="192"/>
      <c r="H29" s="192"/>
      <c r="I29" s="192"/>
      <c r="J29" s="192"/>
      <c r="K29" s="47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  <c r="BA29" s="38"/>
      <c r="BB29" s="38"/>
      <c r="BC29" s="38"/>
      <c r="BD29" s="38"/>
      <c r="BE29" s="38"/>
      <c r="BF29" s="38"/>
      <c r="BG29" s="38"/>
      <c r="BH29" s="38"/>
      <c r="BI29" s="38"/>
      <c r="BJ29" s="38"/>
      <c r="BK29" s="38"/>
      <c r="BL29" s="38"/>
      <c r="BM29" s="38"/>
      <c r="BN29" s="38"/>
      <c r="BO29" s="38"/>
      <c r="BP29" s="38"/>
      <c r="BQ29" s="38"/>
      <c r="BR29" s="38"/>
      <c r="BS29" s="38"/>
      <c r="BT29" s="38"/>
      <c r="BU29" s="38"/>
      <c r="BV29" s="38"/>
      <c r="BW29" s="38"/>
      <c r="BX29" s="38"/>
      <c r="BY29" s="38"/>
      <c r="BZ29" s="38"/>
      <c r="CA29" s="38"/>
      <c r="CB29" s="38"/>
      <c r="CC29" s="38"/>
      <c r="CD29" s="38"/>
      <c r="CE29" s="38"/>
      <c r="CF29" s="38"/>
      <c r="CG29" s="38"/>
      <c r="CH29" s="38"/>
      <c r="CI29" s="38"/>
      <c r="CJ29" s="38"/>
      <c r="CK29" s="38"/>
      <c r="CL29" s="38"/>
      <c r="CM29" s="38"/>
      <c r="CN29" s="38"/>
      <c r="CO29" s="38"/>
      <c r="CP29" s="38"/>
      <c r="CQ29" s="38"/>
      <c r="CR29" s="38"/>
      <c r="CS29" s="38"/>
      <c r="CT29" s="38"/>
      <c r="CU29" s="38"/>
      <c r="CV29" s="38"/>
      <c r="CW29" s="38"/>
      <c r="CX29" s="38"/>
      <c r="CY29" s="38"/>
      <c r="CZ29" s="38"/>
      <c r="DA29" s="38"/>
      <c r="DB29" s="38"/>
      <c r="DC29" s="38"/>
      <c r="DD29" s="38"/>
      <c r="DE29" s="38"/>
      <c r="DF29" s="38"/>
      <c r="DG29" s="38"/>
      <c r="DH29" s="38"/>
      <c r="DI29" s="38"/>
      <c r="DJ29" s="38"/>
      <c r="DK29" s="38"/>
      <c r="DL29" s="38"/>
      <c r="DM29" s="38"/>
      <c r="DN29" s="38"/>
      <c r="DO29" s="38"/>
      <c r="DP29" s="38"/>
      <c r="DQ29" s="38"/>
      <c r="DR29" s="38"/>
      <c r="DS29" s="38"/>
      <c r="DT29" s="38"/>
      <c r="DU29" s="38"/>
      <c r="DV29" s="38"/>
      <c r="DW29" s="38"/>
      <c r="DX29" s="38"/>
      <c r="DY29" s="38"/>
      <c r="DZ29" s="38"/>
      <c r="EA29" s="38"/>
      <c r="EB29" s="38"/>
      <c r="EC29" s="38"/>
      <c r="ED29" s="38"/>
      <c r="EE29" s="38"/>
      <c r="EF29" s="38"/>
      <c r="EG29" s="38"/>
      <c r="EH29" s="38"/>
      <c r="EI29" s="38"/>
      <c r="EJ29" s="38"/>
      <c r="EK29" s="38"/>
    </row>
    <row r="30" spans="1:141" s="1" customFormat="1" ht="15" customHeight="1" x14ac:dyDescent="0.2">
      <c r="A30" s="38"/>
      <c r="B30" s="38"/>
      <c r="C30" s="32"/>
      <c r="D30" s="32"/>
      <c r="E30" s="32"/>
      <c r="F30" s="32"/>
      <c r="G30" s="196"/>
      <c r="H30" s="195"/>
      <c r="I30" s="195"/>
      <c r="J30" s="195"/>
      <c r="K30" s="47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  <c r="BA30" s="38"/>
      <c r="BB30" s="38"/>
      <c r="BC30" s="38"/>
      <c r="BD30" s="38"/>
      <c r="BE30" s="38"/>
      <c r="BF30" s="38"/>
      <c r="BG30" s="38"/>
      <c r="BH30" s="38"/>
      <c r="BI30" s="38"/>
      <c r="BJ30" s="38"/>
      <c r="BK30" s="38"/>
      <c r="BL30" s="38"/>
      <c r="BM30" s="38"/>
      <c r="BN30" s="38"/>
      <c r="BO30" s="38"/>
      <c r="BP30" s="38"/>
      <c r="BQ30" s="38"/>
      <c r="BR30" s="38"/>
      <c r="BS30" s="38"/>
      <c r="BT30" s="38"/>
      <c r="BU30" s="38"/>
      <c r="BV30" s="38"/>
      <c r="BW30" s="38"/>
      <c r="BX30" s="38"/>
      <c r="BY30" s="38"/>
      <c r="BZ30" s="38"/>
      <c r="CA30" s="38"/>
      <c r="CB30" s="38"/>
      <c r="CC30" s="38"/>
      <c r="CD30" s="38"/>
      <c r="CE30" s="38"/>
      <c r="CF30" s="38"/>
      <c r="CG30" s="38"/>
      <c r="CH30" s="38"/>
      <c r="CI30" s="38"/>
      <c r="CJ30" s="38"/>
      <c r="CK30" s="38"/>
      <c r="CL30" s="38"/>
      <c r="CM30" s="38"/>
      <c r="CN30" s="38"/>
      <c r="CO30" s="38"/>
      <c r="CP30" s="38"/>
      <c r="CQ30" s="38"/>
      <c r="CR30" s="38"/>
      <c r="CS30" s="38"/>
      <c r="CT30" s="38"/>
      <c r="CU30" s="38"/>
      <c r="CV30" s="38"/>
      <c r="CW30" s="38"/>
      <c r="CX30" s="38"/>
      <c r="CY30" s="38"/>
      <c r="CZ30" s="38"/>
      <c r="DA30" s="38"/>
      <c r="DB30" s="38"/>
      <c r="DC30" s="38"/>
      <c r="DD30" s="38"/>
      <c r="DE30" s="38"/>
      <c r="DF30" s="38"/>
      <c r="DG30" s="38"/>
      <c r="DH30" s="38"/>
      <c r="DI30" s="38"/>
      <c r="DJ30" s="38"/>
      <c r="DK30" s="38"/>
      <c r="DL30" s="38"/>
      <c r="DM30" s="38"/>
      <c r="DN30" s="38"/>
      <c r="DO30" s="38"/>
      <c r="DP30" s="38"/>
      <c r="DQ30" s="38"/>
      <c r="DR30" s="38"/>
      <c r="DS30" s="38"/>
      <c r="DT30" s="38"/>
      <c r="DU30" s="38"/>
      <c r="DV30" s="38"/>
      <c r="DW30" s="38"/>
      <c r="DX30" s="38"/>
      <c r="DY30" s="38"/>
      <c r="DZ30" s="38"/>
      <c r="EA30" s="38"/>
      <c r="EB30" s="38"/>
      <c r="EC30" s="38"/>
      <c r="ED30" s="38"/>
      <c r="EE30" s="38"/>
      <c r="EF30" s="38"/>
      <c r="EG30" s="38"/>
      <c r="EH30" s="38"/>
      <c r="EI30" s="38"/>
      <c r="EJ30" s="38"/>
      <c r="EK30" s="38"/>
    </row>
    <row r="31" spans="1:141" s="1" customFormat="1" ht="15" hidden="1" customHeight="1" x14ac:dyDescent="0.2">
      <c r="A31" s="38"/>
      <c r="B31" s="38"/>
      <c r="C31" s="32"/>
      <c r="D31" s="32"/>
      <c r="E31" s="32"/>
      <c r="F31" s="32"/>
      <c r="G31" s="196" t="s">
        <v>132</v>
      </c>
      <c r="H31" s="195">
        <f>IF(H6&gt;0,H6,"-")</f>
        <v>43344</v>
      </c>
      <c r="I31" s="195">
        <f>IF(I6&gt;0,I6,"-")</f>
        <v>43374</v>
      </c>
      <c r="J31" s="195">
        <f>IF(J6&gt;0,J6,"-")</f>
        <v>43405</v>
      </c>
      <c r="K31" s="47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  <c r="BA31" s="38"/>
      <c r="BB31" s="38"/>
      <c r="BC31" s="38"/>
      <c r="BD31" s="38"/>
      <c r="BE31" s="38"/>
      <c r="BF31" s="38"/>
      <c r="BG31" s="38"/>
      <c r="BH31" s="38"/>
      <c r="BI31" s="38"/>
      <c r="BJ31" s="38"/>
      <c r="BK31" s="38"/>
      <c r="BL31" s="38"/>
      <c r="BM31" s="38"/>
      <c r="BN31" s="38"/>
      <c r="BO31" s="38"/>
      <c r="BP31" s="38"/>
      <c r="BQ31" s="38"/>
      <c r="BR31" s="38"/>
      <c r="BS31" s="38"/>
      <c r="BT31" s="38"/>
      <c r="BU31" s="38"/>
      <c r="BV31" s="38"/>
      <c r="BW31" s="38"/>
      <c r="BX31" s="38"/>
      <c r="BY31" s="38"/>
      <c r="BZ31" s="38"/>
      <c r="CA31" s="38"/>
      <c r="CB31" s="38"/>
      <c r="CC31" s="38"/>
      <c r="CD31" s="38"/>
      <c r="CE31" s="38"/>
      <c r="CF31" s="38"/>
      <c r="CG31" s="38"/>
      <c r="CH31" s="38"/>
      <c r="CI31" s="38"/>
      <c r="CJ31" s="38"/>
      <c r="CK31" s="38"/>
      <c r="CL31" s="38"/>
      <c r="CM31" s="38"/>
      <c r="CN31" s="38"/>
      <c r="CO31" s="38"/>
      <c r="CP31" s="38"/>
      <c r="CQ31" s="38"/>
      <c r="CR31" s="38"/>
      <c r="CS31" s="38"/>
      <c r="CT31" s="38"/>
      <c r="CU31" s="38"/>
      <c r="CV31" s="38"/>
      <c r="CW31" s="38"/>
      <c r="CX31" s="38"/>
      <c r="CY31" s="38"/>
      <c r="CZ31" s="38"/>
      <c r="DA31" s="38"/>
      <c r="DB31" s="38"/>
      <c r="DC31" s="38"/>
      <c r="DD31" s="38"/>
      <c r="DE31" s="38"/>
      <c r="DF31" s="38"/>
      <c r="DG31" s="38"/>
      <c r="DH31" s="38"/>
      <c r="DI31" s="38"/>
      <c r="DJ31" s="38"/>
      <c r="DK31" s="38"/>
      <c r="DL31" s="38"/>
      <c r="DM31" s="38"/>
      <c r="DN31" s="38"/>
      <c r="DO31" s="38"/>
      <c r="DP31" s="38"/>
      <c r="DQ31" s="38"/>
      <c r="DR31" s="38"/>
      <c r="DS31" s="38"/>
      <c r="DT31" s="38"/>
      <c r="DU31" s="38"/>
      <c r="DV31" s="38"/>
      <c r="DW31" s="38"/>
      <c r="DX31" s="38"/>
      <c r="DY31" s="38"/>
      <c r="DZ31" s="38"/>
      <c r="EA31" s="38"/>
      <c r="EB31" s="38"/>
      <c r="EC31" s="38"/>
      <c r="ED31" s="38"/>
      <c r="EE31" s="38"/>
      <c r="EF31" s="38"/>
      <c r="EG31" s="38"/>
      <c r="EH31" s="38"/>
      <c r="EI31" s="38"/>
      <c r="EJ31" s="38"/>
      <c r="EK31" s="38"/>
    </row>
    <row r="32" spans="1:141" s="1" customFormat="1" ht="30" customHeight="1" x14ac:dyDescent="0.2">
      <c r="A32" s="159"/>
      <c r="B32" s="159"/>
      <c r="C32" s="374" t="s">
        <v>198</v>
      </c>
      <c r="D32" s="375"/>
      <c r="E32" s="375"/>
      <c r="F32" s="376"/>
      <c r="G32" s="153" t="s">
        <v>163</v>
      </c>
      <c r="H32" s="155">
        <f>IFERROR(H49/H$27,"-")</f>
        <v>20.9025</v>
      </c>
      <c r="I32" s="155">
        <f>IFERROR(I49/I$27,"-")</f>
        <v>20.9025</v>
      </c>
      <c r="J32" s="155">
        <f>IFERROR(J49/J$27,"-")</f>
        <v>20.134499999999999</v>
      </c>
      <c r="K32" s="47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  <c r="BA32" s="38"/>
      <c r="BB32" s="38"/>
      <c r="BC32" s="38"/>
      <c r="BD32" s="38"/>
      <c r="BE32" s="38"/>
      <c r="BF32" s="38"/>
      <c r="BG32" s="38"/>
      <c r="BH32" s="38"/>
      <c r="BI32" s="38"/>
      <c r="BJ32" s="38"/>
      <c r="BK32" s="38"/>
      <c r="BL32" s="38"/>
      <c r="BM32" s="38"/>
      <c r="BN32" s="38"/>
      <c r="BO32" s="38"/>
      <c r="BP32" s="38"/>
      <c r="BQ32" s="38"/>
      <c r="BR32" s="38"/>
      <c r="BS32" s="38"/>
      <c r="BT32" s="38"/>
      <c r="BU32" s="38"/>
      <c r="BV32" s="38"/>
      <c r="BW32" s="38"/>
      <c r="BX32" s="38"/>
      <c r="BY32" s="38"/>
      <c r="BZ32" s="38"/>
      <c r="CA32" s="38"/>
      <c r="CB32" s="38"/>
      <c r="CC32" s="38"/>
      <c r="CD32" s="38"/>
      <c r="CE32" s="38"/>
      <c r="CF32" s="38"/>
      <c r="CG32" s="38"/>
      <c r="CH32" s="38"/>
      <c r="CI32" s="38"/>
      <c r="CJ32" s="38"/>
      <c r="CK32" s="38"/>
      <c r="CL32" s="38"/>
      <c r="CM32" s="38"/>
      <c r="CN32" s="38"/>
      <c r="CO32" s="38"/>
      <c r="CP32" s="38"/>
      <c r="CQ32" s="38"/>
      <c r="CR32" s="38"/>
      <c r="CS32" s="38"/>
      <c r="CT32" s="38"/>
      <c r="CU32" s="38"/>
      <c r="CV32" s="38"/>
      <c r="CW32" s="38"/>
      <c r="CX32" s="38"/>
      <c r="CY32" s="38"/>
      <c r="CZ32" s="38"/>
      <c r="DA32" s="38"/>
      <c r="DB32" s="38"/>
      <c r="DC32" s="38"/>
      <c r="DD32" s="38"/>
      <c r="DE32" s="38"/>
      <c r="DF32" s="38"/>
      <c r="DG32" s="38"/>
      <c r="DH32" s="38"/>
      <c r="DI32" s="38"/>
      <c r="DJ32" s="38"/>
      <c r="DK32" s="38"/>
      <c r="DL32" s="38"/>
      <c r="DM32" s="38"/>
      <c r="DN32" s="38"/>
      <c r="DO32" s="38"/>
      <c r="DP32" s="38"/>
      <c r="DQ32" s="38"/>
      <c r="DR32" s="38"/>
      <c r="DS32" s="38"/>
      <c r="DT32" s="38"/>
      <c r="DU32" s="38"/>
      <c r="DV32" s="38"/>
      <c r="DW32" s="38"/>
      <c r="DX32" s="38"/>
      <c r="DY32" s="38"/>
      <c r="DZ32" s="38"/>
      <c r="EA32" s="38"/>
      <c r="EB32" s="38"/>
      <c r="EC32" s="38"/>
      <c r="ED32" s="38"/>
      <c r="EE32" s="38"/>
      <c r="EF32" s="38"/>
      <c r="EG32" s="38"/>
      <c r="EH32" s="38"/>
      <c r="EI32" s="38"/>
      <c r="EJ32" s="38"/>
      <c r="EK32" s="38"/>
    </row>
    <row r="33" spans="1:141" s="1" customFormat="1" ht="30" customHeight="1" x14ac:dyDescent="0.2">
      <c r="A33" s="274"/>
      <c r="B33" s="274"/>
      <c r="C33" s="279"/>
      <c r="D33" s="280"/>
      <c r="E33" s="280"/>
      <c r="F33" s="281"/>
      <c r="G33" s="276" t="s">
        <v>165</v>
      </c>
      <c r="H33" s="359">
        <f>IFERROR(H15/H32,"-")</f>
        <v>1.436985306343914</v>
      </c>
      <c r="I33" s="359">
        <f t="shared" ref="I33:J33" si="12">IFERROR(I15/I32,"-")</f>
        <v>1.436985306343914</v>
      </c>
      <c r="J33" s="359">
        <f t="shared" si="12"/>
        <v>1.4420703694483863</v>
      </c>
      <c r="K33" s="360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  <c r="BA33" s="38"/>
      <c r="BB33" s="38"/>
      <c r="BC33" s="38"/>
      <c r="BD33" s="38"/>
      <c r="BE33" s="38"/>
      <c r="BF33" s="38"/>
      <c r="BG33" s="38"/>
      <c r="BH33" s="38"/>
      <c r="BI33" s="38"/>
      <c r="BJ33" s="38"/>
      <c r="BK33" s="38"/>
      <c r="BL33" s="38"/>
      <c r="BM33" s="38"/>
      <c r="BN33" s="38"/>
      <c r="BO33" s="38"/>
      <c r="BP33" s="38"/>
      <c r="BQ33" s="38"/>
      <c r="BR33" s="38"/>
      <c r="BS33" s="38"/>
      <c r="BT33" s="38"/>
      <c r="BU33" s="38"/>
      <c r="BV33" s="38"/>
      <c r="BW33" s="38"/>
      <c r="BX33" s="38"/>
      <c r="BY33" s="38"/>
      <c r="BZ33" s="38"/>
      <c r="CA33" s="38"/>
      <c r="CB33" s="38"/>
      <c r="CC33" s="38"/>
      <c r="CD33" s="38"/>
      <c r="CE33" s="38"/>
      <c r="CF33" s="38"/>
      <c r="CG33" s="38"/>
      <c r="CH33" s="38"/>
      <c r="CI33" s="38"/>
      <c r="CJ33" s="38"/>
      <c r="CK33" s="38"/>
      <c r="CL33" s="38"/>
      <c r="CM33" s="38"/>
      <c r="CN33" s="38"/>
      <c r="CO33" s="38"/>
      <c r="CP33" s="38"/>
      <c r="CQ33" s="38"/>
      <c r="CR33" s="38"/>
      <c r="CS33" s="38"/>
      <c r="CT33" s="38"/>
      <c r="CU33" s="38"/>
      <c r="CV33" s="38"/>
      <c r="CW33" s="38"/>
      <c r="CX33" s="38"/>
      <c r="CY33" s="38"/>
      <c r="CZ33" s="38"/>
      <c r="DA33" s="38"/>
      <c r="DB33" s="38"/>
      <c r="DC33" s="38"/>
      <c r="DD33" s="38"/>
      <c r="DE33" s="38"/>
      <c r="DF33" s="38"/>
      <c r="DG33" s="38"/>
      <c r="DH33" s="38"/>
      <c r="DI33" s="38"/>
      <c r="DJ33" s="38"/>
      <c r="DK33" s="38"/>
      <c r="DL33" s="38"/>
      <c r="DM33" s="38"/>
      <c r="DN33" s="38"/>
      <c r="DO33" s="38"/>
      <c r="DP33" s="38"/>
      <c r="DQ33" s="38"/>
      <c r="DR33" s="38"/>
      <c r="DS33" s="38"/>
      <c r="DT33" s="38"/>
      <c r="DU33" s="38"/>
      <c r="DV33" s="38"/>
      <c r="DW33" s="38"/>
      <c r="DX33" s="38"/>
      <c r="DY33" s="38"/>
      <c r="DZ33" s="38"/>
      <c r="EA33" s="38"/>
      <c r="EB33" s="38"/>
      <c r="EC33" s="38"/>
      <c r="ED33" s="38"/>
      <c r="EE33" s="38"/>
      <c r="EF33" s="38"/>
      <c r="EG33" s="38"/>
      <c r="EH33" s="38"/>
      <c r="EI33" s="38"/>
      <c r="EJ33" s="38"/>
      <c r="EK33" s="38"/>
    </row>
    <row r="34" spans="1:141" s="1" customFormat="1" ht="30" customHeight="1" x14ac:dyDescent="0.2">
      <c r="A34" s="274"/>
      <c r="B34" s="274"/>
      <c r="C34" s="265"/>
      <c r="D34" s="266"/>
      <c r="E34" s="266"/>
      <c r="F34" s="267"/>
      <c r="G34" s="277" t="s">
        <v>164</v>
      </c>
      <c r="H34" s="155">
        <f>IFERROR(H9/H$27,"-")</f>
        <v>30</v>
      </c>
      <c r="I34" s="155">
        <f>IFERROR(I9/I$27,"-")</f>
        <v>30</v>
      </c>
      <c r="J34" s="155">
        <f>IFERROR(J9/J$27,"-")</f>
        <v>29</v>
      </c>
      <c r="K34" s="47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  <c r="BA34" s="38"/>
      <c r="BB34" s="38"/>
      <c r="BC34" s="38"/>
      <c r="BD34" s="38"/>
      <c r="BE34" s="38"/>
      <c r="BF34" s="38"/>
      <c r="BG34" s="38"/>
      <c r="BH34" s="38"/>
      <c r="BI34" s="38"/>
      <c r="BJ34" s="38"/>
      <c r="BK34" s="38"/>
      <c r="BL34" s="38"/>
      <c r="BM34" s="38"/>
      <c r="BN34" s="38"/>
      <c r="BO34" s="38"/>
      <c r="BP34" s="38"/>
      <c r="BQ34" s="38"/>
      <c r="BR34" s="38"/>
      <c r="BS34" s="38"/>
      <c r="BT34" s="38"/>
      <c r="BU34" s="38"/>
      <c r="BV34" s="38"/>
      <c r="BW34" s="38"/>
      <c r="BX34" s="38"/>
      <c r="BY34" s="38"/>
      <c r="BZ34" s="38"/>
      <c r="CA34" s="38"/>
      <c r="CB34" s="38"/>
      <c r="CC34" s="38"/>
      <c r="CD34" s="38"/>
      <c r="CE34" s="38"/>
      <c r="CF34" s="38"/>
      <c r="CG34" s="38"/>
      <c r="CH34" s="38"/>
      <c r="CI34" s="38"/>
      <c r="CJ34" s="38"/>
      <c r="CK34" s="38"/>
      <c r="CL34" s="38"/>
      <c r="CM34" s="38"/>
      <c r="CN34" s="38"/>
      <c r="CO34" s="38"/>
      <c r="CP34" s="38"/>
      <c r="CQ34" s="38"/>
      <c r="CR34" s="38"/>
      <c r="CS34" s="38"/>
      <c r="CT34" s="38"/>
      <c r="CU34" s="38"/>
      <c r="CV34" s="38"/>
      <c r="CW34" s="38"/>
      <c r="CX34" s="38"/>
      <c r="CY34" s="38"/>
      <c r="CZ34" s="38"/>
      <c r="DA34" s="38"/>
      <c r="DB34" s="38"/>
      <c r="DC34" s="38"/>
      <c r="DD34" s="38"/>
      <c r="DE34" s="38"/>
      <c r="DF34" s="38"/>
      <c r="DG34" s="38"/>
      <c r="DH34" s="38"/>
      <c r="DI34" s="38"/>
      <c r="DJ34" s="38"/>
      <c r="DK34" s="38"/>
      <c r="DL34" s="38"/>
      <c r="DM34" s="38"/>
      <c r="DN34" s="38"/>
      <c r="DO34" s="38"/>
      <c r="DP34" s="38"/>
      <c r="DQ34" s="38"/>
      <c r="DR34" s="38"/>
      <c r="DS34" s="38"/>
      <c r="DT34" s="38"/>
      <c r="DU34" s="38"/>
      <c r="DV34" s="38"/>
      <c r="DW34" s="38"/>
      <c r="DX34" s="38"/>
      <c r="DY34" s="38"/>
      <c r="DZ34" s="38"/>
      <c r="EA34" s="38"/>
      <c r="EB34" s="38"/>
      <c r="EC34" s="38"/>
      <c r="ED34" s="38"/>
      <c r="EE34" s="38"/>
      <c r="EF34" s="38"/>
      <c r="EG34" s="38"/>
      <c r="EH34" s="38"/>
      <c r="EI34" s="38"/>
      <c r="EJ34" s="38"/>
      <c r="EK34" s="38"/>
    </row>
    <row r="35" spans="1:141" s="1" customFormat="1" ht="30" customHeight="1" x14ac:dyDescent="0.2">
      <c r="A35" s="274"/>
      <c r="B35" s="274"/>
      <c r="C35" s="271"/>
      <c r="D35" s="272"/>
      <c r="E35" s="272"/>
      <c r="F35" s="273"/>
      <c r="G35" s="277" t="s">
        <v>166</v>
      </c>
      <c r="H35" s="154">
        <f>IFERROR(H14*H10/100,"-")</f>
        <v>10.5</v>
      </c>
      <c r="I35" s="154">
        <f t="shared" ref="I35:J35" si="13">IFERROR(I14*I10/100,"-")</f>
        <v>10.5</v>
      </c>
      <c r="J35" s="154">
        <f t="shared" si="13"/>
        <v>10.15</v>
      </c>
      <c r="K35" s="47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  <c r="BA35" s="38"/>
      <c r="BB35" s="38"/>
      <c r="BC35" s="38"/>
      <c r="BD35" s="38"/>
      <c r="BE35" s="38"/>
      <c r="BF35" s="38"/>
      <c r="BG35" s="38"/>
      <c r="BH35" s="38"/>
      <c r="BI35" s="38"/>
      <c r="BJ35" s="38"/>
      <c r="BK35" s="38"/>
      <c r="BL35" s="38"/>
      <c r="BM35" s="38"/>
      <c r="BN35" s="38"/>
      <c r="BO35" s="38"/>
      <c r="BP35" s="38"/>
      <c r="BQ35" s="38"/>
      <c r="BR35" s="38"/>
      <c r="BS35" s="38"/>
      <c r="BT35" s="38"/>
      <c r="BU35" s="38"/>
      <c r="BV35" s="38"/>
      <c r="BW35" s="38"/>
      <c r="BX35" s="38"/>
      <c r="BY35" s="38"/>
      <c r="BZ35" s="38"/>
      <c r="CA35" s="38"/>
      <c r="CB35" s="38"/>
      <c r="CC35" s="38"/>
      <c r="CD35" s="38"/>
      <c r="CE35" s="38"/>
      <c r="CF35" s="38"/>
      <c r="CG35" s="38"/>
      <c r="CH35" s="38"/>
      <c r="CI35" s="38"/>
      <c r="CJ35" s="38"/>
      <c r="CK35" s="38"/>
      <c r="CL35" s="38"/>
      <c r="CM35" s="38"/>
      <c r="CN35" s="38"/>
      <c r="CO35" s="38"/>
      <c r="CP35" s="38"/>
      <c r="CQ35" s="38"/>
      <c r="CR35" s="38"/>
      <c r="CS35" s="38"/>
      <c r="CT35" s="38"/>
      <c r="CU35" s="38"/>
      <c r="CV35" s="38"/>
      <c r="CW35" s="38"/>
      <c r="CX35" s="38"/>
      <c r="CY35" s="38"/>
      <c r="CZ35" s="38"/>
      <c r="DA35" s="38"/>
      <c r="DB35" s="38"/>
      <c r="DC35" s="38"/>
      <c r="DD35" s="38"/>
      <c r="DE35" s="38"/>
      <c r="DF35" s="38"/>
      <c r="DG35" s="38"/>
      <c r="DH35" s="38"/>
      <c r="DI35" s="38"/>
      <c r="DJ35" s="38"/>
      <c r="DK35" s="38"/>
      <c r="DL35" s="38"/>
      <c r="DM35" s="38"/>
      <c r="DN35" s="38"/>
      <c r="DO35" s="38"/>
      <c r="DP35" s="38"/>
      <c r="DQ35" s="38"/>
      <c r="DR35" s="38"/>
      <c r="DS35" s="38"/>
      <c r="DT35" s="38"/>
      <c r="DU35" s="38"/>
      <c r="DV35" s="38"/>
      <c r="DW35" s="38"/>
      <c r="DX35" s="38"/>
      <c r="DY35" s="38"/>
      <c r="DZ35" s="38"/>
      <c r="EA35" s="38"/>
      <c r="EB35" s="38"/>
      <c r="EC35" s="38"/>
      <c r="ED35" s="38"/>
      <c r="EE35" s="38"/>
      <c r="EF35" s="38"/>
      <c r="EG35" s="38"/>
      <c r="EH35" s="38"/>
      <c r="EI35" s="38"/>
      <c r="EJ35" s="38"/>
      <c r="EK35" s="38"/>
    </row>
    <row r="36" spans="1:141" s="1" customFormat="1" ht="30" customHeight="1" x14ac:dyDescent="0.2">
      <c r="A36" s="275"/>
      <c r="B36" s="275"/>
      <c r="C36" s="271"/>
      <c r="D36" s="272"/>
      <c r="E36" s="272"/>
      <c r="F36" s="273"/>
      <c r="G36" s="276" t="s">
        <v>167</v>
      </c>
      <c r="H36" s="203">
        <f>IFERROR(H50/H$27,"-")</f>
        <v>4.4375</v>
      </c>
      <c r="I36" s="203">
        <f>IFERROR(I50/I$27,"-")</f>
        <v>4.6689285714285713</v>
      </c>
      <c r="J36" s="203">
        <f>IFERROR(J50/J$27,"-")</f>
        <v>4.5284090909090908</v>
      </c>
      <c r="K36" s="47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  <c r="BA36" s="38"/>
      <c r="BB36" s="38"/>
      <c r="BC36" s="38"/>
      <c r="BD36" s="38"/>
      <c r="BE36" s="38"/>
      <c r="BF36" s="38"/>
      <c r="BG36" s="38"/>
      <c r="BH36" s="38"/>
      <c r="BI36" s="38"/>
      <c r="BJ36" s="38"/>
      <c r="BK36" s="38"/>
      <c r="BL36" s="38"/>
      <c r="BM36" s="38"/>
      <c r="BN36" s="38"/>
      <c r="BO36" s="38"/>
      <c r="BP36" s="38"/>
      <c r="BQ36" s="38"/>
      <c r="BR36" s="38"/>
      <c r="BS36" s="38"/>
      <c r="BT36" s="38"/>
      <c r="BU36" s="38"/>
      <c r="BV36" s="38"/>
      <c r="BW36" s="38"/>
      <c r="BX36" s="38"/>
      <c r="BY36" s="38"/>
      <c r="BZ36" s="38"/>
      <c r="CA36" s="38"/>
      <c r="CB36" s="38"/>
      <c r="CC36" s="38"/>
      <c r="CD36" s="38"/>
      <c r="CE36" s="38"/>
      <c r="CF36" s="38"/>
      <c r="CG36" s="38"/>
      <c r="CH36" s="38"/>
      <c r="CI36" s="38"/>
      <c r="CJ36" s="38"/>
      <c r="CK36" s="38"/>
      <c r="CL36" s="38"/>
      <c r="CM36" s="38"/>
      <c r="CN36" s="38"/>
      <c r="CO36" s="38"/>
      <c r="CP36" s="38"/>
      <c r="CQ36" s="38"/>
      <c r="CR36" s="38"/>
      <c r="CS36" s="38"/>
      <c r="CT36" s="38"/>
      <c r="CU36" s="38"/>
      <c r="CV36" s="38"/>
      <c r="CW36" s="38"/>
      <c r="CX36" s="38"/>
      <c r="CY36" s="38"/>
      <c r="CZ36" s="38"/>
      <c r="DA36" s="38"/>
      <c r="DB36" s="38"/>
      <c r="DC36" s="38"/>
      <c r="DD36" s="38"/>
      <c r="DE36" s="38"/>
      <c r="DF36" s="38"/>
      <c r="DG36" s="38"/>
      <c r="DH36" s="38"/>
      <c r="DI36" s="38"/>
      <c r="DJ36" s="38"/>
      <c r="DK36" s="38"/>
      <c r="DL36" s="38"/>
      <c r="DM36" s="38"/>
      <c r="DN36" s="38"/>
      <c r="DO36" s="38"/>
      <c r="DP36" s="38"/>
      <c r="DQ36" s="38"/>
      <c r="DR36" s="38"/>
      <c r="DS36" s="38"/>
      <c r="DT36" s="38"/>
      <c r="DU36" s="38"/>
      <c r="DV36" s="38"/>
      <c r="DW36" s="38"/>
      <c r="DX36" s="38"/>
      <c r="DY36" s="38"/>
      <c r="DZ36" s="38"/>
      <c r="EA36" s="38"/>
      <c r="EB36" s="38"/>
      <c r="EC36" s="38"/>
      <c r="ED36" s="38"/>
      <c r="EE36" s="38"/>
      <c r="EF36" s="38"/>
      <c r="EG36" s="38"/>
      <c r="EH36" s="38"/>
      <c r="EI36" s="38"/>
      <c r="EJ36" s="38"/>
      <c r="EK36" s="38"/>
    </row>
    <row r="37" spans="1:141" s="202" customFormat="1" ht="30" customHeight="1" x14ac:dyDescent="0.2">
      <c r="A37" s="274"/>
      <c r="B37" s="274"/>
      <c r="C37" s="271"/>
      <c r="D37" s="272"/>
      <c r="E37" s="272"/>
      <c r="F37" s="273"/>
      <c r="G37" s="278" t="s">
        <v>197</v>
      </c>
      <c r="H37" s="347">
        <f>IFERROR((H35-H36)*H8,"-")</f>
        <v>606.25</v>
      </c>
      <c r="I37" s="347">
        <f t="shared" ref="I37:J37" si="14">IFERROR((I35-I36)*I8,"-")</f>
        <v>583.10714285714289</v>
      </c>
      <c r="J37" s="347">
        <f t="shared" si="14"/>
        <v>562.15909090909099</v>
      </c>
      <c r="K37" s="47"/>
      <c r="L37" s="38"/>
      <c r="M37" s="38"/>
      <c r="N37" s="38"/>
      <c r="O37" s="201"/>
      <c r="P37" s="201"/>
      <c r="Q37" s="201"/>
      <c r="R37" s="201"/>
      <c r="S37" s="201"/>
      <c r="T37" s="201"/>
      <c r="U37" s="201"/>
      <c r="V37" s="201"/>
      <c r="W37" s="201"/>
      <c r="X37" s="201"/>
      <c r="Y37" s="201"/>
      <c r="Z37" s="201"/>
      <c r="AA37" s="201"/>
      <c r="AB37" s="201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1"/>
      <c r="BR37" s="201"/>
      <c r="BS37" s="201"/>
      <c r="BT37" s="201"/>
      <c r="BU37" s="201"/>
      <c r="BV37" s="201"/>
      <c r="BW37" s="201"/>
      <c r="BX37" s="201"/>
      <c r="BY37" s="201"/>
      <c r="BZ37" s="201"/>
      <c r="CA37" s="201"/>
      <c r="CB37" s="201"/>
      <c r="CC37" s="201"/>
      <c r="CD37" s="201"/>
      <c r="CE37" s="201"/>
      <c r="CF37" s="201"/>
      <c r="CG37" s="201"/>
      <c r="CH37" s="201"/>
      <c r="CI37" s="201"/>
      <c r="CJ37" s="201"/>
      <c r="CK37" s="201"/>
      <c r="CL37" s="201"/>
      <c r="CM37" s="201"/>
      <c r="CN37" s="201"/>
      <c r="CO37" s="201"/>
      <c r="CP37" s="201"/>
      <c r="CQ37" s="201"/>
      <c r="CR37" s="201"/>
      <c r="CS37" s="201"/>
      <c r="CT37" s="201"/>
      <c r="CU37" s="201"/>
      <c r="CV37" s="201"/>
      <c r="CW37" s="201"/>
      <c r="CX37" s="201"/>
      <c r="CY37" s="201"/>
      <c r="CZ37" s="201"/>
      <c r="DA37" s="201"/>
      <c r="DB37" s="201"/>
      <c r="DC37" s="201"/>
      <c r="DD37" s="201"/>
      <c r="DE37" s="201"/>
      <c r="DF37" s="201"/>
      <c r="DG37" s="201"/>
      <c r="DH37" s="201"/>
      <c r="DI37" s="201"/>
      <c r="DJ37" s="201"/>
      <c r="DK37" s="201"/>
      <c r="DL37" s="201"/>
      <c r="DM37" s="201"/>
      <c r="DN37" s="201"/>
      <c r="DO37" s="201"/>
      <c r="DP37" s="201"/>
      <c r="DQ37" s="201"/>
      <c r="DR37" s="201"/>
      <c r="DS37" s="201"/>
      <c r="DT37" s="201"/>
      <c r="DU37" s="201"/>
      <c r="DV37" s="201"/>
      <c r="DW37" s="201"/>
      <c r="DX37" s="201"/>
      <c r="DY37" s="201"/>
      <c r="DZ37" s="201"/>
      <c r="EA37" s="201"/>
      <c r="EB37" s="201"/>
      <c r="EC37" s="201"/>
      <c r="ED37" s="201"/>
      <c r="EE37" s="201"/>
      <c r="EF37" s="201"/>
      <c r="EG37" s="201"/>
      <c r="EH37" s="201"/>
      <c r="EI37" s="201"/>
      <c r="EJ37" s="201"/>
      <c r="EK37" s="201"/>
    </row>
    <row r="38" spans="1:141" s="1" customFormat="1" ht="30" customHeight="1" x14ac:dyDescent="0.2">
      <c r="A38" s="38"/>
      <c r="B38" s="274"/>
      <c r="C38" s="271"/>
      <c r="G38" s="357" t="s">
        <v>202</v>
      </c>
      <c r="H38" s="358">
        <f>(MAX($H$37:$J$37)-H37)*180</f>
        <v>0</v>
      </c>
      <c r="I38" s="358">
        <f>(MAX($H$37:$J$37)-I37)*180</f>
        <v>4165.7142857142799</v>
      </c>
      <c r="J38" s="358">
        <f>(MAX($H$37:$J$37)-J37)*180</f>
        <v>7936.3636363636215</v>
      </c>
      <c r="K38" s="47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  <c r="BA38" s="38"/>
      <c r="BB38" s="38"/>
      <c r="BC38" s="38"/>
      <c r="BD38" s="38"/>
      <c r="BE38" s="38"/>
      <c r="BF38" s="38"/>
      <c r="BG38" s="38"/>
      <c r="BH38" s="38"/>
      <c r="BI38" s="38"/>
      <c r="BJ38" s="38"/>
      <c r="BK38" s="38"/>
      <c r="BL38" s="38"/>
      <c r="BM38" s="38"/>
      <c r="BN38" s="38"/>
      <c r="BO38" s="38"/>
      <c r="BP38" s="38"/>
      <c r="BQ38" s="38"/>
      <c r="BR38" s="38"/>
      <c r="BS38" s="38"/>
      <c r="BT38" s="38"/>
      <c r="BU38" s="38"/>
      <c r="BV38" s="38"/>
      <c r="BW38" s="38"/>
      <c r="BX38" s="38"/>
      <c r="BY38" s="38"/>
      <c r="BZ38" s="38"/>
      <c r="CA38" s="38"/>
      <c r="CB38" s="38"/>
      <c r="CC38" s="38"/>
      <c r="CD38" s="38"/>
      <c r="CE38" s="38"/>
      <c r="CF38" s="38"/>
      <c r="CG38" s="38"/>
      <c r="CH38" s="38"/>
      <c r="CI38" s="38"/>
      <c r="CJ38" s="38"/>
      <c r="CK38" s="38"/>
      <c r="CL38" s="38"/>
      <c r="CM38" s="38"/>
      <c r="CN38" s="38"/>
      <c r="CO38" s="38"/>
      <c r="CP38" s="38"/>
      <c r="CQ38" s="38"/>
      <c r="CR38" s="38"/>
      <c r="CS38" s="38"/>
      <c r="CT38" s="38"/>
      <c r="CU38" s="38"/>
      <c r="CV38" s="38"/>
      <c r="CW38" s="38"/>
      <c r="CX38" s="38"/>
      <c r="CY38" s="38"/>
      <c r="CZ38" s="38"/>
      <c r="DA38" s="38"/>
      <c r="DB38" s="38"/>
      <c r="DC38" s="38"/>
      <c r="DD38" s="38"/>
      <c r="DE38" s="38"/>
      <c r="DF38" s="38"/>
      <c r="DG38" s="38"/>
      <c r="DH38" s="38"/>
      <c r="DI38" s="38"/>
      <c r="DJ38" s="38"/>
      <c r="DK38" s="38"/>
      <c r="DL38" s="38"/>
      <c r="DM38" s="38"/>
      <c r="DN38" s="38"/>
      <c r="DO38" s="38"/>
      <c r="DP38" s="38"/>
      <c r="DQ38" s="38"/>
      <c r="DR38" s="38"/>
      <c r="DS38" s="38"/>
      <c r="DT38" s="38"/>
      <c r="DU38" s="38"/>
      <c r="DV38" s="38"/>
      <c r="DW38" s="38"/>
      <c r="DX38" s="38"/>
      <c r="DY38" s="38"/>
      <c r="DZ38" s="38"/>
      <c r="EA38" s="38"/>
      <c r="EB38" s="38"/>
      <c r="EC38" s="38"/>
      <c r="ED38" s="38"/>
      <c r="EE38" s="38"/>
      <c r="EF38" s="38"/>
      <c r="EG38" s="38"/>
      <c r="EH38" s="38"/>
      <c r="EI38" s="38"/>
      <c r="EJ38" s="38"/>
      <c r="EK38" s="38"/>
    </row>
    <row r="39" spans="1:141" s="1" customFormat="1" ht="30" customHeight="1" x14ac:dyDescent="0.2">
      <c r="A39" s="274"/>
      <c r="B39" s="274"/>
      <c r="C39" s="271"/>
      <c r="D39" s="272"/>
      <c r="E39" s="272"/>
      <c r="F39" s="273"/>
      <c r="G39" s="350" t="s">
        <v>169</v>
      </c>
      <c r="H39" s="351">
        <f>IFERROR(H50*100/(H13),"-")</f>
        <v>14.773650020300446</v>
      </c>
      <c r="I39" s="351">
        <f>IFERROR(I50*100/(I13),"-")</f>
        <v>15.544138971057363</v>
      </c>
      <c r="J39" s="351">
        <f>IFERROR(J50*100/(J13),"-")</f>
        <v>15.596184025139467</v>
      </c>
      <c r="K39" s="47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  <c r="BA39" s="38"/>
      <c r="BB39" s="38"/>
      <c r="BC39" s="38"/>
      <c r="BD39" s="38"/>
      <c r="BE39" s="38"/>
      <c r="BF39" s="38"/>
      <c r="BG39" s="38"/>
      <c r="BH39" s="38"/>
      <c r="BI39" s="38"/>
      <c r="BJ39" s="38"/>
      <c r="BK39" s="38"/>
      <c r="BL39" s="38"/>
      <c r="BM39" s="38"/>
      <c r="BN39" s="38"/>
      <c r="BO39" s="38"/>
      <c r="BP39" s="38"/>
      <c r="BQ39" s="38"/>
      <c r="BR39" s="38"/>
      <c r="BS39" s="38"/>
      <c r="BT39" s="38"/>
      <c r="BU39" s="38"/>
      <c r="BV39" s="38"/>
      <c r="BW39" s="38"/>
      <c r="BX39" s="38"/>
      <c r="BY39" s="38"/>
      <c r="BZ39" s="38"/>
      <c r="CA39" s="38"/>
      <c r="CB39" s="38"/>
      <c r="CC39" s="38"/>
      <c r="CD39" s="38"/>
      <c r="CE39" s="38"/>
      <c r="CF39" s="38"/>
      <c r="CG39" s="38"/>
      <c r="CH39" s="38"/>
      <c r="CI39" s="38"/>
      <c r="CJ39" s="38"/>
      <c r="CK39" s="38"/>
      <c r="CL39" s="38"/>
      <c r="CM39" s="38"/>
      <c r="CN39" s="38"/>
      <c r="CO39" s="38"/>
      <c r="CP39" s="38"/>
      <c r="CQ39" s="38"/>
      <c r="CR39" s="38"/>
      <c r="CS39" s="38"/>
      <c r="CT39" s="38"/>
      <c r="CU39" s="38"/>
      <c r="CV39" s="38"/>
      <c r="CW39" s="38"/>
      <c r="CX39" s="38"/>
      <c r="CY39" s="38"/>
      <c r="CZ39" s="38"/>
      <c r="DA39" s="38"/>
      <c r="DB39" s="38"/>
      <c r="DC39" s="38"/>
      <c r="DD39" s="38"/>
      <c r="DE39" s="38"/>
      <c r="DF39" s="38"/>
      <c r="DG39" s="38"/>
      <c r="DH39" s="38"/>
      <c r="DI39" s="38"/>
      <c r="DJ39" s="38"/>
      <c r="DK39" s="38"/>
      <c r="DL39" s="38"/>
      <c r="DM39" s="38"/>
      <c r="DN39" s="38"/>
      <c r="DO39" s="38"/>
      <c r="DP39" s="38"/>
      <c r="DQ39" s="38"/>
      <c r="DR39" s="38"/>
      <c r="DS39" s="38"/>
      <c r="DT39" s="38"/>
      <c r="DU39" s="38"/>
      <c r="DV39" s="38"/>
      <c r="DW39" s="38"/>
      <c r="DX39" s="38"/>
      <c r="DY39" s="38"/>
      <c r="DZ39" s="38"/>
      <c r="EA39" s="38"/>
      <c r="EB39" s="38"/>
      <c r="EC39" s="38"/>
      <c r="ED39" s="38"/>
      <c r="EE39" s="38"/>
      <c r="EF39" s="38"/>
      <c r="EG39" s="38"/>
      <c r="EH39" s="38"/>
      <c r="EI39" s="38"/>
      <c r="EJ39" s="38"/>
      <c r="EK39" s="38"/>
    </row>
    <row r="40" spans="1:141" s="1" customFormat="1" ht="30" customHeight="1" x14ac:dyDescent="0.2">
      <c r="A40" s="274"/>
      <c r="B40" s="274"/>
      <c r="C40" s="353"/>
      <c r="D40" s="354" t="s">
        <v>193</v>
      </c>
      <c r="E40" s="354" t="s">
        <v>200</v>
      </c>
      <c r="F40" s="355" t="s">
        <v>201</v>
      </c>
      <c r="G40" s="277" t="s">
        <v>168</v>
      </c>
      <c r="H40" s="182">
        <f>IFERROR(H51*1000/H13,"-")</f>
        <v>407.7283385007197</v>
      </c>
      <c r="I40" s="182">
        <f>IFERROR(I51*1000/I13,"-")</f>
        <v>407.7283385007197</v>
      </c>
      <c r="J40" s="182">
        <f>IFERROR(J51*1000/J13,"-")</f>
        <v>393.0541687826223</v>
      </c>
      <c r="K40" s="47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  <c r="BA40" s="38"/>
      <c r="BB40" s="38"/>
      <c r="BC40" s="38"/>
      <c r="BD40" s="38"/>
      <c r="BE40" s="38"/>
      <c r="BF40" s="38"/>
      <c r="BG40" s="38"/>
      <c r="BH40" s="38"/>
      <c r="BI40" s="38"/>
      <c r="BJ40" s="38"/>
      <c r="BK40" s="38"/>
      <c r="BL40" s="38"/>
      <c r="BM40" s="38"/>
      <c r="BN40" s="38"/>
      <c r="BO40" s="38"/>
      <c r="BP40" s="38"/>
      <c r="BQ40" s="38"/>
      <c r="BR40" s="38"/>
      <c r="BS40" s="38"/>
      <c r="BT40" s="38"/>
      <c r="BU40" s="38"/>
      <c r="BV40" s="38"/>
      <c r="BW40" s="38"/>
      <c r="BX40" s="38"/>
      <c r="BY40" s="38"/>
      <c r="BZ40" s="38"/>
      <c r="CA40" s="38"/>
      <c r="CB40" s="38"/>
      <c r="CC40" s="38"/>
      <c r="CD40" s="38"/>
      <c r="CE40" s="38"/>
      <c r="CF40" s="38"/>
      <c r="CG40" s="38"/>
      <c r="CH40" s="38"/>
      <c r="CI40" s="38"/>
      <c r="CJ40" s="38"/>
      <c r="CK40" s="38"/>
      <c r="CL40" s="38"/>
      <c r="CM40" s="38"/>
      <c r="CN40" s="38"/>
      <c r="CO40" s="38"/>
      <c r="CP40" s="38"/>
      <c r="CQ40" s="38"/>
      <c r="CR40" s="38"/>
      <c r="CS40" s="38"/>
      <c r="CT40" s="38"/>
      <c r="CU40" s="38"/>
      <c r="CV40" s="38"/>
      <c r="CW40" s="38"/>
      <c r="CX40" s="38"/>
      <c r="CY40" s="38"/>
      <c r="CZ40" s="38"/>
      <c r="DA40" s="38"/>
      <c r="DB40" s="38"/>
      <c r="DC40" s="38"/>
      <c r="DD40" s="38"/>
      <c r="DE40" s="38"/>
      <c r="DF40" s="38"/>
      <c r="DG40" s="38"/>
      <c r="DH40" s="38"/>
      <c r="DI40" s="38"/>
      <c r="DJ40" s="38"/>
      <c r="DK40" s="38"/>
      <c r="DL40" s="38"/>
      <c r="DM40" s="38"/>
      <c r="DN40" s="38"/>
      <c r="DO40" s="38"/>
      <c r="DP40" s="38"/>
      <c r="DQ40" s="38"/>
      <c r="DR40" s="38"/>
      <c r="DS40" s="38"/>
      <c r="DT40" s="38"/>
      <c r="DU40" s="38"/>
      <c r="DV40" s="38"/>
      <c r="DW40" s="38"/>
      <c r="DX40" s="38"/>
      <c r="DY40" s="38"/>
      <c r="DZ40" s="38"/>
      <c r="EA40" s="38"/>
      <c r="EB40" s="38"/>
      <c r="EC40" s="38"/>
      <c r="ED40" s="38"/>
      <c r="EE40" s="38"/>
      <c r="EF40" s="38"/>
      <c r="EG40" s="38"/>
      <c r="EH40" s="38"/>
      <c r="EI40" s="38"/>
      <c r="EJ40" s="38"/>
      <c r="EK40" s="38"/>
    </row>
    <row r="41" spans="1:141" s="1" customFormat="1" ht="15" customHeight="1" x14ac:dyDescent="0.2">
      <c r="A41" s="38"/>
      <c r="B41" s="38"/>
      <c r="C41" s="41"/>
      <c r="D41" s="41"/>
      <c r="E41" s="41"/>
      <c r="F41" s="41"/>
      <c r="G41" s="172" t="s">
        <v>136</v>
      </c>
      <c r="H41" s="47"/>
      <c r="I41" s="47"/>
      <c r="J41" s="47"/>
      <c r="K41" s="47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  <c r="BA41" s="38"/>
      <c r="BB41" s="38"/>
      <c r="BC41" s="38"/>
      <c r="BD41" s="38"/>
      <c r="BE41" s="38"/>
      <c r="BF41" s="38"/>
      <c r="BG41" s="38"/>
      <c r="BH41" s="38"/>
      <c r="BI41" s="38"/>
      <c r="BJ41" s="38"/>
      <c r="BK41" s="38"/>
      <c r="BL41" s="38"/>
      <c r="BM41" s="38"/>
      <c r="BN41" s="38"/>
      <c r="BO41" s="38"/>
      <c r="BP41" s="38"/>
      <c r="BQ41" s="38"/>
      <c r="BR41" s="38"/>
      <c r="BS41" s="38"/>
      <c r="BT41" s="38"/>
      <c r="BU41" s="38"/>
      <c r="BV41" s="38"/>
      <c r="BW41" s="38"/>
      <c r="BX41" s="38"/>
      <c r="BY41" s="38"/>
      <c r="BZ41" s="38"/>
      <c r="CA41" s="38"/>
      <c r="CB41" s="38"/>
      <c r="CC41" s="38"/>
      <c r="CD41" s="38"/>
      <c r="CE41" s="38"/>
      <c r="CF41" s="38"/>
      <c r="CG41" s="38"/>
      <c r="CH41" s="38"/>
      <c r="CI41" s="38"/>
      <c r="CJ41" s="38"/>
      <c r="CK41" s="38"/>
      <c r="CL41" s="38"/>
      <c r="CM41" s="38"/>
      <c r="CN41" s="38"/>
      <c r="CO41" s="38"/>
      <c r="CP41" s="38"/>
      <c r="CQ41" s="38"/>
      <c r="CR41" s="38"/>
      <c r="CS41" s="38"/>
      <c r="CT41" s="38"/>
      <c r="CU41" s="38"/>
      <c r="CV41" s="38"/>
      <c r="CW41" s="38"/>
      <c r="CX41" s="38"/>
      <c r="CY41" s="38"/>
      <c r="CZ41" s="38"/>
      <c r="DA41" s="38"/>
      <c r="DB41" s="38"/>
      <c r="DC41" s="38"/>
      <c r="DD41" s="38"/>
      <c r="DE41" s="38"/>
      <c r="DF41" s="38"/>
      <c r="DG41" s="38"/>
      <c r="DH41" s="38"/>
      <c r="DI41" s="38"/>
      <c r="DJ41" s="38"/>
      <c r="DK41" s="38"/>
      <c r="DL41" s="38"/>
      <c r="DM41" s="38"/>
      <c r="DN41" s="38"/>
      <c r="DO41" s="38"/>
      <c r="DP41" s="38"/>
      <c r="DQ41" s="38"/>
      <c r="DR41" s="38"/>
      <c r="DS41" s="38"/>
      <c r="DT41" s="38"/>
      <c r="DU41" s="38"/>
      <c r="DV41" s="38"/>
      <c r="DW41" s="38"/>
      <c r="DX41" s="38"/>
      <c r="DY41" s="38"/>
      <c r="DZ41" s="38"/>
      <c r="EA41" s="38"/>
      <c r="EB41" s="38"/>
      <c r="EC41" s="38"/>
      <c r="ED41" s="38"/>
      <c r="EE41" s="38"/>
      <c r="EF41" s="38"/>
      <c r="EG41" s="38"/>
      <c r="EH41" s="38"/>
      <c r="EI41" s="38"/>
      <c r="EJ41" s="38"/>
      <c r="EK41" s="38"/>
    </row>
    <row r="42" spans="1:141" s="1" customFormat="1" ht="30" hidden="1" customHeight="1" x14ac:dyDescent="0.2">
      <c r="A42" s="38"/>
      <c r="B42" s="38"/>
      <c r="C42" s="377" t="s">
        <v>157</v>
      </c>
      <c r="D42" s="378"/>
      <c r="E42" s="378"/>
      <c r="F42" s="379"/>
      <c r="G42" s="388" t="s">
        <v>113</v>
      </c>
      <c r="H42" s="389"/>
      <c r="I42" s="389"/>
      <c r="J42" s="389"/>
      <c r="K42" s="47"/>
      <c r="L42" s="36"/>
      <c r="M42" s="36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  <c r="BA42" s="38"/>
      <c r="BB42" s="38"/>
      <c r="BC42" s="38"/>
      <c r="BD42" s="38"/>
      <c r="BE42" s="38"/>
      <c r="BF42" s="38"/>
      <c r="BG42" s="38"/>
      <c r="BH42" s="38"/>
      <c r="BI42" s="38"/>
      <c r="BJ42" s="38"/>
      <c r="BK42" s="38"/>
      <c r="BL42" s="38"/>
      <c r="BM42" s="38"/>
      <c r="BN42" s="38"/>
      <c r="BO42" s="38"/>
      <c r="BP42" s="38"/>
      <c r="BQ42" s="38"/>
      <c r="BR42" s="38"/>
      <c r="BS42" s="38"/>
      <c r="BT42" s="38"/>
      <c r="BU42" s="38"/>
      <c r="BV42" s="38"/>
      <c r="BW42" s="38"/>
      <c r="BX42" s="38"/>
      <c r="BY42" s="38"/>
      <c r="BZ42" s="38"/>
      <c r="CA42" s="38"/>
      <c r="CB42" s="38"/>
      <c r="CC42" s="38"/>
      <c r="CD42" s="38"/>
      <c r="CE42" s="38"/>
      <c r="CF42" s="38"/>
      <c r="CG42" s="38"/>
      <c r="CH42" s="38"/>
      <c r="CI42" s="38"/>
      <c r="CJ42" s="38"/>
      <c r="CK42" s="38"/>
      <c r="CL42" s="38"/>
      <c r="CM42" s="38"/>
      <c r="CN42" s="38"/>
      <c r="CO42" s="38"/>
      <c r="CP42" s="38"/>
      <c r="CQ42" s="38"/>
      <c r="CR42" s="38"/>
      <c r="CS42" s="38"/>
      <c r="CT42" s="38"/>
      <c r="CU42" s="38"/>
      <c r="CV42" s="38"/>
      <c r="CW42" s="38"/>
      <c r="CX42" s="38"/>
      <c r="CY42" s="38"/>
      <c r="CZ42" s="38"/>
      <c r="DA42" s="38"/>
      <c r="DB42" s="38"/>
      <c r="DC42" s="38"/>
      <c r="DD42" s="38"/>
      <c r="DE42" s="38"/>
      <c r="DF42" s="38"/>
      <c r="DG42" s="38"/>
      <c r="DH42" s="38"/>
      <c r="DI42" s="38"/>
      <c r="DJ42" s="38"/>
      <c r="DK42" s="38"/>
      <c r="DL42" s="38"/>
      <c r="DM42" s="38"/>
      <c r="DN42" s="38"/>
      <c r="DO42" s="38"/>
      <c r="DP42" s="38"/>
      <c r="DQ42" s="38"/>
      <c r="DR42" s="38"/>
      <c r="DS42" s="38"/>
      <c r="DT42" s="38"/>
      <c r="DU42" s="38"/>
      <c r="DV42" s="38"/>
      <c r="DW42" s="38"/>
      <c r="DX42" s="38"/>
      <c r="DY42" s="38"/>
      <c r="DZ42" s="38"/>
      <c r="EA42" s="38"/>
      <c r="EB42" s="38"/>
      <c r="EC42" s="38"/>
      <c r="ED42" s="38"/>
      <c r="EE42" s="38"/>
      <c r="EF42" s="38"/>
      <c r="EG42" s="38"/>
      <c r="EH42" s="38"/>
      <c r="EI42" s="38"/>
      <c r="EJ42" s="38"/>
      <c r="EK42" s="38"/>
    </row>
    <row r="43" spans="1:141" s="1" customFormat="1" ht="30" hidden="1" customHeight="1" x14ac:dyDescent="0.2">
      <c r="A43" s="38"/>
      <c r="B43" s="38"/>
      <c r="C43" s="380"/>
      <c r="D43" s="381"/>
      <c r="E43" s="381"/>
      <c r="F43" s="382"/>
      <c r="G43" s="386" t="s">
        <v>111</v>
      </c>
      <c r="H43" s="387"/>
      <c r="I43" s="387"/>
      <c r="J43" s="387"/>
      <c r="K43" s="47"/>
      <c r="L43" s="36"/>
      <c r="M43" s="36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  <c r="BA43" s="38"/>
      <c r="BB43" s="38"/>
      <c r="BC43" s="38"/>
      <c r="BD43" s="38"/>
      <c r="BE43" s="38"/>
      <c r="BF43" s="38"/>
      <c r="BG43" s="38"/>
      <c r="BH43" s="38"/>
      <c r="BI43" s="38"/>
      <c r="BJ43" s="38"/>
      <c r="BK43" s="38"/>
      <c r="BL43" s="38"/>
      <c r="BM43" s="38"/>
      <c r="BN43" s="38"/>
      <c r="BO43" s="38"/>
      <c r="BP43" s="38"/>
      <c r="BQ43" s="38"/>
      <c r="BR43" s="38"/>
      <c r="BS43" s="38"/>
      <c r="BT43" s="38"/>
      <c r="BU43" s="38"/>
      <c r="BV43" s="38"/>
      <c r="BW43" s="38"/>
      <c r="BX43" s="38"/>
      <c r="BY43" s="38"/>
      <c r="BZ43" s="38"/>
      <c r="CA43" s="38"/>
      <c r="CB43" s="38"/>
      <c r="CC43" s="38"/>
      <c r="CD43" s="38"/>
      <c r="CE43" s="38"/>
      <c r="CF43" s="38"/>
      <c r="CG43" s="38"/>
      <c r="CH43" s="38"/>
      <c r="CI43" s="38"/>
      <c r="CJ43" s="38"/>
      <c r="CK43" s="38"/>
      <c r="CL43" s="38"/>
      <c r="CM43" s="38"/>
      <c r="CN43" s="38"/>
      <c r="CO43" s="38"/>
      <c r="CP43" s="38"/>
      <c r="CQ43" s="38"/>
      <c r="CR43" s="38"/>
      <c r="CS43" s="38"/>
      <c r="CT43" s="38"/>
      <c r="CU43" s="38"/>
      <c r="CV43" s="38"/>
      <c r="CW43" s="38"/>
      <c r="CX43" s="38"/>
      <c r="CY43" s="38"/>
      <c r="CZ43" s="38"/>
      <c r="DA43" s="38"/>
      <c r="DB43" s="38"/>
      <c r="DC43" s="38"/>
      <c r="DD43" s="38"/>
      <c r="DE43" s="38"/>
      <c r="DF43" s="38"/>
      <c r="DG43" s="38"/>
      <c r="DH43" s="38"/>
      <c r="DI43" s="38"/>
      <c r="DJ43" s="38"/>
      <c r="DK43" s="38"/>
      <c r="DL43" s="38"/>
      <c r="DM43" s="38"/>
      <c r="DN43" s="38"/>
      <c r="DO43" s="38"/>
      <c r="DP43" s="38"/>
      <c r="DQ43" s="38"/>
      <c r="DR43" s="38"/>
      <c r="DS43" s="38"/>
      <c r="DT43" s="38"/>
      <c r="DU43" s="38"/>
      <c r="DV43" s="38"/>
      <c r="DW43" s="38"/>
      <c r="DX43" s="38"/>
      <c r="DY43" s="38"/>
      <c r="DZ43" s="38"/>
      <c r="EA43" s="38"/>
      <c r="EB43" s="38"/>
      <c r="EC43" s="38"/>
      <c r="ED43" s="38"/>
      <c r="EE43" s="38"/>
      <c r="EF43" s="38"/>
      <c r="EG43" s="38"/>
      <c r="EH43" s="38"/>
      <c r="EI43" s="38"/>
      <c r="EJ43" s="38"/>
      <c r="EK43" s="38"/>
    </row>
    <row r="44" spans="1:141" s="1" customFormat="1" ht="30" hidden="1" customHeight="1" x14ac:dyDescent="0.2">
      <c r="A44" s="38"/>
      <c r="B44" s="38"/>
      <c r="C44" s="383"/>
      <c r="D44" s="384"/>
      <c r="E44" s="384"/>
      <c r="F44" s="385"/>
      <c r="G44" s="158">
        <v>35</v>
      </c>
      <c r="H44" s="168">
        <f>IFERROR(H14*$G$44/100-H36,"-")</f>
        <v>6.0625</v>
      </c>
      <c r="I44" s="216">
        <f>IFERROR(I34*$G$44/100-I36,"-")</f>
        <v>5.8310714285714287</v>
      </c>
      <c r="J44" s="216">
        <f>IFERROR(J34*$G$44/100-J36,"-")</f>
        <v>5.6215909090909095</v>
      </c>
      <c r="K44" s="47"/>
      <c r="L44" s="36"/>
      <c r="M44" s="36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8"/>
      <c r="CC44" s="38"/>
      <c r="CD44" s="38"/>
      <c r="CE44" s="38"/>
      <c r="CF44" s="38"/>
      <c r="CG44" s="38"/>
      <c r="CH44" s="38"/>
      <c r="CI44" s="38"/>
      <c r="CJ44" s="38"/>
      <c r="CK44" s="38"/>
      <c r="CL44" s="38"/>
      <c r="CM44" s="38"/>
      <c r="CN44" s="38"/>
      <c r="CO44" s="38"/>
      <c r="CP44" s="38"/>
      <c r="CQ44" s="38"/>
      <c r="CR44" s="38"/>
      <c r="CS44" s="38"/>
      <c r="CT44" s="38"/>
      <c r="CU44" s="38"/>
      <c r="CV44" s="38"/>
      <c r="CW44" s="38"/>
      <c r="CX44" s="38"/>
      <c r="CY44" s="38"/>
      <c r="CZ44" s="38"/>
      <c r="DA44" s="38"/>
      <c r="DB44" s="38"/>
      <c r="DC44" s="38"/>
      <c r="DD44" s="38"/>
      <c r="DE44" s="38"/>
      <c r="DF44" s="38"/>
      <c r="DG44" s="38"/>
      <c r="DH44" s="38"/>
      <c r="DI44" s="38"/>
      <c r="DJ44" s="38"/>
      <c r="DK44" s="38"/>
      <c r="DL44" s="38"/>
      <c r="DM44" s="38"/>
      <c r="DN44" s="38"/>
      <c r="DO44" s="38"/>
      <c r="DP44" s="38"/>
      <c r="DQ44" s="38"/>
      <c r="DR44" s="38"/>
      <c r="DS44" s="38"/>
      <c r="DT44" s="38"/>
      <c r="DU44" s="38"/>
      <c r="DV44" s="38"/>
      <c r="DW44" s="38"/>
      <c r="DX44" s="38"/>
      <c r="DY44" s="38"/>
      <c r="DZ44" s="38"/>
      <c r="EA44" s="38"/>
      <c r="EB44" s="38"/>
      <c r="EC44" s="38"/>
      <c r="ED44" s="38"/>
      <c r="EE44" s="38"/>
      <c r="EF44" s="38"/>
      <c r="EG44" s="38"/>
      <c r="EH44" s="38"/>
      <c r="EI44" s="38"/>
      <c r="EJ44" s="38"/>
      <c r="EK44" s="38"/>
    </row>
    <row r="45" spans="1:141" s="1" customFormat="1" ht="15" hidden="1" customHeight="1" x14ac:dyDescent="0.2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47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  <c r="BA45" s="38"/>
      <c r="BB45" s="38"/>
      <c r="BC45" s="38"/>
      <c r="BD45" s="38"/>
      <c r="BE45" s="38"/>
      <c r="BF45" s="38"/>
      <c r="BG45" s="38"/>
      <c r="BH45" s="38"/>
      <c r="BI45" s="38"/>
      <c r="BJ45" s="38"/>
      <c r="BK45" s="38"/>
      <c r="BL45" s="38"/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8"/>
      <c r="CA45" s="38"/>
      <c r="CB45" s="38"/>
      <c r="CC45" s="38"/>
      <c r="CD45" s="38"/>
      <c r="CE45" s="38"/>
      <c r="CF45" s="38"/>
      <c r="CG45" s="38"/>
      <c r="CH45" s="38"/>
      <c r="CI45" s="38"/>
      <c r="CJ45" s="38"/>
      <c r="CK45" s="38"/>
      <c r="CL45" s="38"/>
      <c r="CM45" s="38"/>
      <c r="CN45" s="38"/>
      <c r="CO45" s="38"/>
      <c r="CP45" s="38"/>
      <c r="CQ45" s="38"/>
      <c r="CR45" s="38"/>
      <c r="CS45" s="38"/>
      <c r="CT45" s="38"/>
      <c r="CU45" s="38"/>
      <c r="CV45" s="38"/>
      <c r="CW45" s="38"/>
      <c r="CX45" s="38"/>
      <c r="CY45" s="38"/>
      <c r="CZ45" s="38"/>
      <c r="DA45" s="38"/>
      <c r="DB45" s="38"/>
      <c r="DC45" s="38"/>
      <c r="DD45" s="38"/>
      <c r="DE45" s="38"/>
      <c r="DF45" s="38"/>
      <c r="DG45" s="38"/>
      <c r="DH45" s="38"/>
      <c r="DI45" s="38"/>
      <c r="DJ45" s="38"/>
      <c r="DK45" s="38"/>
      <c r="DL45" s="38"/>
      <c r="DM45" s="38"/>
      <c r="DN45" s="38"/>
      <c r="DO45" s="38"/>
      <c r="DP45" s="38"/>
      <c r="DQ45" s="38"/>
      <c r="DR45" s="38"/>
      <c r="DS45" s="38"/>
      <c r="DT45" s="38"/>
      <c r="DU45" s="38"/>
      <c r="DV45" s="38"/>
      <c r="DW45" s="38"/>
      <c r="DX45" s="38"/>
      <c r="DY45" s="38"/>
      <c r="DZ45" s="38"/>
      <c r="EA45" s="38"/>
      <c r="EB45" s="38"/>
      <c r="EC45" s="38"/>
      <c r="ED45" s="38"/>
      <c r="EE45" s="38"/>
      <c r="EF45" s="38"/>
      <c r="EG45" s="38"/>
      <c r="EH45" s="38"/>
      <c r="EI45" s="38"/>
      <c r="EJ45" s="38"/>
      <c r="EK45" s="38"/>
    </row>
    <row r="46" spans="1:141" s="98" customFormat="1" ht="15" customHeight="1" x14ac:dyDescent="0.15">
      <c r="A46" s="38"/>
      <c r="B46" s="38"/>
      <c r="C46" s="151" t="s">
        <v>80</v>
      </c>
      <c r="D46" s="151"/>
      <c r="K46" s="47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8"/>
      <c r="BG46" s="38"/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8"/>
      <c r="BZ46" s="38"/>
      <c r="CA46" s="38"/>
      <c r="CB46" s="38"/>
      <c r="CC46" s="38"/>
      <c r="CD46" s="38"/>
      <c r="CE46" s="38"/>
      <c r="CF46" s="38"/>
      <c r="CG46" s="38"/>
      <c r="CH46" s="38"/>
      <c r="CI46" s="38"/>
      <c r="CJ46" s="38"/>
      <c r="CK46" s="38"/>
      <c r="CL46" s="38"/>
      <c r="CM46" s="38"/>
      <c r="CN46" s="38"/>
      <c r="CO46" s="38"/>
      <c r="CP46" s="38"/>
      <c r="CQ46" s="38"/>
      <c r="CR46" s="38"/>
      <c r="CS46" s="38"/>
      <c r="CT46" s="38"/>
      <c r="CU46" s="38"/>
      <c r="CV46" s="38"/>
      <c r="CW46" s="38"/>
      <c r="CX46" s="38"/>
      <c r="CY46" s="38"/>
      <c r="CZ46" s="38"/>
      <c r="DA46" s="38"/>
      <c r="DB46" s="38"/>
      <c r="DC46" s="38"/>
      <c r="DD46" s="38"/>
      <c r="DE46" s="38"/>
      <c r="DF46" s="38"/>
      <c r="DG46" s="38"/>
      <c r="DH46" s="38"/>
      <c r="DI46" s="38"/>
      <c r="DJ46" s="38"/>
      <c r="DK46" s="38"/>
      <c r="DL46" s="38"/>
      <c r="DM46" s="38"/>
      <c r="DN46" s="38"/>
      <c r="DO46" s="38"/>
      <c r="DP46" s="38"/>
      <c r="DQ46" s="38"/>
      <c r="DR46" s="38"/>
      <c r="DS46" s="38"/>
      <c r="DT46" s="38"/>
      <c r="DU46" s="38"/>
      <c r="DV46" s="38"/>
      <c r="DW46" s="38"/>
      <c r="DX46" s="38"/>
      <c r="DY46" s="38"/>
      <c r="DZ46" s="38"/>
      <c r="EA46" s="38"/>
      <c r="EB46" s="38"/>
      <c r="EC46" s="38"/>
      <c r="ED46" s="38"/>
      <c r="EE46" s="38"/>
      <c r="EF46" s="38"/>
      <c r="EG46" s="38"/>
      <c r="EH46" s="38"/>
      <c r="EI46" s="38"/>
      <c r="EJ46" s="38"/>
      <c r="EK46" s="38"/>
    </row>
    <row r="47" spans="1:141" s="101" customFormat="1" ht="15" customHeight="1" x14ac:dyDescent="0.15">
      <c r="A47" s="38"/>
      <c r="B47" s="38"/>
      <c r="C47" s="99" t="s">
        <v>81</v>
      </c>
      <c r="D47" s="99"/>
      <c r="E47" s="100"/>
      <c r="F47" s="100"/>
      <c r="H47" s="99"/>
      <c r="I47" s="99"/>
      <c r="J47" s="99"/>
      <c r="K47" s="47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38"/>
      <c r="BB47" s="38"/>
      <c r="BC47" s="38"/>
      <c r="BD47" s="38"/>
      <c r="BE47" s="38"/>
      <c r="BF47" s="38"/>
      <c r="BG47" s="38"/>
      <c r="BH47" s="38"/>
      <c r="BI47" s="38"/>
      <c r="BJ47" s="38"/>
      <c r="BK47" s="38"/>
      <c r="BL47" s="38"/>
      <c r="BM47" s="38"/>
      <c r="BN47" s="38"/>
      <c r="BO47" s="38"/>
      <c r="BP47" s="38"/>
      <c r="BQ47" s="38"/>
      <c r="BR47" s="38"/>
      <c r="BS47" s="38"/>
      <c r="BT47" s="38"/>
      <c r="BU47" s="38"/>
      <c r="BV47" s="38"/>
      <c r="BW47" s="38"/>
      <c r="BX47" s="38"/>
      <c r="BY47" s="38"/>
      <c r="BZ47" s="38"/>
      <c r="CA47" s="38"/>
      <c r="CB47" s="38"/>
      <c r="CC47" s="38"/>
      <c r="CD47" s="38"/>
      <c r="CE47" s="38"/>
      <c r="CF47" s="38"/>
      <c r="CG47" s="38"/>
      <c r="CH47" s="38"/>
      <c r="CI47" s="38"/>
      <c r="CJ47" s="38"/>
      <c r="CK47" s="38"/>
      <c r="CL47" s="38"/>
      <c r="CM47" s="38"/>
      <c r="CN47" s="38"/>
      <c r="CO47" s="38"/>
      <c r="CP47" s="38"/>
      <c r="CQ47" s="38"/>
      <c r="CR47" s="38"/>
      <c r="CS47" s="38"/>
      <c r="CT47" s="38"/>
      <c r="CU47" s="38"/>
      <c r="CV47" s="38"/>
      <c r="CW47" s="38"/>
      <c r="CX47" s="38"/>
      <c r="CY47" s="38"/>
      <c r="CZ47" s="38"/>
      <c r="DA47" s="38"/>
      <c r="DB47" s="38"/>
      <c r="DC47" s="38"/>
      <c r="DD47" s="38"/>
      <c r="DE47" s="38"/>
      <c r="DF47" s="38"/>
      <c r="DG47" s="38"/>
      <c r="DH47" s="38"/>
      <c r="DI47" s="38"/>
      <c r="DJ47" s="38"/>
      <c r="DK47" s="38"/>
      <c r="DL47" s="38"/>
      <c r="DM47" s="38"/>
      <c r="DN47" s="38"/>
      <c r="DO47" s="38"/>
      <c r="DP47" s="38"/>
      <c r="DQ47" s="38"/>
      <c r="DR47" s="38"/>
      <c r="DS47" s="38"/>
      <c r="DT47" s="38"/>
      <c r="DU47" s="38"/>
      <c r="DV47" s="38"/>
      <c r="DW47" s="38"/>
      <c r="DX47" s="38"/>
      <c r="DY47" s="38"/>
      <c r="DZ47" s="38"/>
      <c r="EA47" s="38"/>
      <c r="EB47" s="38"/>
      <c r="EC47" s="38"/>
      <c r="ED47" s="38"/>
      <c r="EE47" s="38"/>
      <c r="EF47" s="38"/>
      <c r="EG47" s="38"/>
      <c r="EH47" s="38"/>
      <c r="EI47" s="38"/>
      <c r="EJ47" s="38"/>
      <c r="EK47" s="38"/>
    </row>
    <row r="48" spans="1:141" s="102" customFormat="1" ht="15" x14ac:dyDescent="0.15">
      <c r="H48" s="302"/>
      <c r="K48" s="47"/>
      <c r="L48" s="38"/>
      <c r="M48" s="38"/>
      <c r="AA48" s="103"/>
    </row>
    <row r="49" spans="1:141" s="1" customFormat="1" ht="30" hidden="1" customHeight="1" x14ac:dyDescent="0.2">
      <c r="A49" s="38"/>
      <c r="B49" s="38"/>
      <c r="C49" s="41"/>
      <c r="D49" s="41"/>
      <c r="E49" s="41"/>
      <c r="F49" s="193"/>
      <c r="G49" s="165" t="s">
        <v>124</v>
      </c>
      <c r="H49" s="303">
        <f>IFERROR('Gruppe 1'!G117+'Gruppe 2'!G116+'Gruppe 3'!G116+Trockensteher!G116+Vorbereiter!G116,"-")</f>
        <v>2090.25</v>
      </c>
      <c r="I49" s="303">
        <f>IFERROR('Gruppe 1'!H117+'Gruppe 2'!H116+'Gruppe 3'!H116+Trockensteher!H116+Vorbereiter!H116,"-")</f>
        <v>2090.25</v>
      </c>
      <c r="J49" s="303">
        <f>IFERROR('Gruppe 1'!I117+'Gruppe 2'!I116+'Gruppe 3'!I116+Trockensteher!I116+Vorbereiter!I116,"-")</f>
        <v>2013.45</v>
      </c>
      <c r="K49" s="47"/>
      <c r="L49" s="36"/>
      <c r="M49" s="36"/>
      <c r="N49" s="41"/>
      <c r="O49" s="41"/>
      <c r="P49" s="41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</row>
    <row r="50" spans="1:141" s="1" customFormat="1" ht="30" hidden="1" customHeight="1" x14ac:dyDescent="0.2">
      <c r="A50" s="38"/>
      <c r="B50" s="38"/>
      <c r="C50" s="41"/>
      <c r="D50" s="41"/>
      <c r="E50" s="41"/>
      <c r="F50" s="193"/>
      <c r="G50" s="165" t="s">
        <v>125</v>
      </c>
      <c r="H50" s="303">
        <f>IFERROR('Gruppe 1'!G118+'Gruppe 2'!G117+'Gruppe 3'!G117+Trockensteher!G117+Vorbereiter!G117,"-")</f>
        <v>443.75</v>
      </c>
      <c r="I50" s="303">
        <f>IFERROR('Gruppe 1'!H118+'Gruppe 2'!H117+'Gruppe 3'!H117+Trockensteher!H117+Vorbereiter!H117,"-")</f>
        <v>466.89285714285717</v>
      </c>
      <c r="J50" s="303">
        <f>IFERROR('Gruppe 1'!I118+'Gruppe 2'!I117+'Gruppe 3'!I117+Trockensteher!I117+Vorbereiter!I117,"-")</f>
        <v>452.84090909090912</v>
      </c>
      <c r="K50" s="47"/>
      <c r="L50" s="36"/>
      <c r="M50" s="36"/>
      <c r="N50" s="41"/>
      <c r="O50" s="41"/>
      <c r="P50" s="41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</row>
    <row r="51" spans="1:141" s="1" customFormat="1" ht="35.25" hidden="1" customHeight="1" x14ac:dyDescent="0.2">
      <c r="A51" s="38"/>
      <c r="B51" s="38"/>
      <c r="C51" s="41"/>
      <c r="D51" s="41"/>
      <c r="E51" s="41"/>
      <c r="F51" s="193"/>
      <c r="G51" s="165" t="s">
        <v>126</v>
      </c>
      <c r="H51" s="303">
        <f>IFERROR('Gruppe 1'!G119+'Gruppe 2'!G118+'Gruppe 3'!G118+Trockensteher!G118+Vorbereiter!G118,"-")</f>
        <v>1224.6767045454546</v>
      </c>
      <c r="I51" s="303">
        <f>IFERROR('Gruppe 1'!H119+'Gruppe 2'!H118+'Gruppe 3'!H118+Trockensteher!H118+Vorbereiter!H118,"-")</f>
        <v>1224.6767045454546</v>
      </c>
      <c r="J51" s="303">
        <f>IFERROR('Gruppe 1'!I119+'Gruppe 2'!I118+'Gruppe 3'!I118+Trockensteher!I118+Vorbereiter!I118,"-")</f>
        <v>1141.247159090909</v>
      </c>
      <c r="K51" s="47"/>
      <c r="L51" s="36"/>
      <c r="M51" s="36"/>
      <c r="N51" s="41"/>
      <c r="O51" s="41"/>
      <c r="P51" s="41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</row>
    <row r="52" spans="1:141" s="1" customFormat="1" ht="15.75" customHeight="1" x14ac:dyDescent="0.2">
      <c r="A52" s="38"/>
      <c r="B52" s="38"/>
      <c r="C52" s="41"/>
      <c r="D52" s="41"/>
      <c r="E52" s="41"/>
      <c r="F52" s="41"/>
      <c r="G52" s="48"/>
      <c r="H52" s="47"/>
      <c r="I52" s="47"/>
      <c r="J52" s="47"/>
      <c r="K52" s="47"/>
      <c r="L52" s="36"/>
      <c r="M52" s="36"/>
      <c r="N52" s="41"/>
      <c r="O52" s="41"/>
      <c r="P52" s="41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</row>
    <row r="53" spans="1:141" s="1" customFormat="1" ht="30" customHeight="1" x14ac:dyDescent="0.2">
      <c r="A53" s="38"/>
      <c r="B53" s="38"/>
      <c r="C53" s="41"/>
      <c r="D53" s="41"/>
      <c r="E53" s="41"/>
      <c r="F53" s="41"/>
      <c r="G53" s="48"/>
      <c r="H53" s="47"/>
      <c r="I53" s="47"/>
      <c r="J53" s="47"/>
      <c r="K53" s="47"/>
      <c r="L53" s="36"/>
      <c r="M53" s="36"/>
      <c r="N53" s="41"/>
      <c r="O53" s="41"/>
      <c r="P53" s="41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</row>
    <row r="54" spans="1:141" s="1" customFormat="1" ht="30" customHeight="1" x14ac:dyDescent="0.2">
      <c r="A54" s="38"/>
      <c r="B54" s="38"/>
      <c r="C54" s="41"/>
      <c r="D54" s="41"/>
      <c r="E54" s="41"/>
      <c r="F54" s="41"/>
      <c r="G54" s="48"/>
      <c r="H54" s="47"/>
      <c r="I54" s="47"/>
      <c r="J54" s="47"/>
      <c r="K54" s="47"/>
      <c r="L54" s="36"/>
      <c r="M54" s="36"/>
      <c r="N54" s="41"/>
      <c r="O54" s="41"/>
      <c r="P54" s="41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</row>
    <row r="55" spans="1:141" s="1" customFormat="1" ht="30" customHeight="1" x14ac:dyDescent="0.2">
      <c r="A55" s="38"/>
      <c r="B55" s="38"/>
      <c r="C55" s="41"/>
      <c r="D55" s="41"/>
      <c r="E55" s="41"/>
      <c r="F55" s="41"/>
      <c r="G55" s="48"/>
      <c r="H55" s="47"/>
      <c r="I55" s="47"/>
      <c r="J55" s="47"/>
      <c r="K55" s="47"/>
      <c r="L55" s="36"/>
      <c r="M55" s="36"/>
      <c r="N55" s="41"/>
      <c r="O55" s="41"/>
      <c r="P55" s="41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</row>
    <row r="56" spans="1:141" s="1" customFormat="1" ht="15.75" customHeight="1" x14ac:dyDescent="0.2">
      <c r="A56" s="38"/>
      <c r="B56" s="38"/>
      <c r="C56" s="41"/>
      <c r="D56" s="41"/>
      <c r="E56" s="41"/>
      <c r="F56" s="41"/>
      <c r="G56" s="144"/>
      <c r="H56" s="47"/>
      <c r="I56" s="47"/>
      <c r="J56" s="47"/>
      <c r="K56" s="47"/>
      <c r="L56" s="36"/>
      <c r="M56" s="36"/>
      <c r="N56" s="41"/>
      <c r="O56" s="41"/>
      <c r="P56" s="41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</row>
    <row r="57" spans="1:141" s="1" customFormat="1" ht="15.75" customHeight="1" x14ac:dyDescent="0.2">
      <c r="A57" s="38"/>
      <c r="B57" s="38"/>
      <c r="C57" s="41"/>
      <c r="D57" s="41"/>
      <c r="E57" s="41"/>
      <c r="F57" s="41"/>
      <c r="G57" s="144"/>
      <c r="H57" s="47"/>
      <c r="I57" s="47"/>
      <c r="J57" s="47"/>
      <c r="K57" s="47"/>
      <c r="L57" s="36"/>
      <c r="M57" s="36"/>
      <c r="N57" s="41"/>
      <c r="O57" s="41"/>
      <c r="P57" s="41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</row>
    <row r="58" spans="1:141" s="1" customFormat="1" ht="15.75" customHeight="1" x14ac:dyDescent="0.2">
      <c r="A58" s="38"/>
      <c r="B58" s="38"/>
      <c r="C58" s="41"/>
      <c r="D58" s="41"/>
      <c r="E58" s="41"/>
      <c r="F58" s="41"/>
      <c r="G58" s="144"/>
      <c r="H58" s="47"/>
      <c r="I58" s="47"/>
      <c r="J58" s="47"/>
      <c r="K58" s="47"/>
      <c r="L58" s="36"/>
      <c r="M58" s="36"/>
      <c r="N58" s="41"/>
      <c r="O58" s="41"/>
      <c r="P58" s="41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</row>
    <row r="59" spans="1:141" s="1" customFormat="1" ht="15.75" customHeight="1" x14ac:dyDescent="0.2">
      <c r="A59" s="38"/>
      <c r="B59" s="38"/>
      <c r="C59" s="41"/>
      <c r="D59" s="41"/>
      <c r="E59" s="41"/>
      <c r="F59" s="41"/>
      <c r="G59" s="144"/>
      <c r="H59" s="47"/>
      <c r="I59" s="47"/>
      <c r="J59" s="47"/>
      <c r="K59" s="47"/>
      <c r="L59" s="36"/>
      <c r="M59" s="36"/>
      <c r="N59" s="41"/>
      <c r="O59" s="41"/>
      <c r="P59" s="41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</row>
    <row r="60" spans="1:141" s="1" customFormat="1" ht="15.75" customHeight="1" x14ac:dyDescent="0.2">
      <c r="A60" s="38"/>
      <c r="B60" s="38"/>
      <c r="C60" s="41"/>
      <c r="D60" s="41"/>
      <c r="E60" s="41"/>
      <c r="F60" s="41"/>
      <c r="G60" s="144"/>
      <c r="H60" s="47"/>
      <c r="I60" s="47"/>
      <c r="J60" s="47"/>
      <c r="K60" s="47"/>
      <c r="L60" s="36"/>
      <c r="M60" s="36"/>
      <c r="N60" s="41"/>
      <c r="O60" s="41"/>
      <c r="P60" s="41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</row>
    <row r="61" spans="1:141" s="1" customFormat="1" ht="15.75" customHeight="1" x14ac:dyDescent="0.2">
      <c r="A61" s="38"/>
      <c r="B61" s="38"/>
      <c r="C61" s="41"/>
      <c r="D61" s="41"/>
      <c r="E61" s="41"/>
      <c r="F61" s="41"/>
      <c r="G61" s="144"/>
      <c r="H61" s="47"/>
      <c r="I61" s="47"/>
      <c r="J61" s="47"/>
      <c r="K61" s="47"/>
      <c r="L61" s="36"/>
      <c r="M61" s="36"/>
      <c r="N61" s="41"/>
      <c r="O61" s="41"/>
      <c r="P61" s="41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</row>
    <row r="62" spans="1:141" s="1" customFormat="1" ht="15.75" customHeight="1" x14ac:dyDescent="0.2">
      <c r="A62" s="38"/>
      <c r="B62" s="38"/>
      <c r="C62" s="41"/>
      <c r="D62" s="41"/>
      <c r="E62" s="41"/>
      <c r="F62" s="41"/>
      <c r="G62" s="144"/>
      <c r="H62" s="47"/>
      <c r="I62" s="47"/>
      <c r="J62" s="47"/>
      <c r="K62" s="47"/>
      <c r="L62" s="36"/>
      <c r="M62" s="36"/>
      <c r="N62" s="41"/>
      <c r="O62" s="41"/>
      <c r="P62" s="41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</row>
    <row r="63" spans="1:141" s="1" customFormat="1" ht="15.75" customHeight="1" x14ac:dyDescent="0.2">
      <c r="A63" s="38"/>
      <c r="B63" s="38"/>
      <c r="C63" s="41"/>
      <c r="D63" s="41"/>
      <c r="E63" s="41"/>
      <c r="F63" s="41"/>
      <c r="G63" s="144"/>
      <c r="H63" s="47"/>
      <c r="I63" s="47"/>
      <c r="J63" s="47"/>
      <c r="K63" s="47"/>
      <c r="L63" s="36"/>
      <c r="M63" s="36"/>
      <c r="N63" s="41"/>
      <c r="O63" s="41"/>
      <c r="P63" s="41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</row>
    <row r="64" spans="1:141" s="1" customFormat="1" ht="15.75" customHeight="1" x14ac:dyDescent="0.2">
      <c r="A64" s="38"/>
      <c r="B64" s="38"/>
      <c r="C64" s="41"/>
      <c r="D64" s="41"/>
      <c r="E64" s="41"/>
      <c r="F64" s="41"/>
      <c r="G64" s="144"/>
      <c r="H64" s="47"/>
      <c r="I64" s="47"/>
      <c r="J64" s="47"/>
      <c r="K64" s="47"/>
      <c r="L64" s="36"/>
      <c r="M64" s="36"/>
      <c r="N64" s="41"/>
      <c r="O64" s="41"/>
      <c r="P64" s="41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</row>
    <row r="65" spans="1:141" s="1" customFormat="1" ht="15.75" customHeight="1" x14ac:dyDescent="0.2">
      <c r="A65" s="38"/>
      <c r="B65" s="38"/>
      <c r="C65" s="41"/>
      <c r="D65" s="41"/>
      <c r="E65" s="41"/>
      <c r="F65" s="41"/>
      <c r="G65" s="144"/>
      <c r="H65" s="47"/>
      <c r="I65" s="47"/>
      <c r="J65" s="47"/>
      <c r="K65" s="47"/>
      <c r="L65" s="36"/>
      <c r="M65" s="36"/>
      <c r="N65" s="41"/>
      <c r="O65" s="41"/>
      <c r="P65" s="41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</row>
    <row r="66" spans="1:141" s="1" customFormat="1" ht="15.75" customHeight="1" x14ac:dyDescent="0.2">
      <c r="A66" s="38"/>
      <c r="B66" s="38"/>
      <c r="C66" s="41"/>
      <c r="D66" s="41"/>
      <c r="E66" s="41"/>
      <c r="F66" s="41"/>
      <c r="G66" s="144"/>
      <c r="H66" s="47"/>
      <c r="I66" s="47"/>
      <c r="J66" s="47"/>
      <c r="K66" s="47"/>
      <c r="L66" s="36"/>
      <c r="M66" s="36"/>
      <c r="N66" s="41"/>
      <c r="O66" s="41"/>
      <c r="P66" s="41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</row>
    <row r="67" spans="1:141" s="1" customFormat="1" ht="15.75" customHeight="1" x14ac:dyDescent="0.2">
      <c r="A67" s="38"/>
      <c r="B67" s="38"/>
      <c r="C67" s="41"/>
      <c r="D67" s="41"/>
      <c r="E67" s="41"/>
      <c r="F67" s="41"/>
      <c r="G67" s="144"/>
      <c r="H67" s="47"/>
      <c r="I67" s="47"/>
      <c r="J67" s="47"/>
      <c r="K67" s="47"/>
      <c r="L67" s="36"/>
      <c r="M67" s="36"/>
      <c r="N67" s="41"/>
      <c r="O67" s="41"/>
      <c r="P67" s="41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</row>
    <row r="68" spans="1:141" s="1" customFormat="1" ht="15.75" customHeight="1" x14ac:dyDescent="0.2">
      <c r="A68" s="38"/>
      <c r="B68" s="38"/>
      <c r="C68" s="41"/>
      <c r="D68" s="41"/>
      <c r="E68" s="41"/>
      <c r="F68" s="41"/>
      <c r="G68" s="144"/>
      <c r="H68" s="47"/>
      <c r="I68" s="47"/>
      <c r="J68" s="47"/>
      <c r="K68" s="47"/>
      <c r="L68" s="36"/>
      <c r="M68" s="36"/>
      <c r="N68" s="41"/>
      <c r="O68" s="41"/>
      <c r="P68" s="41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</row>
    <row r="69" spans="1:141" s="1" customFormat="1" ht="15.75" customHeight="1" x14ac:dyDescent="0.2">
      <c r="A69" s="38"/>
      <c r="B69" s="38"/>
      <c r="C69" s="41"/>
      <c r="D69" s="41"/>
      <c r="E69" s="41"/>
      <c r="F69" s="41"/>
      <c r="G69" s="144"/>
      <c r="H69" s="47"/>
      <c r="I69" s="47"/>
      <c r="J69" s="47"/>
      <c r="K69" s="47"/>
      <c r="L69" s="36"/>
      <c r="M69" s="36"/>
      <c r="N69" s="41"/>
      <c r="O69" s="41"/>
      <c r="P69" s="41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</row>
    <row r="70" spans="1:141" s="1" customFormat="1" ht="15" customHeight="1" x14ac:dyDescent="0.2">
      <c r="A70" s="38"/>
      <c r="B70" s="38"/>
      <c r="C70" s="38"/>
      <c r="D70" s="38"/>
      <c r="E70" s="38"/>
      <c r="F70" s="38"/>
      <c r="G70" s="53"/>
      <c r="H70" s="38"/>
      <c r="I70" s="38"/>
      <c r="J70" s="38"/>
      <c r="K70" s="38"/>
      <c r="L70" s="36"/>
      <c r="M70" s="36"/>
      <c r="N70" s="38"/>
      <c r="O70" s="38"/>
      <c r="P70" s="38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</row>
    <row r="71" spans="1:141" s="1" customFormat="1" ht="33" customHeight="1" x14ac:dyDescent="0.2">
      <c r="A71" s="38"/>
      <c r="B71" s="38"/>
      <c r="C71" s="38"/>
      <c r="D71" s="38"/>
      <c r="E71" s="38"/>
      <c r="F71" s="38"/>
      <c r="G71" s="53"/>
      <c r="H71" s="38"/>
      <c r="I71" s="38"/>
      <c r="J71" s="38"/>
      <c r="K71" s="38"/>
      <c r="L71" s="36"/>
      <c r="M71" s="36"/>
      <c r="N71" s="38"/>
      <c r="O71" s="38"/>
      <c r="P71" s="38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</row>
    <row r="72" spans="1:141" s="1" customFormat="1" ht="33" customHeight="1" x14ac:dyDescent="0.2">
      <c r="A72" s="38"/>
      <c r="B72" s="38"/>
      <c r="C72" s="38"/>
      <c r="D72" s="38"/>
      <c r="E72" s="38"/>
      <c r="F72" s="38"/>
      <c r="G72" s="53"/>
      <c r="H72" s="38"/>
      <c r="I72" s="38"/>
      <c r="J72" s="38"/>
      <c r="K72" s="38"/>
      <c r="L72" s="36"/>
      <c r="M72" s="36"/>
      <c r="N72" s="38"/>
      <c r="O72" s="38"/>
      <c r="P72" s="38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</row>
    <row r="73" spans="1:141" s="1" customFormat="1" ht="33" customHeight="1" x14ac:dyDescent="0.2">
      <c r="A73" s="38"/>
      <c r="B73" s="38"/>
      <c r="C73" s="38"/>
      <c r="D73" s="38"/>
      <c r="E73" s="38"/>
      <c r="F73" s="38"/>
      <c r="G73" s="53"/>
      <c r="H73" s="38"/>
      <c r="I73" s="38"/>
      <c r="J73" s="38"/>
      <c r="K73" s="38"/>
      <c r="L73" s="36"/>
      <c r="M73" s="36"/>
      <c r="N73" s="38"/>
      <c r="O73" s="38"/>
      <c r="P73" s="38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</row>
    <row r="74" spans="1:141" s="1" customFormat="1" ht="33" customHeight="1" x14ac:dyDescent="0.2">
      <c r="A74" s="38"/>
      <c r="B74" s="38"/>
      <c r="C74" s="38"/>
      <c r="D74" s="38"/>
      <c r="E74" s="38"/>
      <c r="F74" s="38"/>
      <c r="G74" s="53"/>
      <c r="H74" s="38"/>
      <c r="I74" s="38"/>
      <c r="J74" s="38"/>
      <c r="K74" s="38"/>
      <c r="L74" s="36"/>
      <c r="M74" s="36"/>
      <c r="N74" s="38"/>
      <c r="O74" s="38"/>
      <c r="P74" s="38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</row>
    <row r="75" spans="1:141" s="1" customFormat="1" ht="33" customHeight="1" x14ac:dyDescent="0.2">
      <c r="A75" s="38"/>
      <c r="B75" s="38"/>
      <c r="C75" s="38"/>
      <c r="D75" s="38"/>
      <c r="E75" s="38"/>
      <c r="F75" s="38"/>
      <c r="G75" s="53"/>
      <c r="H75" s="38"/>
      <c r="I75" s="38"/>
      <c r="J75" s="38"/>
      <c r="K75" s="38"/>
      <c r="L75" s="36"/>
      <c r="M75" s="36"/>
      <c r="N75" s="38"/>
      <c r="O75" s="38"/>
      <c r="P75" s="38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</row>
    <row r="76" spans="1:141" s="1" customFormat="1" ht="15" customHeight="1" x14ac:dyDescent="0.2">
      <c r="A76" s="38"/>
      <c r="B76" s="38"/>
      <c r="C76" s="38"/>
      <c r="D76" s="38"/>
      <c r="E76" s="38"/>
      <c r="F76" s="38"/>
      <c r="G76" s="53"/>
      <c r="H76" s="38"/>
      <c r="I76" s="38"/>
      <c r="J76" s="38"/>
      <c r="K76" s="38"/>
      <c r="L76" s="36"/>
      <c r="M76" s="36"/>
      <c r="N76" s="38"/>
      <c r="O76" s="38"/>
      <c r="P76" s="38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</row>
    <row r="77" spans="1:141" s="6" customFormat="1" ht="33" customHeight="1" x14ac:dyDescent="0.2">
      <c r="A77" s="38"/>
      <c r="B77" s="38"/>
      <c r="C77" s="38"/>
      <c r="D77" s="38"/>
      <c r="E77" s="38"/>
      <c r="F77" s="38"/>
      <c r="G77" s="53"/>
      <c r="H77" s="38"/>
      <c r="I77" s="38"/>
      <c r="J77" s="38"/>
      <c r="K77" s="38"/>
      <c r="L77" s="39"/>
      <c r="M77" s="39"/>
      <c r="N77" s="38"/>
      <c r="O77" s="38"/>
      <c r="P77" s="38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  <c r="BM77" s="39"/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CD77" s="39"/>
      <c r="CE77" s="39"/>
      <c r="CF77" s="39"/>
      <c r="CG77" s="39"/>
      <c r="CH77" s="39"/>
      <c r="CI77" s="39"/>
      <c r="CJ77" s="39"/>
      <c r="CK77" s="39"/>
      <c r="CL77" s="39"/>
      <c r="CM77" s="39"/>
      <c r="CN77" s="39"/>
      <c r="CO77" s="39"/>
      <c r="CP77" s="39"/>
      <c r="CQ77" s="39"/>
      <c r="CR77" s="39"/>
      <c r="CS77" s="39"/>
      <c r="CT77" s="39"/>
      <c r="CU77" s="39"/>
      <c r="CV77" s="39"/>
      <c r="CW77" s="39"/>
      <c r="CX77" s="39"/>
      <c r="CY77" s="39"/>
      <c r="CZ77" s="39"/>
      <c r="DA77" s="39"/>
      <c r="DB77" s="39"/>
      <c r="DC77" s="39"/>
      <c r="DD77" s="39"/>
      <c r="DE77" s="39"/>
      <c r="DF77" s="39"/>
      <c r="DG77" s="39"/>
      <c r="DH77" s="39"/>
      <c r="DI77" s="39"/>
      <c r="DJ77" s="39"/>
      <c r="DK77" s="39"/>
      <c r="DL77" s="39"/>
      <c r="DM77" s="39"/>
      <c r="DN77" s="39"/>
      <c r="DO77" s="39"/>
      <c r="DP77" s="39"/>
      <c r="DQ77" s="39"/>
      <c r="DR77" s="39"/>
      <c r="DS77" s="39"/>
      <c r="DT77" s="39"/>
      <c r="DU77" s="39"/>
      <c r="DV77" s="39"/>
      <c r="DW77" s="39"/>
      <c r="DX77" s="39"/>
      <c r="DY77" s="39"/>
      <c r="DZ77" s="39"/>
      <c r="EA77" s="39"/>
      <c r="EB77" s="39"/>
      <c r="EC77" s="39"/>
      <c r="ED77" s="39"/>
      <c r="EE77" s="39"/>
      <c r="EF77" s="39"/>
      <c r="EG77" s="39"/>
      <c r="EH77" s="39"/>
      <c r="EI77" s="39"/>
      <c r="EJ77" s="39"/>
      <c r="EK77" s="39"/>
    </row>
    <row r="78" spans="1:141" s="6" customFormat="1" ht="33" customHeight="1" x14ac:dyDescent="0.2">
      <c r="A78" s="38"/>
      <c r="B78" s="38"/>
      <c r="C78" s="38"/>
      <c r="D78" s="38"/>
      <c r="E78" s="38"/>
      <c r="F78" s="38"/>
      <c r="G78" s="53"/>
      <c r="H78" s="38"/>
      <c r="I78" s="38"/>
      <c r="J78" s="38"/>
      <c r="K78" s="38"/>
      <c r="L78" s="39"/>
      <c r="M78" s="39"/>
      <c r="N78" s="38"/>
      <c r="O78" s="38"/>
      <c r="P78" s="3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CD78" s="39"/>
      <c r="CE78" s="39"/>
      <c r="CF78" s="39"/>
      <c r="CG78" s="39"/>
      <c r="CH78" s="39"/>
      <c r="CI78" s="39"/>
      <c r="CJ78" s="39"/>
      <c r="CK78" s="39"/>
      <c r="CL78" s="39"/>
      <c r="CM78" s="39"/>
      <c r="CN78" s="39"/>
      <c r="CO78" s="39"/>
      <c r="CP78" s="39"/>
      <c r="CQ78" s="39"/>
      <c r="CR78" s="39"/>
      <c r="CS78" s="39"/>
      <c r="CT78" s="39"/>
      <c r="CU78" s="39"/>
      <c r="CV78" s="39"/>
      <c r="CW78" s="39"/>
      <c r="CX78" s="39"/>
      <c r="CY78" s="39"/>
      <c r="CZ78" s="39"/>
      <c r="DA78" s="39"/>
      <c r="DB78" s="39"/>
      <c r="DC78" s="39"/>
      <c r="DD78" s="39"/>
      <c r="DE78" s="39"/>
      <c r="DF78" s="39"/>
      <c r="DG78" s="39"/>
      <c r="DH78" s="39"/>
      <c r="DI78" s="39"/>
      <c r="DJ78" s="39"/>
      <c r="DK78" s="39"/>
      <c r="DL78" s="39"/>
      <c r="DM78" s="39"/>
      <c r="DN78" s="39"/>
      <c r="DO78" s="39"/>
      <c r="DP78" s="39"/>
      <c r="DQ78" s="39"/>
      <c r="DR78" s="39"/>
      <c r="DS78" s="39"/>
      <c r="DT78" s="39"/>
      <c r="DU78" s="39"/>
      <c r="DV78" s="39"/>
      <c r="DW78" s="39"/>
      <c r="DX78" s="39"/>
      <c r="DY78" s="39"/>
      <c r="DZ78" s="39"/>
      <c r="EA78" s="39"/>
      <c r="EB78" s="39"/>
      <c r="EC78" s="39"/>
      <c r="ED78" s="39"/>
      <c r="EE78" s="39"/>
      <c r="EF78" s="39"/>
      <c r="EG78" s="39"/>
      <c r="EH78" s="39"/>
      <c r="EI78" s="39"/>
      <c r="EJ78" s="39"/>
      <c r="EK78" s="39"/>
    </row>
    <row r="79" spans="1:141" s="6" customFormat="1" ht="33" customHeight="1" x14ac:dyDescent="0.2">
      <c r="A79" s="38"/>
      <c r="B79" s="38"/>
      <c r="C79" s="38"/>
      <c r="D79" s="38"/>
      <c r="E79" s="38"/>
      <c r="F79" s="38"/>
      <c r="G79" s="53"/>
      <c r="H79" s="38"/>
      <c r="I79" s="38"/>
      <c r="J79" s="38"/>
      <c r="K79" s="38"/>
      <c r="L79" s="39"/>
      <c r="M79" s="39"/>
      <c r="N79" s="38"/>
      <c r="O79" s="38"/>
      <c r="P79" s="38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</row>
    <row r="80" spans="1:141" s="6" customFormat="1" ht="33" customHeight="1" x14ac:dyDescent="0.2">
      <c r="A80" s="38"/>
      <c r="B80" s="38"/>
      <c r="C80" s="38"/>
      <c r="D80" s="38"/>
      <c r="E80" s="38"/>
      <c r="F80" s="38"/>
      <c r="G80" s="53"/>
      <c r="H80" s="38"/>
      <c r="I80" s="38"/>
      <c r="J80" s="38"/>
      <c r="K80" s="38"/>
      <c r="L80" s="39"/>
      <c r="M80" s="39"/>
      <c r="N80" s="38"/>
      <c r="O80" s="38"/>
      <c r="P80" s="38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  <c r="BM80" s="39"/>
      <c r="BN80" s="39"/>
      <c r="BO80" s="39"/>
      <c r="BP80" s="39"/>
      <c r="BQ80" s="39"/>
      <c r="BR80" s="39"/>
      <c r="BS80" s="39"/>
      <c r="BT80" s="39"/>
      <c r="BU80" s="39"/>
      <c r="BV80" s="39"/>
      <c r="BW80" s="39"/>
      <c r="BX80" s="39"/>
      <c r="BY80" s="39"/>
      <c r="BZ80" s="39"/>
      <c r="CA80" s="39"/>
      <c r="CB80" s="39"/>
      <c r="CC80" s="39"/>
      <c r="CD80" s="39"/>
      <c r="CE80" s="39"/>
      <c r="CF80" s="39"/>
      <c r="CG80" s="39"/>
      <c r="CH80" s="39"/>
      <c r="CI80" s="39"/>
      <c r="CJ80" s="39"/>
      <c r="CK80" s="39"/>
      <c r="CL80" s="39"/>
      <c r="CM80" s="39"/>
      <c r="CN80" s="39"/>
      <c r="CO80" s="39"/>
      <c r="CP80" s="39"/>
      <c r="CQ80" s="39"/>
      <c r="CR80" s="39"/>
      <c r="CS80" s="39"/>
      <c r="CT80" s="39"/>
      <c r="CU80" s="39"/>
      <c r="CV80" s="39"/>
      <c r="CW80" s="39"/>
      <c r="CX80" s="39"/>
      <c r="CY80" s="39"/>
      <c r="CZ80" s="39"/>
      <c r="DA80" s="39"/>
      <c r="DB80" s="39"/>
      <c r="DC80" s="39"/>
      <c r="DD80" s="39"/>
      <c r="DE80" s="39"/>
      <c r="DF80" s="39"/>
      <c r="DG80" s="39"/>
      <c r="DH80" s="39"/>
      <c r="DI80" s="39"/>
      <c r="DJ80" s="39"/>
      <c r="DK80" s="39"/>
      <c r="DL80" s="39"/>
      <c r="DM80" s="39"/>
      <c r="DN80" s="39"/>
      <c r="DO80" s="39"/>
      <c r="DP80" s="39"/>
      <c r="DQ80" s="39"/>
      <c r="DR80" s="39"/>
      <c r="DS80" s="39"/>
      <c r="DT80" s="39"/>
      <c r="DU80" s="39"/>
      <c r="DV80" s="39"/>
      <c r="DW80" s="39"/>
      <c r="DX80" s="39"/>
      <c r="DY80" s="39"/>
      <c r="DZ80" s="39"/>
      <c r="EA80" s="39"/>
      <c r="EB80" s="39"/>
      <c r="EC80" s="39"/>
      <c r="ED80" s="39"/>
      <c r="EE80" s="39"/>
      <c r="EF80" s="39"/>
      <c r="EG80" s="39"/>
      <c r="EH80" s="39"/>
      <c r="EI80" s="39"/>
      <c r="EJ80" s="39"/>
      <c r="EK80" s="39"/>
    </row>
    <row r="81" spans="1:141" s="6" customFormat="1" ht="33" customHeight="1" x14ac:dyDescent="0.2">
      <c r="A81" s="38"/>
      <c r="B81" s="38"/>
      <c r="C81" s="38"/>
      <c r="D81" s="38"/>
      <c r="E81" s="38"/>
      <c r="F81" s="38"/>
      <c r="G81" s="53"/>
      <c r="H81" s="38"/>
      <c r="I81" s="38"/>
      <c r="J81" s="38"/>
      <c r="K81" s="38"/>
      <c r="L81" s="39"/>
      <c r="M81" s="39"/>
      <c r="N81" s="38"/>
      <c r="O81" s="38"/>
      <c r="P81" s="38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9"/>
      <c r="BN81" s="39"/>
      <c r="BO81" s="39"/>
      <c r="BP81" s="39"/>
      <c r="BQ81" s="39"/>
      <c r="BR81" s="39"/>
      <c r="BS81" s="39"/>
      <c r="BT81" s="39"/>
      <c r="BU81" s="39"/>
      <c r="BV81" s="39"/>
      <c r="BW81" s="39"/>
      <c r="BX81" s="39"/>
      <c r="BY81" s="39"/>
      <c r="BZ81" s="39"/>
      <c r="CA81" s="39"/>
      <c r="CB81" s="39"/>
      <c r="CC81" s="39"/>
      <c r="CD81" s="39"/>
      <c r="CE81" s="39"/>
      <c r="CF81" s="39"/>
      <c r="CG81" s="39"/>
      <c r="CH81" s="39"/>
      <c r="CI81" s="39"/>
      <c r="CJ81" s="39"/>
      <c r="CK81" s="39"/>
      <c r="CL81" s="39"/>
      <c r="CM81" s="39"/>
      <c r="CN81" s="39"/>
      <c r="CO81" s="39"/>
      <c r="CP81" s="39"/>
      <c r="CQ81" s="39"/>
      <c r="CR81" s="39"/>
      <c r="CS81" s="39"/>
      <c r="CT81" s="39"/>
      <c r="CU81" s="39"/>
      <c r="CV81" s="39"/>
      <c r="CW81" s="39"/>
      <c r="CX81" s="39"/>
      <c r="CY81" s="39"/>
      <c r="CZ81" s="39"/>
      <c r="DA81" s="39"/>
      <c r="DB81" s="39"/>
      <c r="DC81" s="39"/>
      <c r="DD81" s="39"/>
      <c r="DE81" s="39"/>
      <c r="DF81" s="39"/>
      <c r="DG81" s="39"/>
      <c r="DH81" s="39"/>
      <c r="DI81" s="39"/>
      <c r="DJ81" s="39"/>
      <c r="DK81" s="39"/>
      <c r="DL81" s="39"/>
      <c r="DM81" s="39"/>
      <c r="DN81" s="39"/>
      <c r="DO81" s="39"/>
      <c r="DP81" s="39"/>
      <c r="DQ81" s="39"/>
      <c r="DR81" s="39"/>
      <c r="DS81" s="39"/>
      <c r="DT81" s="39"/>
      <c r="DU81" s="39"/>
      <c r="DV81" s="39"/>
      <c r="DW81" s="39"/>
      <c r="DX81" s="39"/>
      <c r="DY81" s="39"/>
      <c r="DZ81" s="39"/>
      <c r="EA81" s="39"/>
      <c r="EB81" s="39"/>
      <c r="EC81" s="39"/>
      <c r="ED81" s="39"/>
      <c r="EE81" s="39"/>
      <c r="EF81" s="39"/>
      <c r="EG81" s="39"/>
      <c r="EH81" s="39"/>
      <c r="EI81" s="39"/>
      <c r="EJ81" s="39"/>
      <c r="EK81" s="39"/>
    </row>
    <row r="82" spans="1:141" s="1" customFormat="1" ht="33" customHeight="1" x14ac:dyDescent="0.2">
      <c r="A82" s="38"/>
      <c r="B82" s="38"/>
      <c r="C82" s="38"/>
      <c r="D82" s="38"/>
      <c r="E82" s="38"/>
      <c r="F82" s="38"/>
      <c r="G82" s="53"/>
      <c r="H82" s="38"/>
      <c r="I82" s="38"/>
      <c r="J82" s="38"/>
      <c r="K82" s="38"/>
      <c r="L82" s="36"/>
      <c r="M82" s="36"/>
      <c r="N82" s="38"/>
      <c r="O82" s="38"/>
      <c r="P82" s="38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</row>
    <row r="83" spans="1:141" s="6" customFormat="1" ht="33" customHeight="1" x14ac:dyDescent="0.2">
      <c r="A83" s="39"/>
      <c r="B83" s="39"/>
      <c r="C83" s="38"/>
      <c r="D83" s="38"/>
      <c r="E83" s="38"/>
      <c r="F83" s="38"/>
      <c r="G83" s="53"/>
      <c r="H83" s="38"/>
      <c r="I83" s="38"/>
      <c r="J83" s="38"/>
      <c r="K83" s="38"/>
      <c r="L83" s="39"/>
      <c r="M83" s="39"/>
      <c r="N83" s="38"/>
      <c r="O83" s="38"/>
      <c r="P83" s="38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  <c r="BF83" s="39"/>
      <c r="BG83" s="39"/>
      <c r="BH83" s="39"/>
      <c r="BI83" s="39"/>
      <c r="BJ83" s="39"/>
      <c r="BK83" s="39"/>
      <c r="BL83" s="39"/>
      <c r="BM83" s="39"/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CD83" s="39"/>
      <c r="CE83" s="39"/>
      <c r="CF83" s="39"/>
      <c r="CG83" s="39"/>
      <c r="CH83" s="39"/>
      <c r="CI83" s="39"/>
      <c r="CJ83" s="39"/>
      <c r="CK83" s="39"/>
      <c r="CL83" s="39"/>
      <c r="CM83" s="39"/>
      <c r="CN83" s="39"/>
      <c r="CO83" s="39"/>
      <c r="CP83" s="39"/>
      <c r="CQ83" s="39"/>
      <c r="CR83" s="39"/>
      <c r="CS83" s="39"/>
      <c r="CT83" s="39"/>
      <c r="CU83" s="39"/>
      <c r="CV83" s="39"/>
      <c r="CW83" s="39"/>
      <c r="CX83" s="39"/>
      <c r="CY83" s="39"/>
      <c r="CZ83" s="39"/>
      <c r="DA83" s="39"/>
      <c r="DB83" s="39"/>
      <c r="DC83" s="39"/>
      <c r="DD83" s="39"/>
      <c r="DE83" s="39"/>
      <c r="DF83" s="39"/>
      <c r="DG83" s="39"/>
      <c r="DH83" s="39"/>
      <c r="DI83" s="39"/>
      <c r="DJ83" s="39"/>
      <c r="DK83" s="39"/>
      <c r="DL83" s="39"/>
      <c r="DM83" s="39"/>
      <c r="DN83" s="39"/>
      <c r="DO83" s="39"/>
      <c r="DP83" s="39"/>
      <c r="DQ83" s="39"/>
      <c r="DR83" s="39"/>
      <c r="DS83" s="39"/>
      <c r="DT83" s="39"/>
      <c r="DU83" s="39"/>
      <c r="DV83" s="39"/>
      <c r="DW83" s="39"/>
      <c r="DX83" s="39"/>
      <c r="DY83" s="39"/>
      <c r="DZ83" s="39"/>
      <c r="EA83" s="39"/>
      <c r="EB83" s="39"/>
      <c r="EC83" s="39"/>
      <c r="ED83" s="39"/>
      <c r="EE83" s="39"/>
      <c r="EF83" s="39"/>
      <c r="EG83" s="39"/>
      <c r="EH83" s="39"/>
      <c r="EI83" s="39"/>
      <c r="EJ83" s="39"/>
      <c r="EK83" s="39"/>
    </row>
    <row r="84" spans="1:141" s="21" customFormat="1" ht="33" customHeight="1" x14ac:dyDescent="0.2">
      <c r="A84" s="36"/>
      <c r="B84" s="36"/>
      <c r="C84" s="36"/>
      <c r="D84" s="36"/>
      <c r="E84" s="36"/>
      <c r="F84" s="36"/>
      <c r="G84" s="145"/>
      <c r="H84" s="36"/>
      <c r="I84" s="36"/>
      <c r="J84" s="36"/>
      <c r="K84" s="36"/>
      <c r="N84" s="36"/>
      <c r="O84" s="36"/>
      <c r="P84" s="36"/>
    </row>
    <row r="85" spans="1:141" s="21" customFormat="1" ht="33" customHeight="1" x14ac:dyDescent="0.2">
      <c r="A85" s="36"/>
      <c r="B85" s="36"/>
      <c r="C85" s="36"/>
      <c r="D85" s="36"/>
      <c r="E85" s="36"/>
      <c r="F85" s="36"/>
      <c r="G85" s="145"/>
      <c r="H85" s="36"/>
      <c r="I85" s="36"/>
      <c r="J85" s="36"/>
      <c r="K85" s="36"/>
      <c r="N85" s="36"/>
      <c r="O85" s="36"/>
      <c r="P85" s="36"/>
    </row>
    <row r="86" spans="1:141" s="21" customFormat="1" ht="33" customHeight="1" x14ac:dyDescent="0.2">
      <c r="A86" s="36"/>
      <c r="B86" s="36"/>
      <c r="C86" s="36"/>
      <c r="D86" s="36"/>
      <c r="E86" s="36"/>
      <c r="F86" s="36"/>
      <c r="G86" s="145"/>
      <c r="H86" s="36"/>
      <c r="I86" s="36"/>
      <c r="J86" s="36"/>
      <c r="K86" s="36"/>
      <c r="N86" s="36"/>
      <c r="O86" s="36"/>
      <c r="P86" s="36"/>
    </row>
    <row r="87" spans="1:141" s="21" customFormat="1" ht="33" customHeight="1" x14ac:dyDescent="0.2">
      <c r="A87" s="36"/>
      <c r="B87" s="36"/>
      <c r="C87" s="36"/>
      <c r="D87" s="36"/>
      <c r="E87" s="36"/>
      <c r="F87" s="36"/>
      <c r="G87" s="145"/>
      <c r="H87" s="36"/>
      <c r="I87" s="36"/>
      <c r="J87" s="36"/>
      <c r="K87" s="36"/>
      <c r="N87" s="36"/>
      <c r="O87" s="36"/>
      <c r="P87" s="36"/>
    </row>
    <row r="88" spans="1:141" s="21" customFormat="1" ht="33" customHeight="1" x14ac:dyDescent="0.2">
      <c r="G88" s="146"/>
    </row>
    <row r="89" spans="1:141" s="21" customFormat="1" ht="33" customHeight="1" x14ac:dyDescent="0.2">
      <c r="G89" s="146"/>
    </row>
    <row r="90" spans="1:141" s="21" customFormat="1" ht="33" customHeight="1" x14ac:dyDescent="0.2">
      <c r="G90" s="146"/>
    </row>
    <row r="91" spans="1:141" s="21" customFormat="1" ht="33" customHeight="1" x14ac:dyDescent="0.2">
      <c r="G91" s="146"/>
    </row>
    <row r="92" spans="1:141" s="21" customFormat="1" ht="33" customHeight="1" x14ac:dyDescent="0.2">
      <c r="G92" s="146"/>
    </row>
    <row r="93" spans="1:141" s="21" customFormat="1" ht="33" customHeight="1" x14ac:dyDescent="0.2">
      <c r="G93" s="146"/>
    </row>
    <row r="94" spans="1:141" s="21" customFormat="1" ht="33" customHeight="1" x14ac:dyDescent="0.2">
      <c r="G94" s="146"/>
    </row>
    <row r="95" spans="1:141" s="21" customFormat="1" ht="33" customHeight="1" x14ac:dyDescent="0.2">
      <c r="G95" s="146"/>
    </row>
    <row r="96" spans="1:141" s="21" customFormat="1" ht="33" customHeight="1" x14ac:dyDescent="0.2">
      <c r="G96" s="146"/>
    </row>
    <row r="97" spans="1:16" s="21" customFormat="1" ht="25.5" customHeight="1" x14ac:dyDescent="0.2">
      <c r="G97" s="146"/>
    </row>
    <row r="98" spans="1:16" s="21" customFormat="1" x14ac:dyDescent="0.2">
      <c r="A98" s="36"/>
      <c r="B98" s="36"/>
      <c r="C98" s="36"/>
      <c r="D98" s="36"/>
      <c r="E98" s="36"/>
      <c r="F98" s="36"/>
      <c r="G98" s="145"/>
      <c r="H98" s="36"/>
      <c r="I98" s="36"/>
      <c r="J98" s="36"/>
      <c r="K98" s="36"/>
      <c r="N98" s="36"/>
      <c r="O98" s="36"/>
      <c r="P98" s="36"/>
    </row>
    <row r="99" spans="1:16" s="21" customFormat="1" x14ac:dyDescent="0.2">
      <c r="A99" s="36"/>
      <c r="B99" s="36"/>
      <c r="C99" s="36"/>
      <c r="D99" s="36"/>
      <c r="E99" s="36"/>
      <c r="F99" s="36"/>
      <c r="G99" s="145"/>
      <c r="H99" s="36"/>
      <c r="I99" s="36"/>
      <c r="J99" s="36"/>
      <c r="K99" s="36"/>
      <c r="N99" s="36"/>
      <c r="O99" s="36"/>
      <c r="P99" s="36"/>
    </row>
    <row r="100" spans="1:16" s="21" customFormat="1" x14ac:dyDescent="0.2">
      <c r="A100" s="36"/>
      <c r="B100" s="36"/>
      <c r="C100" s="36"/>
      <c r="D100" s="36"/>
      <c r="E100" s="36"/>
      <c r="F100" s="36"/>
      <c r="G100" s="145"/>
      <c r="H100" s="36"/>
      <c r="I100" s="36"/>
      <c r="J100" s="36"/>
      <c r="K100" s="36"/>
      <c r="N100" s="36"/>
      <c r="O100" s="36"/>
      <c r="P100" s="36"/>
    </row>
    <row r="101" spans="1:16" s="21" customFormat="1" x14ac:dyDescent="0.2">
      <c r="A101" s="36"/>
      <c r="B101" s="36"/>
      <c r="C101" s="36"/>
      <c r="D101" s="36"/>
      <c r="E101" s="36"/>
      <c r="F101" s="36"/>
      <c r="G101" s="145"/>
      <c r="H101" s="36"/>
      <c r="I101" s="36"/>
      <c r="J101" s="36"/>
      <c r="K101" s="36"/>
      <c r="N101" s="36"/>
      <c r="O101" s="36"/>
      <c r="P101" s="36"/>
    </row>
    <row r="102" spans="1:16" s="21" customFormat="1" x14ac:dyDescent="0.2">
      <c r="A102" s="36"/>
      <c r="B102" s="36"/>
      <c r="C102" s="36"/>
      <c r="D102" s="36"/>
      <c r="E102" s="36"/>
      <c r="F102" s="36"/>
      <c r="G102" s="145"/>
      <c r="H102" s="36"/>
      <c r="I102" s="36"/>
      <c r="J102" s="36"/>
      <c r="K102" s="36"/>
      <c r="N102" s="36"/>
      <c r="O102" s="36"/>
      <c r="P102" s="36"/>
    </row>
    <row r="103" spans="1:16" s="21" customFormat="1" x14ac:dyDescent="0.2">
      <c r="A103" s="36"/>
      <c r="B103" s="36"/>
      <c r="C103" s="36"/>
      <c r="D103" s="36"/>
      <c r="E103" s="36"/>
      <c r="F103" s="36"/>
      <c r="G103" s="145"/>
      <c r="H103" s="36"/>
      <c r="I103" s="36"/>
      <c r="J103" s="36"/>
      <c r="K103" s="36"/>
      <c r="N103" s="36"/>
      <c r="O103" s="36"/>
      <c r="P103" s="36"/>
    </row>
    <row r="104" spans="1:16" s="21" customFormat="1" x14ac:dyDescent="0.2">
      <c r="A104" s="36"/>
      <c r="B104" s="36"/>
      <c r="C104" s="36"/>
      <c r="D104" s="36"/>
      <c r="E104" s="36"/>
      <c r="F104" s="36"/>
      <c r="G104" s="145"/>
      <c r="H104" s="36"/>
      <c r="I104" s="36"/>
      <c r="J104" s="36"/>
      <c r="K104" s="36"/>
      <c r="N104" s="36"/>
      <c r="O104" s="36"/>
      <c r="P104" s="36"/>
    </row>
    <row r="105" spans="1:16" s="21" customFormat="1" x14ac:dyDescent="0.2">
      <c r="A105" s="36"/>
      <c r="B105" s="36"/>
      <c r="C105" s="36"/>
      <c r="D105" s="36"/>
      <c r="E105" s="36"/>
      <c r="F105" s="36"/>
      <c r="G105" s="145"/>
      <c r="H105" s="36"/>
      <c r="I105" s="36"/>
      <c r="J105" s="36"/>
      <c r="K105" s="36"/>
      <c r="N105" s="36"/>
      <c r="O105" s="36"/>
      <c r="P105" s="36"/>
    </row>
    <row r="106" spans="1:16" s="21" customFormat="1" x14ac:dyDescent="0.2">
      <c r="A106" s="36"/>
      <c r="B106" s="36"/>
      <c r="C106" s="36"/>
      <c r="D106" s="36"/>
      <c r="E106" s="36"/>
      <c r="F106" s="36"/>
      <c r="G106" s="145"/>
      <c r="H106" s="36"/>
      <c r="I106" s="36"/>
      <c r="J106" s="36"/>
      <c r="K106" s="36"/>
      <c r="N106" s="36"/>
      <c r="O106" s="36"/>
      <c r="P106" s="36"/>
    </row>
    <row r="107" spans="1:16" s="21" customFormat="1" x14ac:dyDescent="0.2">
      <c r="A107" s="36"/>
      <c r="B107" s="36"/>
      <c r="C107" s="36"/>
      <c r="D107" s="36"/>
      <c r="E107" s="36"/>
      <c r="F107" s="36"/>
      <c r="G107" s="145"/>
      <c r="H107" s="36"/>
      <c r="I107" s="36"/>
      <c r="J107" s="36"/>
      <c r="K107" s="36"/>
      <c r="N107" s="36"/>
      <c r="O107" s="36"/>
      <c r="P107" s="36"/>
    </row>
    <row r="108" spans="1:16" s="21" customFormat="1" x14ac:dyDescent="0.2">
      <c r="A108" s="39"/>
      <c r="B108" s="39"/>
      <c r="C108" s="36"/>
      <c r="D108" s="36"/>
      <c r="E108" s="36"/>
      <c r="F108" s="36"/>
      <c r="G108" s="147"/>
      <c r="H108" s="36"/>
      <c r="I108" s="36"/>
      <c r="J108" s="36"/>
      <c r="K108" s="36"/>
      <c r="N108" s="36"/>
      <c r="O108" s="36"/>
      <c r="P108" s="36"/>
    </row>
    <row r="109" spans="1:16" s="21" customFormat="1" x14ac:dyDescent="0.2">
      <c r="A109" s="40"/>
      <c r="B109" s="40"/>
      <c r="C109" s="39"/>
      <c r="D109" s="39"/>
      <c r="E109" s="39"/>
      <c r="F109" s="39"/>
      <c r="G109" s="53"/>
      <c r="H109" s="39"/>
      <c r="I109" s="39"/>
      <c r="J109" s="39"/>
      <c r="K109" s="39"/>
      <c r="N109" s="39"/>
      <c r="O109" s="39"/>
      <c r="P109" s="39"/>
    </row>
    <row r="110" spans="1:16" s="21" customFormat="1" x14ac:dyDescent="0.2">
      <c r="A110" s="40"/>
      <c r="B110" s="40"/>
      <c r="C110" s="40"/>
      <c r="D110" s="40"/>
      <c r="E110" s="40"/>
      <c r="F110" s="40"/>
      <c r="G110" s="148"/>
      <c r="H110" s="40"/>
      <c r="I110" s="40"/>
      <c r="J110" s="40"/>
      <c r="K110" s="40"/>
      <c r="N110" s="40"/>
      <c r="O110" s="40"/>
      <c r="P110" s="40"/>
    </row>
    <row r="111" spans="1:16" s="21" customFormat="1" x14ac:dyDescent="0.2">
      <c r="A111" s="40"/>
      <c r="B111" s="40"/>
      <c r="C111" s="40"/>
      <c r="D111" s="40"/>
      <c r="E111" s="40"/>
      <c r="F111" s="40"/>
      <c r="G111" s="148"/>
      <c r="H111" s="40"/>
      <c r="I111" s="40"/>
      <c r="J111" s="40"/>
      <c r="K111" s="40"/>
      <c r="N111" s="40"/>
      <c r="O111" s="40"/>
      <c r="P111" s="40"/>
    </row>
    <row r="112" spans="1:16" s="21" customFormat="1" x14ac:dyDescent="0.2">
      <c r="A112" s="40"/>
      <c r="B112" s="40"/>
      <c r="C112" s="40"/>
      <c r="D112" s="40"/>
      <c r="E112" s="40"/>
      <c r="F112" s="40"/>
      <c r="G112" s="148"/>
      <c r="H112" s="40"/>
      <c r="I112" s="40"/>
      <c r="J112" s="40"/>
      <c r="K112" s="40"/>
      <c r="N112" s="40"/>
      <c r="O112" s="40"/>
      <c r="P112" s="40"/>
    </row>
    <row r="113" spans="1:141" s="21" customFormat="1" x14ac:dyDescent="0.2">
      <c r="A113" s="41"/>
      <c r="B113" s="41"/>
      <c r="C113" s="40"/>
      <c r="D113" s="40"/>
      <c r="E113" s="40"/>
      <c r="F113" s="40"/>
      <c r="G113" s="148"/>
      <c r="H113" s="40"/>
      <c r="I113" s="40"/>
      <c r="J113" s="40"/>
      <c r="K113" s="40"/>
      <c r="N113" s="40"/>
      <c r="O113" s="40"/>
      <c r="P113" s="40"/>
    </row>
    <row r="114" spans="1:141" s="21" customFormat="1" x14ac:dyDescent="0.2">
      <c r="A114" s="41"/>
      <c r="B114" s="41"/>
      <c r="C114" s="41"/>
      <c r="D114" s="41"/>
      <c r="E114" s="41"/>
      <c r="F114" s="41"/>
      <c r="G114" s="144"/>
      <c r="H114" s="47"/>
      <c r="I114" s="47"/>
      <c r="J114" s="47"/>
      <c r="K114" s="47"/>
      <c r="N114" s="41"/>
      <c r="O114" s="41"/>
      <c r="P114" s="41"/>
    </row>
    <row r="115" spans="1:141" x14ac:dyDescent="0.2">
      <c r="A115" s="42"/>
      <c r="B115" s="42"/>
      <c r="C115" s="4"/>
      <c r="D115" s="4"/>
      <c r="E115" s="4"/>
      <c r="F115" s="4"/>
      <c r="G115" s="149"/>
      <c r="H115" s="3"/>
      <c r="I115" s="3"/>
      <c r="J115" s="3"/>
      <c r="K115" s="3"/>
      <c r="N115" s="4"/>
      <c r="O115" s="4"/>
      <c r="P115" s="4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7"/>
      <c r="BD115" s="7"/>
      <c r="BE115" s="7"/>
      <c r="BF115" s="7"/>
      <c r="BG115" s="7"/>
      <c r="BH115" s="7"/>
      <c r="BI115" s="7"/>
      <c r="BJ115" s="7"/>
      <c r="BK115" s="7"/>
      <c r="BL115" s="7"/>
      <c r="BM115" s="7"/>
      <c r="BN115" s="7"/>
      <c r="BO115" s="7"/>
      <c r="BP115" s="7"/>
      <c r="BQ115" s="7"/>
      <c r="BR115" s="7"/>
      <c r="BS115" s="7"/>
      <c r="BT115" s="7"/>
      <c r="BU115" s="7"/>
      <c r="BV115" s="7"/>
      <c r="BW115" s="7"/>
      <c r="BX115" s="7"/>
      <c r="BY115" s="7"/>
      <c r="BZ115" s="7"/>
      <c r="CA115" s="7"/>
      <c r="CB115" s="7"/>
      <c r="CC115" s="7"/>
      <c r="CD115" s="7"/>
      <c r="CE115" s="7"/>
      <c r="CF115" s="7"/>
      <c r="CG115" s="7"/>
      <c r="CH115" s="7"/>
      <c r="CI115" s="7"/>
      <c r="CJ115" s="7"/>
      <c r="CK115" s="7"/>
      <c r="CL115" s="7"/>
      <c r="CM115" s="7"/>
      <c r="CN115" s="7"/>
      <c r="CO115" s="7"/>
      <c r="CP115" s="7"/>
      <c r="CQ115" s="7"/>
      <c r="CR115" s="7"/>
      <c r="CS115" s="7"/>
      <c r="CT115" s="7"/>
      <c r="CU115" s="7"/>
      <c r="CV115" s="7"/>
      <c r="CW115" s="7"/>
      <c r="CX115" s="7"/>
      <c r="CY115" s="7"/>
      <c r="CZ115" s="7"/>
      <c r="DA115" s="7"/>
      <c r="DB115" s="7"/>
      <c r="DC115" s="7"/>
      <c r="DD115" s="7"/>
      <c r="DE115" s="7"/>
      <c r="DF115" s="7"/>
      <c r="DG115" s="7"/>
      <c r="DH115" s="7"/>
      <c r="DI115" s="7"/>
      <c r="DJ115" s="7"/>
      <c r="DK115" s="7"/>
      <c r="DL115" s="7"/>
      <c r="DM115" s="7"/>
      <c r="DN115" s="7"/>
      <c r="DO115" s="7"/>
      <c r="DP115" s="7"/>
      <c r="DQ115" s="7"/>
      <c r="DR115" s="7"/>
      <c r="DS115" s="7"/>
      <c r="DT115" s="7"/>
      <c r="DU115" s="7"/>
      <c r="DV115" s="7"/>
      <c r="DW115" s="7"/>
      <c r="DX115" s="7"/>
      <c r="DY115" s="7"/>
      <c r="DZ115" s="7"/>
      <c r="EA115" s="7"/>
      <c r="EB115" s="7"/>
      <c r="EC115" s="7"/>
      <c r="ED115" s="7"/>
      <c r="EE115" s="7"/>
      <c r="EF115" s="7"/>
      <c r="EG115" s="7"/>
      <c r="EH115" s="7"/>
      <c r="EI115" s="7"/>
      <c r="EJ115" s="7"/>
      <c r="EK115" s="7"/>
    </row>
    <row r="116" spans="1:141" x14ac:dyDescent="0.2">
      <c r="C116" s="2"/>
      <c r="D116" s="2"/>
      <c r="E116" s="2"/>
      <c r="F116" s="2"/>
      <c r="G116" s="10"/>
      <c r="H116" s="5"/>
      <c r="I116" s="5"/>
      <c r="J116" s="5"/>
      <c r="K116" s="5"/>
      <c r="N116" s="2"/>
      <c r="O116" s="2"/>
      <c r="P116" s="2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7"/>
      <c r="BD116" s="7"/>
      <c r="BE116" s="7"/>
      <c r="BF116" s="7"/>
      <c r="BG116" s="7"/>
      <c r="BH116" s="7"/>
      <c r="BI116" s="7"/>
      <c r="BJ116" s="7"/>
      <c r="BK116" s="7"/>
      <c r="BL116" s="7"/>
      <c r="BM116" s="7"/>
      <c r="BN116" s="7"/>
      <c r="BO116" s="7"/>
      <c r="BP116" s="7"/>
      <c r="BQ116" s="7"/>
      <c r="BR116" s="7"/>
      <c r="BS116" s="7"/>
      <c r="BT116" s="7"/>
      <c r="BU116" s="7"/>
      <c r="BV116" s="7"/>
      <c r="BW116" s="7"/>
      <c r="BX116" s="7"/>
      <c r="BY116" s="7"/>
      <c r="BZ116" s="7"/>
      <c r="CA116" s="7"/>
      <c r="CB116" s="7"/>
      <c r="CC116" s="7"/>
      <c r="CD116" s="7"/>
      <c r="CE116" s="7"/>
      <c r="CF116" s="7"/>
      <c r="CG116" s="7"/>
      <c r="CH116" s="7"/>
      <c r="CI116" s="7"/>
      <c r="CJ116" s="7"/>
      <c r="CK116" s="7"/>
      <c r="CL116" s="7"/>
      <c r="CM116" s="7"/>
      <c r="CN116" s="7"/>
      <c r="CO116" s="7"/>
      <c r="CP116" s="7"/>
      <c r="CQ116" s="7"/>
      <c r="CR116" s="7"/>
      <c r="CS116" s="7"/>
      <c r="CT116" s="7"/>
      <c r="CU116" s="7"/>
      <c r="CV116" s="7"/>
      <c r="CW116" s="7"/>
      <c r="CX116" s="7"/>
      <c r="CY116" s="7"/>
      <c r="CZ116" s="7"/>
      <c r="DA116" s="7"/>
      <c r="DB116" s="7"/>
      <c r="DC116" s="7"/>
      <c r="DD116" s="7"/>
      <c r="DE116" s="7"/>
      <c r="DF116" s="7"/>
      <c r="DG116" s="7"/>
      <c r="DH116" s="7"/>
      <c r="DI116" s="7"/>
      <c r="DJ116" s="7"/>
      <c r="DK116" s="7"/>
      <c r="DL116" s="7"/>
      <c r="DM116" s="7"/>
      <c r="DN116" s="7"/>
      <c r="DO116" s="7"/>
      <c r="DP116" s="7"/>
      <c r="DQ116" s="7"/>
      <c r="DR116" s="7"/>
      <c r="DS116" s="7"/>
      <c r="DT116" s="7"/>
      <c r="DU116" s="7"/>
      <c r="DV116" s="7"/>
      <c r="DW116" s="7"/>
      <c r="DX116" s="7"/>
      <c r="DY116" s="7"/>
      <c r="DZ116" s="7"/>
      <c r="EA116" s="7"/>
      <c r="EB116" s="7"/>
      <c r="EC116" s="7"/>
      <c r="ED116" s="7"/>
      <c r="EE116" s="7"/>
      <c r="EF116" s="7"/>
      <c r="EG116" s="7"/>
      <c r="EH116" s="7"/>
      <c r="EI116" s="7"/>
      <c r="EJ116" s="7"/>
      <c r="EK116" s="7"/>
    </row>
  </sheetData>
  <sheetProtection password="CF35" sheet="1" objects="1" scenarios="1" formatColumns="0" formatRows="0" insertColumns="0" insertRows="0" insertHyperlinks="0" selectLockedCells="1" sort="0" autoFilter="0"/>
  <mergeCells count="8">
    <mergeCell ref="C32:F32"/>
    <mergeCell ref="C42:F44"/>
    <mergeCell ref="G43:J43"/>
    <mergeCell ref="G42:J42"/>
    <mergeCell ref="C3:G3"/>
    <mergeCell ref="C6:F6"/>
    <mergeCell ref="C19:F26"/>
    <mergeCell ref="C7:F7"/>
  </mergeCells>
  <hyperlinks>
    <hyperlink ref="C46" r:id="rId1"/>
  </hyperlinks>
  <printOptions horizontalCentered="1" verticalCentered="1"/>
  <pageMargins left="0.11811023622047245" right="0.11811023622047245" top="0.19685039370078741" bottom="0.19685039370078741" header="0.31496062992125984" footer="0.31496062992125984"/>
  <pageSetup paperSize="9" scale="75" orientation="landscape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2A4046A3-819E-4485-961F-A8CEF0A24772}">
            <xm:f>OR(TODAY()&lt;FREIGABE!$P$5,TODAY()&gt;FREIGABE!$Q$5)</xm:f>
            <x14:dxf>
              <font>
                <strike val="0"/>
                <color theme="1" tint="0.24994659260841701"/>
              </font>
              <fill>
                <patternFill>
                  <bgColor theme="1" tint="0.24994659260841701"/>
                </patternFill>
              </fill>
            </x14:dxf>
          </x14:cfRule>
          <xm:sqref>H33:J40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60"/>
  <sheetViews>
    <sheetView zoomScaleNormal="100" workbookViewId="0">
      <pane xSplit="6" ySplit="5" topLeftCell="G6" activePane="bottomRight" state="frozen"/>
      <selection activeCell="B33" sqref="B33:B36"/>
      <selection pane="topRight" activeCell="B33" sqref="B33:B36"/>
      <selection pane="bottomLeft" activeCell="B33" sqref="B33:B36"/>
      <selection pane="bottomRight" activeCell="E22" sqref="E22:E26"/>
    </sheetView>
  </sheetViews>
  <sheetFormatPr baseColWidth="10" defaultRowHeight="14.25" x14ac:dyDescent="0.2"/>
  <cols>
    <col min="1" max="1" width="1.75" style="36" customWidth="1"/>
    <col min="2" max="3" width="4.625" style="36" hidden="1" customWidth="1"/>
    <col min="4" max="4" width="4.75" style="48" customWidth="1"/>
    <col min="5" max="5" width="13.375" style="1" customWidth="1"/>
    <col min="6" max="6" width="14.125" style="1" customWidth="1"/>
    <col min="7" max="8" width="18.125" style="233" customWidth="1"/>
    <col min="9" max="9" width="18.125" style="31" customWidth="1"/>
    <col min="10" max="10" width="1.625" style="1" customWidth="1"/>
    <col min="11" max="11" width="13.125" style="1" customWidth="1"/>
    <col min="12" max="12" width="1.625" style="21" customWidth="1"/>
    <col min="13" max="34" width="11" style="21"/>
    <col min="35" max="16384" width="11" style="7"/>
  </cols>
  <sheetData>
    <row r="1" spans="1:34" s="36" customFormat="1" ht="12.75" x14ac:dyDescent="0.2">
      <c r="D1" s="48"/>
      <c r="E1" s="74"/>
      <c r="F1" s="74"/>
      <c r="G1" s="229"/>
      <c r="H1" s="229"/>
      <c r="I1" s="52"/>
    </row>
    <row r="2" spans="1:34" s="1" customFormat="1" ht="57" customHeight="1" x14ac:dyDescent="0.2">
      <c r="A2" s="36"/>
      <c r="B2" s="36"/>
      <c r="C2" s="36"/>
      <c r="D2" s="423" t="s">
        <v>119</v>
      </c>
      <c r="E2" s="423"/>
      <c r="F2" s="171">
        <v>1</v>
      </c>
      <c r="G2" s="238"/>
      <c r="H2" s="332" t="s">
        <v>194</v>
      </c>
      <c r="I2" s="131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</row>
    <row r="3" spans="1:34" s="36" customFormat="1" ht="15" customHeight="1" x14ac:dyDescent="0.2">
      <c r="D3" s="152" t="s">
        <v>153</v>
      </c>
      <c r="E3" s="42"/>
      <c r="F3" s="42"/>
      <c r="G3" s="219"/>
      <c r="H3" s="152"/>
      <c r="I3" s="152"/>
    </row>
    <row r="4" spans="1:34" s="36" customFormat="1" ht="15" customHeight="1" x14ac:dyDescent="0.2">
      <c r="D4" s="152" t="s">
        <v>102</v>
      </c>
      <c r="E4" s="42"/>
      <c r="F4" s="42"/>
      <c r="G4" s="219"/>
      <c r="H4" s="152"/>
    </row>
    <row r="5" spans="1:34" s="1" customFormat="1" ht="33" hidden="1" customHeight="1" x14ac:dyDescent="0.2">
      <c r="A5" s="36"/>
      <c r="B5" s="36"/>
      <c r="C5" s="36"/>
      <c r="D5" s="225"/>
      <c r="E5" s="208" t="s">
        <v>156</v>
      </c>
      <c r="F5" s="217" t="s">
        <v>56</v>
      </c>
      <c r="G5" s="175">
        <f>IF(Milch!H6&gt;0,Milch!H6,"-")</f>
        <v>43344</v>
      </c>
      <c r="H5" s="175">
        <f>IF(Milch!I6&gt;0,Milch!I6,"-")</f>
        <v>43374</v>
      </c>
      <c r="I5" s="175">
        <f>IF(Milch!J6&gt;0,Milch!J6,"-")</f>
        <v>43405</v>
      </c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</row>
    <row r="6" spans="1:34" s="1" customFormat="1" ht="33" customHeight="1" x14ac:dyDescent="0.2">
      <c r="A6" s="36"/>
      <c r="B6" s="36"/>
      <c r="C6" s="36"/>
      <c r="D6" s="225"/>
      <c r="E6" s="327" t="s">
        <v>156</v>
      </c>
      <c r="F6" s="333"/>
      <c r="G6" s="334" t="str">
        <f>Milch!H7</f>
        <v>Ausgangs-
situation</v>
      </c>
      <c r="H6" s="334" t="str">
        <f>Milch!I7</f>
        <v>Zukauf Mais =
Milchleistung stabil</v>
      </c>
      <c r="I6" s="334" t="str">
        <f>Milch!J7</f>
        <v>Mehr Stroh =
Milchleistung sinkt</v>
      </c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</row>
    <row r="7" spans="1:34" s="1" customFormat="1" ht="20.25" customHeight="1" x14ac:dyDescent="0.2">
      <c r="A7" s="36"/>
      <c r="B7" s="36"/>
      <c r="C7" s="36"/>
      <c r="D7" s="425" t="s">
        <v>43</v>
      </c>
      <c r="E7" s="400" t="s">
        <v>95</v>
      </c>
      <c r="F7" s="134" t="s">
        <v>159</v>
      </c>
      <c r="G7" s="336">
        <f>4.5*100/G8*Milch!H$8</f>
        <v>1125</v>
      </c>
      <c r="H7" s="337">
        <f t="shared" ref="H7" si="0">IFERROR(G7*H$124/G$124,"-")</f>
        <v>1125</v>
      </c>
      <c r="I7" s="346">
        <f>3.5*100/I8*Milch!J$8</f>
        <v>875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</row>
    <row r="8" spans="1:34" s="1" customFormat="1" ht="20.25" customHeight="1" x14ac:dyDescent="0.2">
      <c r="A8" s="36"/>
      <c r="B8" s="36"/>
      <c r="C8" s="36"/>
      <c r="D8" s="425"/>
      <c r="E8" s="401"/>
      <c r="F8" s="134" t="s">
        <v>63</v>
      </c>
      <c r="G8" s="338">
        <v>40</v>
      </c>
      <c r="H8" s="339">
        <f>G8</f>
        <v>40</v>
      </c>
      <c r="I8" s="339">
        <f t="shared" ref="I8" si="1">H8</f>
        <v>40</v>
      </c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</row>
    <row r="9" spans="1:34" s="1" customFormat="1" ht="20.25" customHeight="1" x14ac:dyDescent="0.2">
      <c r="A9" s="36"/>
      <c r="B9" s="36"/>
      <c r="C9" s="36"/>
      <c r="D9" s="425"/>
      <c r="E9" s="401"/>
      <c r="F9" s="134" t="s">
        <v>146</v>
      </c>
      <c r="G9" s="340">
        <v>7</v>
      </c>
      <c r="H9" s="356">
        <v>7</v>
      </c>
      <c r="I9" s="356">
        <f t="shared" ref="I9" si="2">H9</f>
        <v>7</v>
      </c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</row>
    <row r="10" spans="1:34" s="1" customFormat="1" ht="20.25" hidden="1" customHeight="1" x14ac:dyDescent="0.2">
      <c r="A10" s="36"/>
      <c r="B10" s="83">
        <v>1</v>
      </c>
      <c r="C10" s="53">
        <v>1</v>
      </c>
      <c r="D10" s="425"/>
      <c r="E10" s="401"/>
      <c r="F10" s="227" t="s">
        <v>122</v>
      </c>
      <c r="G10" s="341">
        <f>IFERROR(G7*G8/100,0)</f>
        <v>450</v>
      </c>
      <c r="H10" s="341">
        <f t="shared" ref="H10:I10" si="3">IFERROR(H7*H8/100,0)</f>
        <v>450</v>
      </c>
      <c r="I10" s="341">
        <f t="shared" si="3"/>
        <v>350</v>
      </c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</row>
    <row r="11" spans="1:34" s="1" customFormat="1" ht="20.25" hidden="1" customHeight="1" x14ac:dyDescent="0.2">
      <c r="A11" s="36"/>
      <c r="B11" s="53"/>
      <c r="C11" s="53">
        <f>C10+1</f>
        <v>2</v>
      </c>
      <c r="D11" s="425"/>
      <c r="E11" s="402"/>
      <c r="F11" s="227" t="s">
        <v>145</v>
      </c>
      <c r="G11" s="342">
        <f>IFERROR(G7*G9/100,0)</f>
        <v>78.75</v>
      </c>
      <c r="H11" s="342">
        <f t="shared" ref="H11:I11" si="4">IFERROR(H7*H9/100,0)</f>
        <v>78.75</v>
      </c>
      <c r="I11" s="342">
        <f t="shared" si="4"/>
        <v>61.25</v>
      </c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</row>
    <row r="12" spans="1:34" s="1" customFormat="1" ht="20.25" customHeight="1" x14ac:dyDescent="0.2">
      <c r="A12" s="36"/>
      <c r="B12" s="36"/>
      <c r="C12" s="36"/>
      <c r="D12" s="425"/>
      <c r="E12" s="400" t="s">
        <v>96</v>
      </c>
      <c r="F12" s="345" t="str">
        <f>$F$7</f>
        <v>FM-Menge (kg)</v>
      </c>
      <c r="G12" s="336">
        <f>4.5*100/G13*Milch!H$8</f>
        <v>1285.7142857142858</v>
      </c>
      <c r="H12" s="337">
        <f t="shared" ref="H12" si="5">IFERROR(G12*H$124/G$124,"-")</f>
        <v>1285.7142857142858</v>
      </c>
      <c r="I12" s="346">
        <f>3.5*100/I13*Milch!J$8</f>
        <v>1000</v>
      </c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</row>
    <row r="13" spans="1:34" s="1" customFormat="1" ht="20.25" customHeight="1" x14ac:dyDescent="0.2">
      <c r="A13" s="36"/>
      <c r="B13" s="36"/>
      <c r="C13" s="36"/>
      <c r="D13" s="425"/>
      <c r="E13" s="401"/>
      <c r="F13" s="345" t="s">
        <v>63</v>
      </c>
      <c r="G13" s="338">
        <v>35</v>
      </c>
      <c r="H13" s="339">
        <f>G13</f>
        <v>35</v>
      </c>
      <c r="I13" s="339">
        <f t="shared" ref="I13" si="6">H13</f>
        <v>35</v>
      </c>
      <c r="J13" s="32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</row>
    <row r="14" spans="1:34" s="1" customFormat="1" ht="20.25" customHeight="1" x14ac:dyDescent="0.2">
      <c r="A14" s="36"/>
      <c r="B14" s="36"/>
      <c r="C14" s="36"/>
      <c r="D14" s="425"/>
      <c r="E14" s="401"/>
      <c r="F14" s="345" t="s">
        <v>146</v>
      </c>
      <c r="G14" s="343">
        <v>4.2</v>
      </c>
      <c r="H14" s="335">
        <v>6</v>
      </c>
      <c r="I14" s="335">
        <f t="shared" ref="I14" si="7">H14</f>
        <v>6</v>
      </c>
      <c r="J14" s="32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1:34" s="1" customFormat="1" ht="20.25" hidden="1" customHeight="1" x14ac:dyDescent="0.2">
      <c r="A15" s="36"/>
      <c r="B15" s="83">
        <f>B10+1</f>
        <v>2</v>
      </c>
      <c r="C15" s="53">
        <v>1</v>
      </c>
      <c r="D15" s="425"/>
      <c r="E15" s="401"/>
      <c r="F15" s="227" t="s">
        <v>122</v>
      </c>
      <c r="G15" s="341">
        <f>IFERROR(G12*G13/100,0)</f>
        <v>450</v>
      </c>
      <c r="H15" s="341">
        <f t="shared" ref="H15:I15" si="8">IFERROR(H12*H13/100,0)</f>
        <v>450</v>
      </c>
      <c r="I15" s="341">
        <f t="shared" si="8"/>
        <v>350</v>
      </c>
      <c r="J15" s="32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</row>
    <row r="16" spans="1:34" s="1" customFormat="1" ht="20.25" hidden="1" customHeight="1" x14ac:dyDescent="0.2">
      <c r="A16" s="36"/>
      <c r="B16" s="53"/>
      <c r="C16" s="53">
        <f>C15+1</f>
        <v>2</v>
      </c>
      <c r="D16" s="425"/>
      <c r="E16" s="402"/>
      <c r="F16" s="227" t="s">
        <v>145</v>
      </c>
      <c r="G16" s="342">
        <f>IFERROR(G12*G14/100,0)</f>
        <v>54.000000000000007</v>
      </c>
      <c r="H16" s="342">
        <f t="shared" ref="H16:I16" si="9">IFERROR(H12*H14/100,0)</f>
        <v>77.142857142857153</v>
      </c>
      <c r="I16" s="342">
        <f t="shared" si="9"/>
        <v>60</v>
      </c>
      <c r="J16" s="32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</row>
    <row r="17" spans="1:34" s="1" customFormat="1" ht="20.25" hidden="1" customHeight="1" x14ac:dyDescent="0.2">
      <c r="A17" s="36"/>
      <c r="B17" s="36"/>
      <c r="C17" s="36"/>
      <c r="D17" s="425"/>
      <c r="E17" s="400" t="s">
        <v>4</v>
      </c>
      <c r="F17" s="134" t="str">
        <f>$F$7</f>
        <v>FM-Menge (kg)</v>
      </c>
      <c r="G17" s="336"/>
      <c r="H17" s="337"/>
      <c r="I17" s="337"/>
      <c r="J17" s="45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1:34" s="1" customFormat="1" ht="20.25" hidden="1" customHeight="1" x14ac:dyDescent="0.2">
      <c r="A18" s="36"/>
      <c r="B18" s="36"/>
      <c r="C18" s="36"/>
      <c r="D18" s="425"/>
      <c r="E18" s="401"/>
      <c r="F18" s="134" t="s">
        <v>63</v>
      </c>
      <c r="G18" s="338">
        <v>86</v>
      </c>
      <c r="H18" s="339">
        <f>G18</f>
        <v>86</v>
      </c>
      <c r="I18" s="339">
        <f t="shared" ref="I18" si="10">H18</f>
        <v>86</v>
      </c>
      <c r="J18" s="41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</row>
    <row r="19" spans="1:34" s="1" customFormat="1" ht="20.25" hidden="1" customHeight="1" x14ac:dyDescent="0.2">
      <c r="A19" s="36"/>
      <c r="B19" s="36"/>
      <c r="C19" s="36"/>
      <c r="D19" s="425"/>
      <c r="E19" s="401"/>
      <c r="F19" s="134" t="s">
        <v>146</v>
      </c>
      <c r="G19" s="343">
        <v>7.5</v>
      </c>
      <c r="H19" s="344">
        <f>G19</f>
        <v>7.5</v>
      </c>
      <c r="I19" s="344">
        <f t="shared" ref="I19" si="11">H19</f>
        <v>7.5</v>
      </c>
      <c r="J19" s="41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</row>
    <row r="20" spans="1:34" s="1" customFormat="1" ht="20.25" hidden="1" customHeight="1" x14ac:dyDescent="0.2">
      <c r="A20" s="36"/>
      <c r="B20" s="83">
        <f>B15+1</f>
        <v>3</v>
      </c>
      <c r="C20" s="53">
        <v>1</v>
      </c>
      <c r="D20" s="425"/>
      <c r="E20" s="401"/>
      <c r="F20" s="227" t="s">
        <v>122</v>
      </c>
      <c r="G20" s="341">
        <f>IFERROR(G17*G18/100,0)</f>
        <v>0</v>
      </c>
      <c r="H20" s="341">
        <f t="shared" ref="H20:I20" si="12">IFERROR(H17*H18/100,0)</f>
        <v>0</v>
      </c>
      <c r="I20" s="341">
        <f t="shared" si="12"/>
        <v>0</v>
      </c>
      <c r="J20" s="41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</row>
    <row r="21" spans="1:34" s="1" customFormat="1" ht="20.25" hidden="1" customHeight="1" x14ac:dyDescent="0.2">
      <c r="A21" s="36"/>
      <c r="B21" s="53"/>
      <c r="C21" s="53">
        <f>C20+1</f>
        <v>2</v>
      </c>
      <c r="D21" s="425"/>
      <c r="E21" s="402"/>
      <c r="F21" s="227" t="s">
        <v>145</v>
      </c>
      <c r="G21" s="342">
        <f>IFERROR(G17*G19/100,0)</f>
        <v>0</v>
      </c>
      <c r="H21" s="342">
        <f t="shared" ref="H21:I21" si="13">IFERROR(H17*H19/100,0)</f>
        <v>0</v>
      </c>
      <c r="I21" s="342">
        <f t="shared" si="13"/>
        <v>0</v>
      </c>
      <c r="J21" s="41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</row>
    <row r="22" spans="1:34" s="1" customFormat="1" ht="20.25" customHeight="1" x14ac:dyDescent="0.2">
      <c r="A22" s="36"/>
      <c r="B22" s="36"/>
      <c r="C22" s="36"/>
      <c r="D22" s="425"/>
      <c r="E22" s="400" t="s">
        <v>203</v>
      </c>
      <c r="F22" s="134" t="str">
        <f>$F$7</f>
        <v>FM-Menge (kg)</v>
      </c>
      <c r="G22" s="336"/>
      <c r="H22" s="337">
        <f t="shared" ref="H22" si="14">IFERROR(G22*H$124/G$124,"-")</f>
        <v>0</v>
      </c>
      <c r="I22" s="346">
        <f>2*100/I23*Milch!J$8</f>
        <v>227.27272727272728</v>
      </c>
      <c r="J22" s="41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</row>
    <row r="23" spans="1:34" s="1" customFormat="1" ht="20.25" customHeight="1" x14ac:dyDescent="0.2">
      <c r="A23" s="36"/>
      <c r="B23" s="36"/>
      <c r="C23" s="36"/>
      <c r="D23" s="425"/>
      <c r="E23" s="401"/>
      <c r="F23" s="134" t="s">
        <v>63</v>
      </c>
      <c r="G23" s="338">
        <v>88</v>
      </c>
      <c r="H23" s="339">
        <f>G23</f>
        <v>88</v>
      </c>
      <c r="I23" s="339">
        <f t="shared" ref="I23:I24" si="15">H23</f>
        <v>88</v>
      </c>
      <c r="J23" s="41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</row>
    <row r="24" spans="1:34" s="1" customFormat="1" ht="20.25" customHeight="1" x14ac:dyDescent="0.2">
      <c r="A24" s="36"/>
      <c r="B24" s="36"/>
      <c r="C24" s="36"/>
      <c r="D24" s="425"/>
      <c r="E24" s="401"/>
      <c r="F24" s="134" t="s">
        <v>146</v>
      </c>
      <c r="G24" s="343">
        <v>15</v>
      </c>
      <c r="H24" s="344">
        <f>G24</f>
        <v>15</v>
      </c>
      <c r="I24" s="344">
        <f t="shared" si="15"/>
        <v>15</v>
      </c>
      <c r="J24" s="41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</row>
    <row r="25" spans="1:34" s="1" customFormat="1" ht="20.25" hidden="1" customHeight="1" x14ac:dyDescent="0.2">
      <c r="A25" s="36"/>
      <c r="B25" s="83">
        <f>B20+1</f>
        <v>4</v>
      </c>
      <c r="C25" s="53">
        <v>1</v>
      </c>
      <c r="D25" s="425"/>
      <c r="E25" s="401"/>
      <c r="F25" s="227" t="s">
        <v>122</v>
      </c>
      <c r="G25" s="341">
        <f>IFERROR(G22*G23/100,0)</f>
        <v>0</v>
      </c>
      <c r="H25" s="341">
        <f t="shared" ref="H25:I25" si="16">IFERROR(H22*H23/100,0)</f>
        <v>0</v>
      </c>
      <c r="I25" s="341">
        <f t="shared" si="16"/>
        <v>200</v>
      </c>
      <c r="J25" s="41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</row>
    <row r="26" spans="1:34" s="1" customFormat="1" ht="20.25" hidden="1" customHeight="1" x14ac:dyDescent="0.2">
      <c r="A26" s="36"/>
      <c r="B26" s="53"/>
      <c r="C26" s="53">
        <f>C25+1</f>
        <v>2</v>
      </c>
      <c r="D26" s="425"/>
      <c r="E26" s="402"/>
      <c r="F26" s="227" t="s">
        <v>145</v>
      </c>
      <c r="G26" s="342">
        <f>IFERROR(G22*G24/100,0)</f>
        <v>0</v>
      </c>
      <c r="H26" s="342">
        <f t="shared" ref="H26:I26" si="17">IFERROR(H22*H24/100,0)</f>
        <v>0</v>
      </c>
      <c r="I26" s="342">
        <f t="shared" si="17"/>
        <v>34.090909090909093</v>
      </c>
      <c r="J26" s="41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</row>
    <row r="27" spans="1:34" s="1" customFormat="1" ht="20.25" customHeight="1" x14ac:dyDescent="0.2">
      <c r="A27" s="36"/>
      <c r="B27" s="36"/>
      <c r="C27" s="36"/>
      <c r="D27" s="425"/>
      <c r="E27" s="400" t="s">
        <v>160</v>
      </c>
      <c r="F27" s="345" t="str">
        <f>$F$7</f>
        <v>FM-Menge (kg)</v>
      </c>
      <c r="G27" s="336" t="s">
        <v>101</v>
      </c>
      <c r="H27" s="337" t="str">
        <f t="shared" ref="H27" si="18">IFERROR(G27*H$124/G$124,"-")</f>
        <v>-</v>
      </c>
      <c r="I27" s="337" t="str">
        <f t="shared" ref="I27" si="19">IFERROR(H27*I$124/H$124,"-")</f>
        <v>-</v>
      </c>
      <c r="J27" s="41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</row>
    <row r="28" spans="1:34" s="1" customFormat="1" ht="20.25" customHeight="1" x14ac:dyDescent="0.2">
      <c r="A28" s="36"/>
      <c r="B28" s="36"/>
      <c r="C28" s="36"/>
      <c r="D28" s="425"/>
      <c r="E28" s="401"/>
      <c r="F28" s="345" t="s">
        <v>63</v>
      </c>
      <c r="G28" s="338"/>
      <c r="H28" s="339">
        <f>G28</f>
        <v>0</v>
      </c>
      <c r="I28" s="339">
        <f t="shared" ref="I28" si="20">H28</f>
        <v>0</v>
      </c>
      <c r="J28" s="41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</row>
    <row r="29" spans="1:34" s="1" customFormat="1" ht="20.25" customHeight="1" x14ac:dyDescent="0.2">
      <c r="A29" s="36"/>
      <c r="B29" s="36"/>
      <c r="C29" s="36"/>
      <c r="D29" s="425"/>
      <c r="E29" s="401"/>
      <c r="F29" s="345" t="s">
        <v>146</v>
      </c>
      <c r="G29" s="343"/>
      <c r="H29" s="344">
        <f>G29</f>
        <v>0</v>
      </c>
      <c r="I29" s="344">
        <f t="shared" ref="I29" si="21">H29</f>
        <v>0</v>
      </c>
      <c r="J29" s="41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</row>
    <row r="30" spans="1:34" s="1" customFormat="1" ht="20.25" hidden="1" customHeight="1" x14ac:dyDescent="0.2">
      <c r="A30" s="36"/>
      <c r="B30" s="83">
        <f>B25+1</f>
        <v>5</v>
      </c>
      <c r="C30" s="53">
        <v>1</v>
      </c>
      <c r="D30" s="425"/>
      <c r="E30" s="401"/>
      <c r="F30" s="227" t="s">
        <v>122</v>
      </c>
      <c r="G30" s="341">
        <f>IFERROR(G27*G28/100,0)</f>
        <v>0</v>
      </c>
      <c r="H30" s="341">
        <f t="shared" ref="H30:I30" si="22">IFERROR(H27*H28/100,0)</f>
        <v>0</v>
      </c>
      <c r="I30" s="341">
        <f t="shared" si="22"/>
        <v>0</v>
      </c>
      <c r="J30" s="41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</row>
    <row r="31" spans="1:34" s="1" customFormat="1" ht="20.25" hidden="1" customHeight="1" x14ac:dyDescent="0.2">
      <c r="A31" s="36"/>
      <c r="B31" s="53"/>
      <c r="C31" s="53">
        <f>C30+1</f>
        <v>2</v>
      </c>
      <c r="D31" s="425"/>
      <c r="E31" s="402"/>
      <c r="F31" s="227" t="s">
        <v>145</v>
      </c>
      <c r="G31" s="342">
        <f>IFERROR(G27*G29/100,0)</f>
        <v>0</v>
      </c>
      <c r="H31" s="342">
        <f t="shared" ref="H31:I31" si="23">IFERROR(H27*H29/100,0)</f>
        <v>0</v>
      </c>
      <c r="I31" s="342">
        <f t="shared" si="23"/>
        <v>0</v>
      </c>
      <c r="J31" s="41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</row>
    <row r="32" spans="1:34" s="1" customFormat="1" ht="20.25" customHeight="1" x14ac:dyDescent="0.2">
      <c r="A32" s="36"/>
      <c r="B32" s="36"/>
      <c r="C32" s="36"/>
      <c r="D32" s="424" t="s">
        <v>94</v>
      </c>
      <c r="E32" s="400" t="s">
        <v>190</v>
      </c>
      <c r="F32" s="134" t="str">
        <f>$F$7</f>
        <v>FM-Menge (kg)</v>
      </c>
      <c r="G32" s="336">
        <f>2*Milch!$H$8</f>
        <v>200</v>
      </c>
      <c r="H32" s="337">
        <f t="shared" ref="H32" si="24">IFERROR(G32*H$124/G$124,"-")</f>
        <v>200</v>
      </c>
      <c r="I32" s="346">
        <f>3*Milch!$J$8</f>
        <v>300</v>
      </c>
      <c r="J32" s="41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</row>
    <row r="33" spans="1:34" s="1" customFormat="1" ht="20.25" customHeight="1" x14ac:dyDescent="0.2">
      <c r="A33" s="36"/>
      <c r="B33" s="36"/>
      <c r="C33" s="36"/>
      <c r="D33" s="424"/>
      <c r="E33" s="401"/>
      <c r="F33" s="134" t="s">
        <v>63</v>
      </c>
      <c r="G33" s="338">
        <v>88</v>
      </c>
      <c r="H33" s="339">
        <f>G33</f>
        <v>88</v>
      </c>
      <c r="I33" s="339">
        <f t="shared" ref="I33" si="25">H33</f>
        <v>88</v>
      </c>
      <c r="J33" s="41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</row>
    <row r="34" spans="1:34" s="1" customFormat="1" ht="20.25" customHeight="1" x14ac:dyDescent="0.2">
      <c r="A34" s="36"/>
      <c r="B34" s="36"/>
      <c r="C34" s="36"/>
      <c r="D34" s="424"/>
      <c r="E34" s="401"/>
      <c r="F34" s="134" t="s">
        <v>146</v>
      </c>
      <c r="G34" s="340">
        <v>20</v>
      </c>
      <c r="H34" s="344">
        <f>G34</f>
        <v>20</v>
      </c>
      <c r="I34" s="344">
        <f t="shared" ref="I34" si="26">H34</f>
        <v>20</v>
      </c>
      <c r="J34" s="41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</row>
    <row r="35" spans="1:34" s="1" customFormat="1" ht="20.25" hidden="1" customHeight="1" x14ac:dyDescent="0.2">
      <c r="A35" s="36"/>
      <c r="B35" s="83">
        <f>B30+1</f>
        <v>6</v>
      </c>
      <c r="C35" s="53">
        <v>1</v>
      </c>
      <c r="D35" s="424"/>
      <c r="E35" s="401"/>
      <c r="F35" s="227" t="s">
        <v>148</v>
      </c>
      <c r="G35" s="341">
        <f>IFERROR(G32*G33/100,0)</f>
        <v>176</v>
      </c>
      <c r="H35" s="341">
        <f t="shared" ref="H35:I35" si="27">IFERROR(H32*H33/100,0)</f>
        <v>176</v>
      </c>
      <c r="I35" s="341">
        <f t="shared" si="27"/>
        <v>264</v>
      </c>
      <c r="J35" s="41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</row>
    <row r="36" spans="1:34" s="1" customFormat="1" ht="20.25" hidden="1" customHeight="1" x14ac:dyDescent="0.2">
      <c r="A36" s="36"/>
      <c r="B36" s="53"/>
      <c r="C36" s="53">
        <f>C35+1</f>
        <v>2</v>
      </c>
      <c r="D36" s="424"/>
      <c r="E36" s="401"/>
      <c r="F36" s="227" t="s">
        <v>145</v>
      </c>
      <c r="G36" s="342">
        <f>IFERROR(G32*G34/100,0)</f>
        <v>40</v>
      </c>
      <c r="H36" s="342">
        <f t="shared" ref="H36:I36" si="28">IFERROR(H32*H34/100,0)</f>
        <v>40</v>
      </c>
      <c r="I36" s="342">
        <f t="shared" si="28"/>
        <v>60</v>
      </c>
      <c r="J36" s="41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</row>
    <row r="37" spans="1:34" s="1" customFormat="1" ht="20.25" hidden="1" customHeight="1" x14ac:dyDescent="0.2">
      <c r="A37" s="36"/>
      <c r="B37" s="36"/>
      <c r="C37" s="53">
        <v>3</v>
      </c>
      <c r="D37" s="424"/>
      <c r="E37" s="402"/>
      <c r="F37" s="227" t="s">
        <v>147</v>
      </c>
      <c r="G37" s="341">
        <f>IFERROR(G32*G33/100*G33/88,0)</f>
        <v>176</v>
      </c>
      <c r="H37" s="341">
        <f t="shared" ref="H37:I37" si="29">IFERROR(H32*H33/100*H33/88,0)</f>
        <v>176</v>
      </c>
      <c r="I37" s="341">
        <f t="shared" si="29"/>
        <v>264</v>
      </c>
      <c r="J37" s="41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</row>
    <row r="38" spans="1:34" s="1" customFormat="1" ht="20.25" customHeight="1" x14ac:dyDescent="0.2">
      <c r="A38" s="36"/>
      <c r="B38" s="36"/>
      <c r="C38" s="36"/>
      <c r="D38" s="424"/>
      <c r="E38" s="400" t="s">
        <v>10</v>
      </c>
      <c r="F38" s="345" t="str">
        <f>$F$7</f>
        <v>FM-Menge (kg)</v>
      </c>
      <c r="G38" s="336">
        <f>2.6*Milch!$H$8</f>
        <v>260</v>
      </c>
      <c r="H38" s="337">
        <f t="shared" ref="H38" si="30">IFERROR(G38*H$124/G$124,"-")</f>
        <v>260</v>
      </c>
      <c r="I38" s="346">
        <f>3.3*Milch!$J$8</f>
        <v>330</v>
      </c>
      <c r="J38" s="41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</row>
    <row r="39" spans="1:34" s="1" customFormat="1" ht="20.25" customHeight="1" x14ac:dyDescent="0.2">
      <c r="A39" s="36"/>
      <c r="B39" s="36"/>
      <c r="C39" s="36"/>
      <c r="D39" s="424"/>
      <c r="E39" s="401"/>
      <c r="F39" s="345" t="s">
        <v>63</v>
      </c>
      <c r="G39" s="338">
        <v>91</v>
      </c>
      <c r="H39" s="339">
        <f>G39</f>
        <v>91</v>
      </c>
      <c r="I39" s="339">
        <f t="shared" ref="I39" si="31">H39</f>
        <v>91</v>
      </c>
      <c r="J39" s="41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</row>
    <row r="40" spans="1:34" s="1" customFormat="1" ht="20.25" customHeight="1" x14ac:dyDescent="0.2">
      <c r="A40" s="36"/>
      <c r="B40" s="36"/>
      <c r="C40" s="36"/>
      <c r="D40" s="424"/>
      <c r="E40" s="401"/>
      <c r="F40" s="345" t="s">
        <v>146</v>
      </c>
      <c r="G40" s="340">
        <v>20</v>
      </c>
      <c r="H40" s="344">
        <f>G40</f>
        <v>20</v>
      </c>
      <c r="I40" s="344">
        <f t="shared" ref="I40" si="32">H40</f>
        <v>20</v>
      </c>
      <c r="J40" s="41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</row>
    <row r="41" spans="1:34" s="1" customFormat="1" ht="20.25" hidden="1" customHeight="1" x14ac:dyDescent="0.2">
      <c r="A41" s="36"/>
      <c r="B41" s="83">
        <f>B35+1</f>
        <v>7</v>
      </c>
      <c r="C41" s="53">
        <v>1</v>
      </c>
      <c r="D41" s="424"/>
      <c r="E41" s="401"/>
      <c r="F41" s="227" t="s">
        <v>148</v>
      </c>
      <c r="G41" s="341">
        <f>IFERROR(G38*G39/100,0)</f>
        <v>236.6</v>
      </c>
      <c r="H41" s="341">
        <f t="shared" ref="H41:I41" si="33">IFERROR(H38*H39/100,0)</f>
        <v>236.6</v>
      </c>
      <c r="I41" s="341">
        <f t="shared" si="33"/>
        <v>300.3</v>
      </c>
      <c r="J41" s="41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</row>
    <row r="42" spans="1:34" s="1" customFormat="1" ht="20.25" hidden="1" customHeight="1" x14ac:dyDescent="0.2">
      <c r="A42" s="36"/>
      <c r="B42" s="53"/>
      <c r="C42" s="53">
        <f>C41+1</f>
        <v>2</v>
      </c>
      <c r="D42" s="424"/>
      <c r="E42" s="401"/>
      <c r="F42" s="227" t="s">
        <v>145</v>
      </c>
      <c r="G42" s="342">
        <f>IFERROR(G38*G40/100,0)</f>
        <v>52</v>
      </c>
      <c r="H42" s="342">
        <f t="shared" ref="H42:I42" si="34">IFERROR(H38*H40/100,0)</f>
        <v>52</v>
      </c>
      <c r="I42" s="342">
        <f t="shared" si="34"/>
        <v>66</v>
      </c>
      <c r="J42" s="41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</row>
    <row r="43" spans="1:34" s="1" customFormat="1" ht="20.25" hidden="1" customHeight="1" x14ac:dyDescent="0.2">
      <c r="A43" s="36"/>
      <c r="B43" s="36"/>
      <c r="C43" s="53">
        <v>3</v>
      </c>
      <c r="D43" s="424"/>
      <c r="E43" s="402"/>
      <c r="F43" s="227" t="s">
        <v>147</v>
      </c>
      <c r="G43" s="341">
        <f>IFERROR(G38*G39/100*G39/88,0)</f>
        <v>244.66590909090908</v>
      </c>
      <c r="H43" s="341">
        <f t="shared" ref="H43:I43" si="35">IFERROR(H38*H39/100*H39/88,0)</f>
        <v>244.66590909090908</v>
      </c>
      <c r="I43" s="341">
        <f t="shared" si="35"/>
        <v>310.53749999999997</v>
      </c>
      <c r="J43" s="41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</row>
    <row r="44" spans="1:34" s="1" customFormat="1" ht="20.25" customHeight="1" x14ac:dyDescent="0.2">
      <c r="A44" s="36"/>
      <c r="B44" s="36"/>
      <c r="C44" s="36"/>
      <c r="D44" s="424"/>
      <c r="E44" s="400" t="s">
        <v>195</v>
      </c>
      <c r="F44" s="134" t="str">
        <f>$F$7</f>
        <v>FM-Menge (kg)</v>
      </c>
      <c r="G44" s="336">
        <f>3.2*Milch!$H$8</f>
        <v>320</v>
      </c>
      <c r="H44" s="337">
        <f t="shared" ref="H44" si="36">IFERROR(G44*H$124/G$124,"-")</f>
        <v>320</v>
      </c>
      <c r="I44" s="346">
        <f>1*Milch!$J$8</f>
        <v>100</v>
      </c>
      <c r="J44" s="41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</row>
    <row r="45" spans="1:34" s="1" customFormat="1" ht="20.25" customHeight="1" x14ac:dyDescent="0.2">
      <c r="A45" s="36"/>
      <c r="B45" s="36"/>
      <c r="C45" s="36"/>
      <c r="D45" s="424"/>
      <c r="E45" s="401"/>
      <c r="F45" s="134" t="s">
        <v>63</v>
      </c>
      <c r="G45" s="338">
        <v>91</v>
      </c>
      <c r="H45" s="339">
        <f>G45</f>
        <v>91</v>
      </c>
      <c r="I45" s="339">
        <f t="shared" ref="I45:I46" si="37">H45</f>
        <v>91</v>
      </c>
      <c r="J45" s="41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</row>
    <row r="46" spans="1:34" s="1" customFormat="1" ht="20.25" customHeight="1" x14ac:dyDescent="0.2">
      <c r="A46" s="36"/>
      <c r="B46" s="36"/>
      <c r="C46" s="36"/>
      <c r="D46" s="424"/>
      <c r="E46" s="401"/>
      <c r="F46" s="134" t="s">
        <v>146</v>
      </c>
      <c r="G46" s="340">
        <v>20</v>
      </c>
      <c r="H46" s="344">
        <f>G46</f>
        <v>20</v>
      </c>
      <c r="I46" s="344">
        <f t="shared" si="37"/>
        <v>20</v>
      </c>
      <c r="J46" s="41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</row>
    <row r="47" spans="1:34" s="1" customFormat="1" ht="20.25" hidden="1" customHeight="1" x14ac:dyDescent="0.2">
      <c r="A47" s="36"/>
      <c r="B47" s="83">
        <f>B41+1</f>
        <v>8</v>
      </c>
      <c r="C47" s="53">
        <v>1</v>
      </c>
      <c r="D47" s="424"/>
      <c r="E47" s="401"/>
      <c r="F47" s="227" t="s">
        <v>148</v>
      </c>
      <c r="G47" s="341">
        <f>IFERROR(G44*G45/100,0)</f>
        <v>291.2</v>
      </c>
      <c r="H47" s="341">
        <f t="shared" ref="H47:I47" si="38">IFERROR(H44*H45/100,0)</f>
        <v>291.2</v>
      </c>
      <c r="I47" s="341">
        <f t="shared" si="38"/>
        <v>91</v>
      </c>
      <c r="J47" s="41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</row>
    <row r="48" spans="1:34" s="1" customFormat="1" ht="20.25" hidden="1" customHeight="1" x14ac:dyDescent="0.2">
      <c r="A48" s="36"/>
      <c r="B48" s="53"/>
      <c r="C48" s="53">
        <f>C47+1</f>
        <v>2</v>
      </c>
      <c r="D48" s="424"/>
      <c r="E48" s="401"/>
      <c r="F48" s="227" t="s">
        <v>145</v>
      </c>
      <c r="G48" s="342">
        <f>IFERROR(G44*G46/100,0)</f>
        <v>64</v>
      </c>
      <c r="H48" s="342">
        <f t="shared" ref="H48:I48" si="39">IFERROR(H44*H46/100,0)</f>
        <v>64</v>
      </c>
      <c r="I48" s="342">
        <f t="shared" si="39"/>
        <v>20</v>
      </c>
      <c r="J48" s="41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</row>
    <row r="49" spans="1:34" s="1" customFormat="1" ht="20.25" hidden="1" customHeight="1" x14ac:dyDescent="0.2">
      <c r="A49" s="36"/>
      <c r="B49" s="36"/>
      <c r="C49" s="53">
        <v>3</v>
      </c>
      <c r="D49" s="424"/>
      <c r="E49" s="402"/>
      <c r="F49" s="227" t="s">
        <v>147</v>
      </c>
      <c r="G49" s="341">
        <f>IFERROR(G44*G45/100*G45/88,0)</f>
        <v>301.12727272727273</v>
      </c>
      <c r="H49" s="341">
        <f t="shared" ref="H49:I49" si="40">IFERROR(H44*H45/100*H45/88,0)</f>
        <v>301.12727272727273</v>
      </c>
      <c r="I49" s="341">
        <f t="shared" si="40"/>
        <v>94.102272727272734</v>
      </c>
      <c r="J49" s="41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</row>
    <row r="50" spans="1:34" s="1" customFormat="1" ht="20.25" customHeight="1" x14ac:dyDescent="0.2">
      <c r="A50" s="36"/>
      <c r="B50" s="36"/>
      <c r="C50" s="36"/>
      <c r="D50" s="424"/>
      <c r="E50" s="400" t="s">
        <v>161</v>
      </c>
      <c r="F50" s="345" t="str">
        <f>$F$7</f>
        <v>FM-Menge (kg)</v>
      </c>
      <c r="G50" s="336">
        <f>4.3*Milch!$H$8</f>
        <v>430</v>
      </c>
      <c r="H50" s="337">
        <f t="shared" ref="H50" si="41">IFERROR(G50*H$124/G$124,"-")</f>
        <v>430</v>
      </c>
      <c r="I50" s="346">
        <f>3.5*Milch!$J$8</f>
        <v>350</v>
      </c>
      <c r="J50" s="41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</row>
    <row r="51" spans="1:34" s="1" customFormat="1" ht="20.25" customHeight="1" x14ac:dyDescent="0.2">
      <c r="A51" s="36"/>
      <c r="B51" s="36"/>
      <c r="C51" s="36"/>
      <c r="D51" s="424"/>
      <c r="E51" s="401"/>
      <c r="F51" s="345" t="s">
        <v>63</v>
      </c>
      <c r="G51" s="338">
        <v>91</v>
      </c>
      <c r="H51" s="339">
        <f>G51</f>
        <v>91</v>
      </c>
      <c r="I51" s="339">
        <f t="shared" ref="I51:I52" si="42">H51</f>
        <v>91</v>
      </c>
      <c r="J51" s="41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</row>
    <row r="52" spans="1:34" s="1" customFormat="1" ht="20.25" customHeight="1" x14ac:dyDescent="0.2">
      <c r="A52" s="36"/>
      <c r="B52" s="36"/>
      <c r="C52" s="36"/>
      <c r="D52" s="424"/>
      <c r="E52" s="401"/>
      <c r="F52" s="345" t="s">
        <v>146</v>
      </c>
      <c r="G52" s="340">
        <v>25</v>
      </c>
      <c r="H52" s="344">
        <f>G52</f>
        <v>25</v>
      </c>
      <c r="I52" s="344">
        <f t="shared" si="42"/>
        <v>25</v>
      </c>
      <c r="J52" s="41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</row>
    <row r="53" spans="1:34" s="1" customFormat="1" ht="20.25" hidden="1" customHeight="1" x14ac:dyDescent="0.2">
      <c r="A53" s="36"/>
      <c r="B53" s="83">
        <f>B47+1</f>
        <v>9</v>
      </c>
      <c r="C53" s="53">
        <v>1</v>
      </c>
      <c r="D53" s="424"/>
      <c r="E53" s="401"/>
      <c r="F53" s="227" t="s">
        <v>148</v>
      </c>
      <c r="G53" s="341">
        <f>IFERROR(G50*G51/100,0)</f>
        <v>391.3</v>
      </c>
      <c r="H53" s="341">
        <f t="shared" ref="H53:I53" si="43">IFERROR(H50*H51/100,0)</f>
        <v>391.3</v>
      </c>
      <c r="I53" s="341">
        <f t="shared" si="43"/>
        <v>318.5</v>
      </c>
      <c r="J53" s="41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</row>
    <row r="54" spans="1:34" s="1" customFormat="1" ht="20.25" hidden="1" customHeight="1" x14ac:dyDescent="0.2">
      <c r="A54" s="36"/>
      <c r="B54" s="53"/>
      <c r="C54" s="53">
        <f>C53+1</f>
        <v>2</v>
      </c>
      <c r="D54" s="424"/>
      <c r="E54" s="401"/>
      <c r="F54" s="227" t="s">
        <v>145</v>
      </c>
      <c r="G54" s="342">
        <f>IFERROR(G50*G52/100,0)</f>
        <v>107.5</v>
      </c>
      <c r="H54" s="342">
        <f t="shared" ref="H54:I54" si="44">IFERROR(H50*H52/100,0)</f>
        <v>107.5</v>
      </c>
      <c r="I54" s="342">
        <f t="shared" si="44"/>
        <v>87.5</v>
      </c>
      <c r="J54" s="41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</row>
    <row r="55" spans="1:34" s="1" customFormat="1" ht="20.25" hidden="1" customHeight="1" x14ac:dyDescent="0.2">
      <c r="A55" s="36"/>
      <c r="B55" s="36"/>
      <c r="C55" s="53">
        <v>3</v>
      </c>
      <c r="D55" s="424"/>
      <c r="E55" s="402"/>
      <c r="F55" s="227" t="s">
        <v>147</v>
      </c>
      <c r="G55" s="341">
        <f>IFERROR(G50*G51/100*G51/88,0)</f>
        <v>404.63977272727277</v>
      </c>
      <c r="H55" s="341">
        <f t="shared" ref="H55:I55" si="45">IFERROR(H50*H51/100*H51/88,0)</f>
        <v>404.63977272727277</v>
      </c>
      <c r="I55" s="341">
        <f t="shared" si="45"/>
        <v>329.35795454545456</v>
      </c>
      <c r="J55" s="41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</row>
    <row r="56" spans="1:34" s="1" customFormat="1" ht="20.25" customHeight="1" x14ac:dyDescent="0.2">
      <c r="A56" s="36"/>
      <c r="B56" s="36"/>
      <c r="C56" s="36"/>
      <c r="D56" s="424"/>
      <c r="E56" s="400" t="s">
        <v>196</v>
      </c>
      <c r="F56" s="134" t="str">
        <f>$F$7</f>
        <v>FM-Menge (kg)</v>
      </c>
      <c r="G56" s="336" t="s">
        <v>101</v>
      </c>
      <c r="H56" s="337" t="str">
        <f t="shared" ref="H56" si="46">IFERROR(G56*H$124/G$124,"-")</f>
        <v>-</v>
      </c>
      <c r="I56" s="346">
        <f>0.5*Milch!$J$8</f>
        <v>50</v>
      </c>
      <c r="J56" s="41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</row>
    <row r="57" spans="1:34" s="1" customFormat="1" ht="20.25" customHeight="1" x14ac:dyDescent="0.2">
      <c r="A57" s="36"/>
      <c r="B57" s="36"/>
      <c r="C57" s="36"/>
      <c r="D57" s="424"/>
      <c r="E57" s="401"/>
      <c r="F57" s="134" t="s">
        <v>63</v>
      </c>
      <c r="G57" s="338">
        <v>89</v>
      </c>
      <c r="H57" s="339">
        <f>G57</f>
        <v>89</v>
      </c>
      <c r="I57" s="339">
        <f t="shared" ref="I57:I58" si="47">H57</f>
        <v>89</v>
      </c>
      <c r="J57" s="41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</row>
    <row r="58" spans="1:34" s="1" customFormat="1" ht="20.25" customHeight="1" x14ac:dyDescent="0.2">
      <c r="A58" s="36"/>
      <c r="B58" s="36"/>
      <c r="C58" s="36"/>
      <c r="D58" s="424"/>
      <c r="E58" s="401"/>
      <c r="F58" s="134" t="s">
        <v>146</v>
      </c>
      <c r="G58" s="340">
        <v>33</v>
      </c>
      <c r="H58" s="344">
        <f>G58</f>
        <v>33</v>
      </c>
      <c r="I58" s="344">
        <f t="shared" si="47"/>
        <v>33</v>
      </c>
      <c r="J58" s="41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</row>
    <row r="59" spans="1:34" s="1" customFormat="1" ht="20.25" hidden="1" customHeight="1" x14ac:dyDescent="0.2">
      <c r="A59" s="36"/>
      <c r="B59" s="83">
        <f>B53+1</f>
        <v>10</v>
      </c>
      <c r="C59" s="53">
        <v>1</v>
      </c>
      <c r="D59" s="424"/>
      <c r="E59" s="401"/>
      <c r="F59" s="227" t="s">
        <v>148</v>
      </c>
      <c r="G59" s="341">
        <f>IFERROR(G56*G57/100,0)</f>
        <v>0</v>
      </c>
      <c r="H59" s="341">
        <f t="shared" ref="H59:I59" si="48">IFERROR(H56*H57/100,0)</f>
        <v>0</v>
      </c>
      <c r="I59" s="341">
        <f t="shared" si="48"/>
        <v>44.5</v>
      </c>
      <c r="J59" s="41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</row>
    <row r="60" spans="1:34" s="1" customFormat="1" ht="20.25" hidden="1" customHeight="1" x14ac:dyDescent="0.2">
      <c r="A60" s="36"/>
      <c r="B60" s="53"/>
      <c r="C60" s="53">
        <f>C59+1</f>
        <v>2</v>
      </c>
      <c r="D60" s="424"/>
      <c r="E60" s="401"/>
      <c r="F60" s="227" t="s">
        <v>145</v>
      </c>
      <c r="G60" s="342">
        <f>IFERROR(G56*G58/100,0)</f>
        <v>0</v>
      </c>
      <c r="H60" s="342">
        <f t="shared" ref="H60:I60" si="49">IFERROR(H56*H58/100,0)</f>
        <v>0</v>
      </c>
      <c r="I60" s="342">
        <f t="shared" si="49"/>
        <v>16.5</v>
      </c>
      <c r="J60" s="41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</row>
    <row r="61" spans="1:34" s="1" customFormat="1" ht="20.25" hidden="1" customHeight="1" x14ac:dyDescent="0.2">
      <c r="A61" s="36"/>
      <c r="B61" s="36"/>
      <c r="C61" s="53">
        <v>3</v>
      </c>
      <c r="D61" s="424"/>
      <c r="E61" s="402"/>
      <c r="F61" s="227" t="s">
        <v>147</v>
      </c>
      <c r="G61" s="341">
        <f>IFERROR(G56*G57/100*G57/88,0)</f>
        <v>0</v>
      </c>
      <c r="H61" s="341">
        <f t="shared" ref="H61:I61" si="50">IFERROR(H56*H57/100*H57/88,0)</f>
        <v>0</v>
      </c>
      <c r="I61" s="341">
        <f t="shared" si="50"/>
        <v>45.00568181818182</v>
      </c>
      <c r="J61" s="41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</row>
    <row r="62" spans="1:34" s="1" customFormat="1" ht="20.25" customHeight="1" x14ac:dyDescent="0.2">
      <c r="A62" s="36"/>
      <c r="B62" s="36"/>
      <c r="C62" s="36"/>
      <c r="D62" s="424"/>
      <c r="E62" s="400" t="s">
        <v>160</v>
      </c>
      <c r="F62" s="345" t="str">
        <f>$F$7</f>
        <v>FM-Menge (kg)</v>
      </c>
      <c r="G62" s="336" t="s">
        <v>101</v>
      </c>
      <c r="H62" s="337" t="str">
        <f t="shared" ref="H62" si="51">IFERROR(G62*H$124/G$124,"-")</f>
        <v>-</v>
      </c>
      <c r="I62" s="337" t="str">
        <f t="shared" ref="I62" si="52">IFERROR(H62*I$124/H$124,"-")</f>
        <v>-</v>
      </c>
      <c r="J62" s="41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</row>
    <row r="63" spans="1:34" s="1" customFormat="1" ht="20.25" customHeight="1" x14ac:dyDescent="0.2">
      <c r="A63" s="36"/>
      <c r="B63" s="36"/>
      <c r="C63" s="36"/>
      <c r="D63" s="424"/>
      <c r="E63" s="401"/>
      <c r="F63" s="345" t="s">
        <v>63</v>
      </c>
      <c r="G63" s="338">
        <v>86</v>
      </c>
      <c r="H63" s="339">
        <f>G63</f>
        <v>86</v>
      </c>
      <c r="I63" s="339">
        <f t="shared" ref="I63" si="53">H63</f>
        <v>86</v>
      </c>
      <c r="J63" s="41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</row>
    <row r="64" spans="1:34" s="1" customFormat="1" ht="20.25" customHeight="1" x14ac:dyDescent="0.2">
      <c r="A64" s="36"/>
      <c r="B64" s="36"/>
      <c r="C64" s="36"/>
      <c r="D64" s="424"/>
      <c r="E64" s="401"/>
      <c r="F64" s="345" t="s">
        <v>146</v>
      </c>
      <c r="G64" s="340">
        <v>13</v>
      </c>
      <c r="H64" s="344">
        <f>G64</f>
        <v>13</v>
      </c>
      <c r="I64" s="344">
        <f t="shared" ref="I64" si="54">H64</f>
        <v>13</v>
      </c>
      <c r="J64" s="41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</row>
    <row r="65" spans="1:34" s="1" customFormat="1" ht="20.25" hidden="1" customHeight="1" x14ac:dyDescent="0.2">
      <c r="A65" s="36"/>
      <c r="B65" s="83">
        <f>B59+1</f>
        <v>11</v>
      </c>
      <c r="C65" s="53">
        <v>1</v>
      </c>
      <c r="D65" s="424"/>
      <c r="E65" s="401"/>
      <c r="F65" s="227" t="s">
        <v>148</v>
      </c>
      <c r="G65" s="341">
        <f>IFERROR(G62*G63/100,0)</f>
        <v>0</v>
      </c>
      <c r="H65" s="341">
        <f t="shared" ref="H65:I65" si="55">IFERROR(H62*H63/100,0)</f>
        <v>0</v>
      </c>
      <c r="I65" s="341">
        <f t="shared" si="55"/>
        <v>0</v>
      </c>
      <c r="J65" s="41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</row>
    <row r="66" spans="1:34" s="1" customFormat="1" ht="20.25" hidden="1" customHeight="1" x14ac:dyDescent="0.2">
      <c r="A66" s="36"/>
      <c r="B66" s="53"/>
      <c r="C66" s="53">
        <f>C65+1</f>
        <v>2</v>
      </c>
      <c r="D66" s="424"/>
      <c r="E66" s="401"/>
      <c r="F66" s="227" t="s">
        <v>145</v>
      </c>
      <c r="G66" s="342">
        <f>IFERROR(G62*G64/100,0)</f>
        <v>0</v>
      </c>
      <c r="H66" s="342">
        <f t="shared" ref="H66:I66" si="56">IFERROR(H62*H64/100,0)</f>
        <v>0</v>
      </c>
      <c r="I66" s="342">
        <f t="shared" si="56"/>
        <v>0</v>
      </c>
      <c r="J66" s="41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</row>
    <row r="67" spans="1:34" s="1" customFormat="1" ht="20.25" hidden="1" customHeight="1" x14ac:dyDescent="0.2">
      <c r="A67" s="36"/>
      <c r="B67" s="36"/>
      <c r="C67" s="53">
        <v>3</v>
      </c>
      <c r="D67" s="424"/>
      <c r="E67" s="402"/>
      <c r="F67" s="227" t="s">
        <v>147</v>
      </c>
      <c r="G67" s="341">
        <f>IFERROR(G62*G63/100*G63/88,0)</f>
        <v>0</v>
      </c>
      <c r="H67" s="341">
        <f t="shared" ref="H67:I67" si="57">IFERROR(H62*H63/100*H63/88,0)</f>
        <v>0</v>
      </c>
      <c r="I67" s="341">
        <f t="shared" si="57"/>
        <v>0</v>
      </c>
      <c r="J67" s="41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</row>
    <row r="68" spans="1:34" s="1" customFormat="1" ht="20.25" customHeight="1" x14ac:dyDescent="0.2">
      <c r="A68" s="36"/>
      <c r="B68" s="36"/>
      <c r="C68" s="36"/>
      <c r="D68" s="424"/>
      <c r="E68" s="400" t="s">
        <v>160</v>
      </c>
      <c r="F68" s="134" t="str">
        <f>$F$7</f>
        <v>FM-Menge (kg)</v>
      </c>
      <c r="G68" s="336" t="s">
        <v>101</v>
      </c>
      <c r="H68" s="337" t="str">
        <f t="shared" ref="H68" si="58">IFERROR(G68*H$124/G$124,"-")</f>
        <v>-</v>
      </c>
      <c r="I68" s="337" t="str">
        <f t="shared" ref="I68" si="59">IFERROR(H68*I$124/H$124,"-")</f>
        <v>-</v>
      </c>
      <c r="J68" s="41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</row>
    <row r="69" spans="1:34" s="1" customFormat="1" ht="20.25" customHeight="1" x14ac:dyDescent="0.2">
      <c r="A69" s="36"/>
      <c r="B69" s="36"/>
      <c r="C69" s="36"/>
      <c r="D69" s="424"/>
      <c r="E69" s="401"/>
      <c r="F69" s="134" t="s">
        <v>63</v>
      </c>
      <c r="G69" s="338">
        <v>90</v>
      </c>
      <c r="H69" s="339">
        <f>G69</f>
        <v>90</v>
      </c>
      <c r="I69" s="339">
        <f t="shared" ref="I69" si="60">H69</f>
        <v>90</v>
      </c>
      <c r="J69" s="41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</row>
    <row r="70" spans="1:34" s="1" customFormat="1" ht="20.25" customHeight="1" x14ac:dyDescent="0.2">
      <c r="A70" s="36"/>
      <c r="B70" s="36"/>
      <c r="C70" s="36"/>
      <c r="D70" s="424"/>
      <c r="E70" s="401"/>
      <c r="F70" s="134" t="s">
        <v>146</v>
      </c>
      <c r="G70" s="340">
        <v>17.5</v>
      </c>
      <c r="H70" s="344">
        <f>G70</f>
        <v>17.5</v>
      </c>
      <c r="I70" s="344">
        <f t="shared" ref="I70" si="61">H70</f>
        <v>17.5</v>
      </c>
      <c r="J70" s="41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</row>
    <row r="71" spans="1:34" s="1" customFormat="1" ht="20.25" hidden="1" customHeight="1" x14ac:dyDescent="0.2">
      <c r="A71" s="36"/>
      <c r="B71" s="83">
        <f>B65+1</f>
        <v>12</v>
      </c>
      <c r="C71" s="53">
        <v>1</v>
      </c>
      <c r="D71" s="424"/>
      <c r="E71" s="401"/>
      <c r="F71" s="227" t="s">
        <v>148</v>
      </c>
      <c r="G71" s="341">
        <f>IFERROR(G68*G69/100,0)</f>
        <v>0</v>
      </c>
      <c r="H71" s="341">
        <f t="shared" ref="H71:I71" si="62">IFERROR(H68*H69/100,0)</f>
        <v>0</v>
      </c>
      <c r="I71" s="341">
        <f t="shared" si="62"/>
        <v>0</v>
      </c>
      <c r="J71" s="41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</row>
    <row r="72" spans="1:34" s="1" customFormat="1" ht="20.25" hidden="1" customHeight="1" x14ac:dyDescent="0.2">
      <c r="A72" s="36"/>
      <c r="B72" s="53"/>
      <c r="C72" s="53">
        <f>C71+1</f>
        <v>2</v>
      </c>
      <c r="D72" s="424"/>
      <c r="E72" s="401"/>
      <c r="F72" s="227" t="s">
        <v>145</v>
      </c>
      <c r="G72" s="342">
        <f>IFERROR(G68*G70/100,0)</f>
        <v>0</v>
      </c>
      <c r="H72" s="342">
        <f t="shared" ref="H72:I72" si="63">IFERROR(H68*H70/100,0)</f>
        <v>0</v>
      </c>
      <c r="I72" s="342">
        <f t="shared" si="63"/>
        <v>0</v>
      </c>
      <c r="J72" s="41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</row>
    <row r="73" spans="1:34" s="1" customFormat="1" ht="20.25" hidden="1" customHeight="1" x14ac:dyDescent="0.2">
      <c r="A73" s="36"/>
      <c r="B73" s="36"/>
      <c r="C73" s="53">
        <v>3</v>
      </c>
      <c r="D73" s="424"/>
      <c r="E73" s="402"/>
      <c r="F73" s="227" t="s">
        <v>147</v>
      </c>
      <c r="G73" s="341">
        <f>IFERROR(G68*G69/100*G69/88,0)</f>
        <v>0</v>
      </c>
      <c r="H73" s="341">
        <f t="shared" ref="H73:I73" si="64">IFERROR(H68*H69/100*H69/88,0)</f>
        <v>0</v>
      </c>
      <c r="I73" s="341">
        <f t="shared" si="64"/>
        <v>0</v>
      </c>
      <c r="J73" s="41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</row>
    <row r="74" spans="1:34" s="1" customFormat="1" ht="20.25" customHeight="1" x14ac:dyDescent="0.2">
      <c r="A74" s="36"/>
      <c r="B74" s="36"/>
      <c r="C74" s="36"/>
      <c r="D74" s="424"/>
      <c r="E74" s="400" t="s">
        <v>53</v>
      </c>
      <c r="F74" s="345" t="str">
        <f>$F$7</f>
        <v>FM-Menge (kg)</v>
      </c>
      <c r="G74" s="336"/>
      <c r="H74" s="337">
        <f t="shared" ref="H74" si="65">IFERROR(G74*H$124/G$124,"-")</f>
        <v>0</v>
      </c>
      <c r="I74" s="337">
        <f t="shared" ref="I74" si="66">IFERROR(H74*I$124/H$124,"-")</f>
        <v>0</v>
      </c>
      <c r="J74" s="41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</row>
    <row r="75" spans="1:34" s="1" customFormat="1" ht="20.25" customHeight="1" x14ac:dyDescent="0.2">
      <c r="A75" s="36"/>
      <c r="B75" s="36"/>
      <c r="C75" s="36"/>
      <c r="D75" s="424"/>
      <c r="E75" s="401"/>
      <c r="F75" s="345" t="s">
        <v>63</v>
      </c>
      <c r="G75" s="338">
        <v>90</v>
      </c>
      <c r="H75" s="339">
        <f>G75</f>
        <v>90</v>
      </c>
      <c r="I75" s="339">
        <f t="shared" ref="I75" si="67">H75</f>
        <v>90</v>
      </c>
      <c r="J75" s="41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</row>
    <row r="76" spans="1:34" s="1" customFormat="1" ht="20.25" customHeight="1" x14ac:dyDescent="0.2">
      <c r="A76" s="36"/>
      <c r="B76" s="36"/>
      <c r="C76" s="36"/>
      <c r="D76" s="424"/>
      <c r="E76" s="401"/>
      <c r="F76" s="345" t="s">
        <v>146</v>
      </c>
      <c r="G76" s="340">
        <v>10.9</v>
      </c>
      <c r="H76" s="344">
        <f>G76</f>
        <v>10.9</v>
      </c>
      <c r="I76" s="344">
        <f t="shared" ref="I76" si="68">H76</f>
        <v>10.9</v>
      </c>
      <c r="J76" s="41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</row>
    <row r="77" spans="1:34" s="1" customFormat="1" ht="20.25" hidden="1" customHeight="1" x14ac:dyDescent="0.2">
      <c r="A77" s="36"/>
      <c r="B77" s="83">
        <f>B71+1</f>
        <v>13</v>
      </c>
      <c r="C77" s="53">
        <v>1</v>
      </c>
      <c r="D77" s="424"/>
      <c r="E77" s="401"/>
      <c r="F77" s="227" t="s">
        <v>148</v>
      </c>
      <c r="G77" s="341">
        <f>IFERROR(G74*G75/100,0)</f>
        <v>0</v>
      </c>
      <c r="H77" s="341">
        <f t="shared" ref="H77:I77" si="69">IFERROR(H74*H75/100,0)</f>
        <v>0</v>
      </c>
      <c r="I77" s="341">
        <f t="shared" si="69"/>
        <v>0</v>
      </c>
      <c r="J77" s="41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</row>
    <row r="78" spans="1:34" s="1" customFormat="1" ht="20.25" hidden="1" customHeight="1" x14ac:dyDescent="0.2">
      <c r="A78" s="36"/>
      <c r="B78" s="53"/>
      <c r="C78" s="53">
        <f>C77+1</f>
        <v>2</v>
      </c>
      <c r="D78" s="424"/>
      <c r="E78" s="401"/>
      <c r="F78" s="227" t="s">
        <v>145</v>
      </c>
      <c r="G78" s="342">
        <f>IFERROR(G74*G76/100,0)</f>
        <v>0</v>
      </c>
      <c r="H78" s="342">
        <f t="shared" ref="H78:I78" si="70">IFERROR(H74*H76/100,0)</f>
        <v>0</v>
      </c>
      <c r="I78" s="342">
        <f t="shared" si="70"/>
        <v>0</v>
      </c>
      <c r="J78" s="41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</row>
    <row r="79" spans="1:34" s="1" customFormat="1" ht="20.25" hidden="1" customHeight="1" x14ac:dyDescent="0.2">
      <c r="A79" s="36"/>
      <c r="B79" s="36"/>
      <c r="C79" s="53">
        <v>3</v>
      </c>
      <c r="D79" s="424"/>
      <c r="E79" s="402"/>
      <c r="F79" s="227" t="s">
        <v>147</v>
      </c>
      <c r="G79" s="341">
        <f>IFERROR(G74*G75/100*G75/88,0)</f>
        <v>0</v>
      </c>
      <c r="H79" s="341">
        <f t="shared" ref="H79:I79" si="71">IFERROR(H74*H75/100*H75/88,0)</f>
        <v>0</v>
      </c>
      <c r="I79" s="341">
        <f t="shared" si="71"/>
        <v>0</v>
      </c>
      <c r="J79" s="41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</row>
    <row r="80" spans="1:34" s="1" customFormat="1" ht="20.25" hidden="1" customHeight="1" x14ac:dyDescent="0.2">
      <c r="A80" s="36"/>
      <c r="B80" s="36"/>
      <c r="C80" s="36"/>
      <c r="D80" s="424"/>
      <c r="E80" s="400"/>
      <c r="F80" s="134" t="str">
        <f>$F$7</f>
        <v>FM-Menge (kg)</v>
      </c>
      <c r="G80" s="336">
        <v>80</v>
      </c>
      <c r="H80" s="337">
        <f t="shared" ref="H80:I80" si="72">IFERROR(G80*H$124/G$124,"-")</f>
        <v>80</v>
      </c>
      <c r="I80" s="337">
        <f t="shared" si="72"/>
        <v>80</v>
      </c>
      <c r="J80" s="41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</row>
    <row r="81" spans="1:34" s="1" customFormat="1" ht="20.25" hidden="1" customHeight="1" x14ac:dyDescent="0.2">
      <c r="A81" s="36"/>
      <c r="B81" s="36"/>
      <c r="C81" s="36"/>
      <c r="D81" s="424"/>
      <c r="E81" s="401"/>
      <c r="F81" s="134" t="s">
        <v>63</v>
      </c>
      <c r="G81" s="338">
        <v>88</v>
      </c>
      <c r="H81" s="339">
        <f>G81</f>
        <v>88</v>
      </c>
      <c r="I81" s="339">
        <f t="shared" ref="I81" si="73">H81</f>
        <v>88</v>
      </c>
      <c r="J81" s="41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</row>
    <row r="82" spans="1:34" s="1" customFormat="1" ht="20.25" hidden="1" customHeight="1" x14ac:dyDescent="0.2">
      <c r="A82" s="36"/>
      <c r="B82" s="36"/>
      <c r="C82" s="36"/>
      <c r="D82" s="424"/>
      <c r="E82" s="401"/>
      <c r="F82" s="134" t="s">
        <v>146</v>
      </c>
      <c r="G82" s="340">
        <v>37.5</v>
      </c>
      <c r="H82" s="344">
        <f>G82</f>
        <v>37.5</v>
      </c>
      <c r="I82" s="344">
        <f t="shared" ref="I82" si="74">H82</f>
        <v>37.5</v>
      </c>
      <c r="J82" s="41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</row>
    <row r="83" spans="1:34" s="1" customFormat="1" ht="20.25" hidden="1" customHeight="1" x14ac:dyDescent="0.2">
      <c r="A83" s="36"/>
      <c r="B83" s="83">
        <f>B77+1</f>
        <v>14</v>
      </c>
      <c r="C83" s="53">
        <v>1</v>
      </c>
      <c r="D83" s="424"/>
      <c r="E83" s="401"/>
      <c r="F83" s="227" t="s">
        <v>148</v>
      </c>
      <c r="G83" s="341">
        <f>IFERROR(G80*G81/100,0)</f>
        <v>70.400000000000006</v>
      </c>
      <c r="H83" s="341">
        <f t="shared" ref="H83:I83" si="75">IFERROR(H80*H81/100,0)</f>
        <v>70.400000000000006</v>
      </c>
      <c r="I83" s="341">
        <f t="shared" si="75"/>
        <v>70.400000000000006</v>
      </c>
      <c r="J83" s="41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</row>
    <row r="84" spans="1:34" s="1" customFormat="1" ht="20.25" hidden="1" customHeight="1" x14ac:dyDescent="0.2">
      <c r="A84" s="36"/>
      <c r="B84" s="53"/>
      <c r="C84" s="53">
        <f>C83+1</f>
        <v>2</v>
      </c>
      <c r="D84" s="424"/>
      <c r="E84" s="401"/>
      <c r="F84" s="227" t="s">
        <v>145</v>
      </c>
      <c r="G84" s="342">
        <f>IFERROR(G80*G82/100,0)</f>
        <v>30</v>
      </c>
      <c r="H84" s="342">
        <f t="shared" ref="H84:I84" si="76">IFERROR(H80*H82/100,0)</f>
        <v>30</v>
      </c>
      <c r="I84" s="342">
        <f t="shared" si="76"/>
        <v>30</v>
      </c>
      <c r="J84" s="41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</row>
    <row r="85" spans="1:34" s="1" customFormat="1" ht="20.25" hidden="1" customHeight="1" x14ac:dyDescent="0.2">
      <c r="A85" s="36"/>
      <c r="B85" s="36"/>
      <c r="C85" s="53">
        <v>3</v>
      </c>
      <c r="D85" s="424"/>
      <c r="E85" s="402"/>
      <c r="F85" s="227" t="s">
        <v>147</v>
      </c>
      <c r="G85" s="341">
        <f>IFERROR(G80*G81/100*G81/88,0)</f>
        <v>70.400000000000006</v>
      </c>
      <c r="H85" s="341">
        <f t="shared" ref="H85:I85" si="77">IFERROR(H80*H81/100*H81/88,0)</f>
        <v>70.400000000000006</v>
      </c>
      <c r="I85" s="341">
        <f t="shared" si="77"/>
        <v>70.400000000000006</v>
      </c>
      <c r="J85" s="41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</row>
    <row r="86" spans="1:34" s="1" customFormat="1" ht="20.25" hidden="1" customHeight="1" x14ac:dyDescent="0.2">
      <c r="A86" s="36"/>
      <c r="B86" s="36"/>
      <c r="C86" s="36"/>
      <c r="D86" s="424"/>
      <c r="E86" s="400" t="s">
        <v>162</v>
      </c>
      <c r="F86" s="134" t="str">
        <f>$F$7</f>
        <v>FM-Menge (kg)</v>
      </c>
      <c r="G86" s="336" t="s">
        <v>101</v>
      </c>
      <c r="H86" s="337" t="str">
        <f t="shared" ref="H86:I86" si="78">IFERROR(G86*H$124/G$124,"-")</f>
        <v>-</v>
      </c>
      <c r="I86" s="337" t="str">
        <f t="shared" si="78"/>
        <v>-</v>
      </c>
      <c r="J86" s="41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</row>
    <row r="87" spans="1:34" s="1" customFormat="1" ht="20.25" hidden="1" customHeight="1" x14ac:dyDescent="0.2">
      <c r="A87" s="36"/>
      <c r="B87" s="36"/>
      <c r="C87" s="36"/>
      <c r="D87" s="424"/>
      <c r="E87" s="401"/>
      <c r="F87" s="134" t="s">
        <v>63</v>
      </c>
      <c r="G87" s="338">
        <v>99</v>
      </c>
      <c r="H87" s="339">
        <f>G87</f>
        <v>99</v>
      </c>
      <c r="I87" s="339">
        <f t="shared" ref="I87:I88" si="79">H87</f>
        <v>99</v>
      </c>
      <c r="J87" s="41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</row>
    <row r="88" spans="1:34" s="1" customFormat="1" ht="20.25" hidden="1" customHeight="1" x14ac:dyDescent="0.2">
      <c r="A88" s="36"/>
      <c r="B88" s="36"/>
      <c r="C88" s="36"/>
      <c r="D88" s="424"/>
      <c r="E88" s="401"/>
      <c r="F88" s="134" t="s">
        <v>146</v>
      </c>
      <c r="G88" s="340">
        <v>73.5</v>
      </c>
      <c r="H88" s="344">
        <f>G88</f>
        <v>73.5</v>
      </c>
      <c r="I88" s="344">
        <f t="shared" si="79"/>
        <v>73.5</v>
      </c>
      <c r="J88" s="41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</row>
    <row r="89" spans="1:34" s="1" customFormat="1" ht="20.25" hidden="1" customHeight="1" x14ac:dyDescent="0.2">
      <c r="A89" s="36"/>
      <c r="B89" s="83">
        <f>B83+1</f>
        <v>15</v>
      </c>
      <c r="C89" s="53">
        <v>1</v>
      </c>
      <c r="D89" s="424"/>
      <c r="E89" s="401"/>
      <c r="F89" s="227" t="s">
        <v>148</v>
      </c>
      <c r="G89" s="341">
        <f>IFERROR(G86*G87/100,0)</f>
        <v>0</v>
      </c>
      <c r="H89" s="341">
        <f t="shared" ref="H89:I89" si="80">IFERROR(H86*H87/100,0)</f>
        <v>0</v>
      </c>
      <c r="I89" s="341">
        <f t="shared" si="80"/>
        <v>0</v>
      </c>
      <c r="J89" s="41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</row>
    <row r="90" spans="1:34" s="1" customFormat="1" ht="20.25" hidden="1" customHeight="1" x14ac:dyDescent="0.2">
      <c r="A90" s="36"/>
      <c r="B90" s="53"/>
      <c r="C90" s="53">
        <f>C89+1</f>
        <v>2</v>
      </c>
      <c r="D90" s="424"/>
      <c r="E90" s="401"/>
      <c r="F90" s="227" t="s">
        <v>145</v>
      </c>
      <c r="G90" s="342">
        <f>IFERROR(G86*G88/100,0)</f>
        <v>0</v>
      </c>
      <c r="H90" s="342">
        <f t="shared" ref="H90:I90" si="81">IFERROR(H86*H88/100,0)</f>
        <v>0</v>
      </c>
      <c r="I90" s="342">
        <f t="shared" si="81"/>
        <v>0</v>
      </c>
      <c r="J90" s="41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</row>
    <row r="91" spans="1:34" s="1" customFormat="1" ht="20.25" hidden="1" customHeight="1" x14ac:dyDescent="0.2">
      <c r="A91" s="36"/>
      <c r="B91" s="36"/>
      <c r="C91" s="53">
        <v>3</v>
      </c>
      <c r="D91" s="424"/>
      <c r="E91" s="402"/>
      <c r="F91" s="227" t="s">
        <v>147</v>
      </c>
      <c r="G91" s="341">
        <f>IFERROR(G86*G87/100*G87/88,0)</f>
        <v>0</v>
      </c>
      <c r="H91" s="341">
        <f t="shared" ref="H91:I91" si="82">IFERROR(H86*H87/100*H87/88,0)</f>
        <v>0</v>
      </c>
      <c r="I91" s="341">
        <f t="shared" si="82"/>
        <v>0</v>
      </c>
      <c r="J91" s="41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</row>
    <row r="92" spans="1:34" s="1" customFormat="1" ht="20.25" customHeight="1" x14ac:dyDescent="0.2">
      <c r="A92" s="36"/>
      <c r="B92" s="36"/>
      <c r="C92" s="36"/>
      <c r="D92" s="424"/>
      <c r="E92" s="400" t="s">
        <v>42</v>
      </c>
      <c r="F92" s="134" t="str">
        <f>$F$7</f>
        <v>FM-Menge (kg)</v>
      </c>
      <c r="G92" s="336">
        <v>25</v>
      </c>
      <c r="H92" s="337">
        <f t="shared" ref="H92" si="83">IFERROR(G92*H$124/G$124,"-")</f>
        <v>25</v>
      </c>
      <c r="I92" s="337">
        <f t="shared" ref="I92" si="84">IFERROR(H92*I$124/H$124,"-")</f>
        <v>25</v>
      </c>
      <c r="J92" s="41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</row>
    <row r="93" spans="1:34" s="1" customFormat="1" ht="20.25" customHeight="1" x14ac:dyDescent="0.2">
      <c r="A93" s="36"/>
      <c r="B93" s="36"/>
      <c r="C93" s="36"/>
      <c r="D93" s="424"/>
      <c r="E93" s="401"/>
      <c r="F93" s="134" t="s">
        <v>63</v>
      </c>
      <c r="G93" s="338">
        <v>99</v>
      </c>
      <c r="H93" s="339">
        <f>G93</f>
        <v>99</v>
      </c>
      <c r="I93" s="339">
        <f t="shared" ref="I93:I94" si="85">H93</f>
        <v>99</v>
      </c>
      <c r="J93" s="41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</row>
    <row r="94" spans="1:34" s="1" customFormat="1" ht="20.25" customHeight="1" x14ac:dyDescent="0.2">
      <c r="A94" s="36"/>
      <c r="B94" s="36"/>
      <c r="C94" s="36"/>
      <c r="D94" s="424"/>
      <c r="E94" s="401"/>
      <c r="F94" s="134" t="s">
        <v>146</v>
      </c>
      <c r="G94" s="340">
        <v>70</v>
      </c>
      <c r="H94" s="344">
        <f>G94</f>
        <v>70</v>
      </c>
      <c r="I94" s="344">
        <f t="shared" si="85"/>
        <v>70</v>
      </c>
      <c r="J94" s="41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</row>
    <row r="95" spans="1:34" s="1" customFormat="1" ht="20.25" hidden="1" customHeight="1" x14ac:dyDescent="0.2">
      <c r="A95" s="36"/>
      <c r="B95" s="83">
        <f>B89+1</f>
        <v>16</v>
      </c>
      <c r="C95" s="53">
        <v>1</v>
      </c>
      <c r="D95" s="424"/>
      <c r="E95" s="401"/>
      <c r="F95" s="227" t="s">
        <v>148</v>
      </c>
      <c r="G95" s="341">
        <f>IFERROR(G92*G93/100,0)</f>
        <v>24.75</v>
      </c>
      <c r="H95" s="341">
        <f t="shared" ref="H95:I95" si="86">IFERROR(H92*H93/100,0)</f>
        <v>24.75</v>
      </c>
      <c r="I95" s="341">
        <f t="shared" si="86"/>
        <v>24.75</v>
      </c>
      <c r="J95" s="41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</row>
    <row r="96" spans="1:34" s="1" customFormat="1" ht="20.25" hidden="1" customHeight="1" x14ac:dyDescent="0.2">
      <c r="A96" s="36"/>
      <c r="B96" s="53"/>
      <c r="C96" s="53">
        <f>C95+1</f>
        <v>2</v>
      </c>
      <c r="D96" s="424"/>
      <c r="E96" s="401"/>
      <c r="F96" s="227" t="s">
        <v>145</v>
      </c>
      <c r="G96" s="342">
        <f>IFERROR(G92*G94/100,0)</f>
        <v>17.5</v>
      </c>
      <c r="H96" s="342">
        <f t="shared" ref="H96:I96" si="87">IFERROR(H92*H94/100,0)</f>
        <v>17.5</v>
      </c>
      <c r="I96" s="342">
        <f t="shared" si="87"/>
        <v>17.5</v>
      </c>
      <c r="J96" s="41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</row>
    <row r="97" spans="1:34" s="1" customFormat="1" ht="20.25" hidden="1" customHeight="1" x14ac:dyDescent="0.2">
      <c r="A97" s="36"/>
      <c r="B97" s="36"/>
      <c r="C97" s="53">
        <v>3</v>
      </c>
      <c r="D97" s="424"/>
      <c r="E97" s="402"/>
      <c r="F97" s="227" t="s">
        <v>147</v>
      </c>
      <c r="G97" s="341">
        <f>IFERROR(G92*G93/100*G93/88,0)</f>
        <v>27.84375</v>
      </c>
      <c r="H97" s="341">
        <f t="shared" ref="H97:I97" si="88">IFERROR(H92*H93/100*H93/88,0)</f>
        <v>27.84375</v>
      </c>
      <c r="I97" s="341">
        <f t="shared" si="88"/>
        <v>27.84375</v>
      </c>
      <c r="J97" s="41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</row>
    <row r="98" spans="1:34" s="1" customFormat="1" ht="20.25" customHeight="1" x14ac:dyDescent="0.2">
      <c r="A98" s="36"/>
      <c r="B98" s="36"/>
      <c r="C98" s="36"/>
      <c r="D98" s="424"/>
      <c r="E98" s="400" t="s">
        <v>97</v>
      </c>
      <c r="F98" s="345" t="str">
        <f>$F$7</f>
        <v>FM-Menge (kg)</v>
      </c>
      <c r="G98" s="336" t="s">
        <v>101</v>
      </c>
      <c r="H98" s="337" t="str">
        <f t="shared" ref="H98" si="89">IFERROR(G98*H$124/G$124,"-")</f>
        <v>-</v>
      </c>
      <c r="I98" s="337" t="str">
        <f t="shared" ref="I98" si="90">IFERROR(H98*I$124/H$124,"-")</f>
        <v>-</v>
      </c>
      <c r="J98" s="41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</row>
    <row r="99" spans="1:34" s="1" customFormat="1" ht="20.25" customHeight="1" x14ac:dyDescent="0.2">
      <c r="A99" s="36"/>
      <c r="B99" s="36"/>
      <c r="C99" s="36"/>
      <c r="D99" s="424"/>
      <c r="E99" s="401"/>
      <c r="F99" s="345" t="s">
        <v>63</v>
      </c>
      <c r="G99" s="338">
        <v>98</v>
      </c>
      <c r="H99" s="339">
        <f>G99</f>
        <v>98</v>
      </c>
      <c r="I99" s="339">
        <f t="shared" ref="I99" si="91">H99</f>
        <v>98</v>
      </c>
      <c r="J99" s="41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</row>
    <row r="100" spans="1:34" s="1" customFormat="1" ht="20.25" customHeight="1" x14ac:dyDescent="0.2">
      <c r="A100" s="36"/>
      <c r="B100" s="36"/>
      <c r="C100" s="36"/>
      <c r="D100" s="424"/>
      <c r="E100" s="401"/>
      <c r="F100" s="345" t="s">
        <v>146</v>
      </c>
      <c r="G100" s="340">
        <v>4.5</v>
      </c>
      <c r="H100" s="344">
        <f>G100</f>
        <v>4.5</v>
      </c>
      <c r="I100" s="344">
        <f t="shared" ref="I100" si="92">H100</f>
        <v>4.5</v>
      </c>
      <c r="J100" s="41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</row>
    <row r="101" spans="1:34" s="1" customFormat="1" ht="20.25" hidden="1" customHeight="1" x14ac:dyDescent="0.2">
      <c r="A101" s="36"/>
      <c r="B101" s="83">
        <f>B95+1</f>
        <v>17</v>
      </c>
      <c r="C101" s="53">
        <v>1</v>
      </c>
      <c r="D101" s="424"/>
      <c r="E101" s="401"/>
      <c r="F101" s="227" t="s">
        <v>148</v>
      </c>
      <c r="G101" s="341">
        <f>IFERROR(G98*G99/100,0)</f>
        <v>0</v>
      </c>
      <c r="H101" s="341">
        <f t="shared" ref="H101:I101" si="93">IFERROR(H98*H99/100,0)</f>
        <v>0</v>
      </c>
      <c r="I101" s="341">
        <f t="shared" si="93"/>
        <v>0</v>
      </c>
      <c r="J101" s="41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</row>
    <row r="102" spans="1:34" s="1" customFormat="1" ht="20.25" hidden="1" customHeight="1" x14ac:dyDescent="0.2">
      <c r="A102" s="36"/>
      <c r="B102" s="53"/>
      <c r="C102" s="53">
        <f>C101+1</f>
        <v>2</v>
      </c>
      <c r="D102" s="424"/>
      <c r="E102" s="401"/>
      <c r="F102" s="227" t="s">
        <v>145</v>
      </c>
      <c r="G102" s="342">
        <f>IFERROR(G98*G100/100,0)</f>
        <v>0</v>
      </c>
      <c r="H102" s="342">
        <f t="shared" ref="H102:I102" si="94">IFERROR(H98*H100/100,0)</f>
        <v>0</v>
      </c>
      <c r="I102" s="342">
        <f t="shared" si="94"/>
        <v>0</v>
      </c>
      <c r="J102" s="41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</row>
    <row r="103" spans="1:34" s="1" customFormat="1" ht="20.25" hidden="1" customHeight="1" x14ac:dyDescent="0.2">
      <c r="A103" s="36"/>
      <c r="B103" s="36"/>
      <c r="C103" s="53">
        <v>3</v>
      </c>
      <c r="D103" s="424"/>
      <c r="E103" s="402"/>
      <c r="F103" s="227" t="s">
        <v>147</v>
      </c>
      <c r="G103" s="341">
        <f>IFERROR(G98*G99/100*G99/88,0)</f>
        <v>0</v>
      </c>
      <c r="H103" s="341">
        <f t="shared" ref="H103:I103" si="95">IFERROR(H98*H99/100*H99/88,0)</f>
        <v>0</v>
      </c>
      <c r="I103" s="341">
        <f t="shared" si="95"/>
        <v>0</v>
      </c>
      <c r="J103" s="41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</row>
    <row r="104" spans="1:34" s="1" customFormat="1" ht="20.25" customHeight="1" x14ac:dyDescent="0.2">
      <c r="A104" s="36"/>
      <c r="B104" s="36"/>
      <c r="C104" s="36"/>
      <c r="D104" s="421" t="s">
        <v>70</v>
      </c>
      <c r="E104" s="422" t="s">
        <v>55</v>
      </c>
      <c r="F104" s="134" t="str">
        <f>$F$7</f>
        <v>FM-Menge (kg)</v>
      </c>
      <c r="G104" s="336" t="s">
        <v>101</v>
      </c>
      <c r="H104" s="337" t="str">
        <f t="shared" ref="H104:I104" si="96">IFERROR(G104*H$124/G$124,"-")</f>
        <v>-</v>
      </c>
      <c r="I104" s="337" t="str">
        <f t="shared" si="96"/>
        <v>-</v>
      </c>
      <c r="J104" s="41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</row>
    <row r="105" spans="1:34" s="1" customFormat="1" ht="20.25" customHeight="1" x14ac:dyDescent="0.2">
      <c r="A105" s="36"/>
      <c r="B105" s="36"/>
      <c r="C105" s="36"/>
      <c r="D105" s="421"/>
      <c r="E105" s="422"/>
      <c r="F105" s="134" t="s">
        <v>63</v>
      </c>
      <c r="G105" s="338">
        <v>25</v>
      </c>
      <c r="H105" s="339">
        <f>G105</f>
        <v>25</v>
      </c>
      <c r="I105" s="339">
        <f t="shared" ref="I105" si="97">H105</f>
        <v>25</v>
      </c>
      <c r="J105" s="41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</row>
    <row r="106" spans="1:34" s="1" customFormat="1" ht="20.25" customHeight="1" x14ac:dyDescent="0.2">
      <c r="A106" s="36"/>
      <c r="B106" s="36"/>
      <c r="C106" s="36"/>
      <c r="D106" s="421"/>
      <c r="E106" s="422"/>
      <c r="F106" s="134" t="s">
        <v>146</v>
      </c>
      <c r="G106" s="340">
        <v>4.2</v>
      </c>
      <c r="H106" s="344">
        <f>G106</f>
        <v>4.2</v>
      </c>
      <c r="I106" s="344">
        <f t="shared" ref="I106" si="98">H106</f>
        <v>4.2</v>
      </c>
      <c r="J106" s="41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</row>
    <row r="107" spans="1:34" s="1" customFormat="1" ht="20.25" hidden="1" customHeight="1" x14ac:dyDescent="0.2">
      <c r="A107" s="36"/>
      <c r="B107" s="83">
        <f>B101+1</f>
        <v>18</v>
      </c>
      <c r="C107" s="53">
        <v>1</v>
      </c>
      <c r="D107" s="421"/>
      <c r="E107" s="422"/>
      <c r="F107" s="227" t="s">
        <v>148</v>
      </c>
      <c r="G107" s="341">
        <f>IFERROR(G104*G105/100,0)</f>
        <v>0</v>
      </c>
      <c r="H107" s="341">
        <f t="shared" ref="H107:I107" si="99">IFERROR(H104*H105/100,0)</f>
        <v>0</v>
      </c>
      <c r="I107" s="341">
        <f t="shared" si="99"/>
        <v>0</v>
      </c>
      <c r="J107" s="41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</row>
    <row r="108" spans="1:34" s="1" customFormat="1" ht="20.25" hidden="1" customHeight="1" x14ac:dyDescent="0.2">
      <c r="A108" s="36"/>
      <c r="B108" s="53"/>
      <c r="C108" s="53">
        <f>C107+1</f>
        <v>2</v>
      </c>
      <c r="D108" s="421"/>
      <c r="E108" s="422"/>
      <c r="F108" s="227" t="s">
        <v>145</v>
      </c>
      <c r="G108" s="342">
        <f>IFERROR(G104*G106/100,0)</f>
        <v>0</v>
      </c>
      <c r="H108" s="342">
        <f t="shared" ref="H108:I108" si="100">IFERROR(H104*H106/100,0)</f>
        <v>0</v>
      </c>
      <c r="I108" s="342">
        <f t="shared" si="100"/>
        <v>0</v>
      </c>
      <c r="J108" s="41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</row>
    <row r="109" spans="1:34" s="1" customFormat="1" ht="20.25" hidden="1" customHeight="1" x14ac:dyDescent="0.2">
      <c r="A109" s="36"/>
      <c r="B109" s="36"/>
      <c r="C109" s="53">
        <v>3</v>
      </c>
      <c r="D109" s="421"/>
      <c r="E109" s="422"/>
      <c r="F109" s="227" t="s">
        <v>147</v>
      </c>
      <c r="G109" s="341">
        <f>IFERROR(G104*G105/100*G105/88,0)</f>
        <v>0</v>
      </c>
      <c r="H109" s="341">
        <f t="shared" ref="H109:I109" si="101">IFERROR(H104*H105/100*H105/88,0)</f>
        <v>0</v>
      </c>
      <c r="I109" s="341">
        <f t="shared" si="101"/>
        <v>0</v>
      </c>
      <c r="J109" s="41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</row>
    <row r="110" spans="1:34" s="1" customFormat="1" ht="20.25" customHeight="1" x14ac:dyDescent="0.2">
      <c r="A110" s="36"/>
      <c r="B110" s="36"/>
      <c r="C110" s="36"/>
      <c r="D110" s="421"/>
      <c r="E110" s="422" t="s">
        <v>160</v>
      </c>
      <c r="F110" s="345" t="str">
        <f>$F$7</f>
        <v>FM-Menge (kg)</v>
      </c>
      <c r="G110" s="336" t="s">
        <v>101</v>
      </c>
      <c r="H110" s="337" t="str">
        <f t="shared" ref="H110:I110" si="102">IFERROR(G110*H$124/G$124,"-")</f>
        <v>-</v>
      </c>
      <c r="I110" s="337" t="str">
        <f t="shared" si="102"/>
        <v>-</v>
      </c>
      <c r="J110" s="41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</row>
    <row r="111" spans="1:34" s="1" customFormat="1" ht="20.25" customHeight="1" x14ac:dyDescent="0.2">
      <c r="A111" s="36"/>
      <c r="B111" s="36"/>
      <c r="C111" s="36"/>
      <c r="D111" s="421"/>
      <c r="E111" s="422"/>
      <c r="F111" s="345" t="s">
        <v>63</v>
      </c>
      <c r="G111" s="338">
        <v>24</v>
      </c>
      <c r="H111" s="339">
        <f>G111</f>
        <v>24</v>
      </c>
      <c r="I111" s="339">
        <f t="shared" ref="I111" si="103">H111</f>
        <v>24</v>
      </c>
      <c r="J111" s="41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</row>
    <row r="112" spans="1:34" s="1" customFormat="1" ht="20.25" customHeight="1" x14ac:dyDescent="0.2">
      <c r="A112" s="36"/>
      <c r="B112" s="36"/>
      <c r="C112" s="36"/>
      <c r="D112" s="421"/>
      <c r="E112" s="422"/>
      <c r="F112" s="345" t="s">
        <v>146</v>
      </c>
      <c r="G112" s="340">
        <v>2.25</v>
      </c>
      <c r="H112" s="344">
        <f>G112</f>
        <v>2.25</v>
      </c>
      <c r="I112" s="344">
        <f t="shared" ref="I112" si="104">H112</f>
        <v>2.25</v>
      </c>
      <c r="J112" s="41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</row>
    <row r="113" spans="1:34" s="1" customFormat="1" ht="20.25" hidden="1" customHeight="1" x14ac:dyDescent="0.2">
      <c r="A113" s="36"/>
      <c r="B113" s="83">
        <f>B107+1</f>
        <v>19</v>
      </c>
      <c r="C113" s="53">
        <v>1</v>
      </c>
      <c r="D113" s="421"/>
      <c r="E113" s="422"/>
      <c r="F113" s="227" t="s">
        <v>148</v>
      </c>
      <c r="G113" s="228">
        <f>IFERROR(G110*G111/100,0)</f>
        <v>0</v>
      </c>
      <c r="H113" s="228">
        <f t="shared" ref="H113:I113" si="105">IFERROR(H110*H111/100,0)</f>
        <v>0</v>
      </c>
      <c r="I113" s="228">
        <f t="shared" si="105"/>
        <v>0</v>
      </c>
      <c r="J113" s="41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</row>
    <row r="114" spans="1:34" s="1" customFormat="1" ht="20.25" hidden="1" customHeight="1" x14ac:dyDescent="0.2">
      <c r="A114" s="36"/>
      <c r="B114" s="53"/>
      <c r="C114" s="53">
        <f>C113+1</f>
        <v>2</v>
      </c>
      <c r="D114" s="421"/>
      <c r="E114" s="422"/>
      <c r="F114" s="227" t="s">
        <v>145</v>
      </c>
      <c r="G114" s="235">
        <f>IFERROR(G110*G112/100,0)</f>
        <v>0</v>
      </c>
      <c r="H114" s="235">
        <f t="shared" ref="H114:I114" si="106">IFERROR(H110*H112/100,0)</f>
        <v>0</v>
      </c>
      <c r="I114" s="235">
        <f t="shared" si="106"/>
        <v>0</v>
      </c>
      <c r="J114" s="41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</row>
    <row r="115" spans="1:34" s="1" customFormat="1" ht="20.25" hidden="1" customHeight="1" x14ac:dyDescent="0.2">
      <c r="A115" s="36"/>
      <c r="B115" s="36"/>
      <c r="C115" s="53">
        <v>3</v>
      </c>
      <c r="D115" s="421"/>
      <c r="E115" s="422"/>
      <c r="F115" s="227" t="s">
        <v>147</v>
      </c>
      <c r="G115" s="228">
        <f>IFERROR(G110*G111/100*G111/88,0)</f>
        <v>0</v>
      </c>
      <c r="H115" s="228">
        <f t="shared" ref="H115:I115" si="107">IFERROR(H110*H111/100*H111/88,0)</f>
        <v>0</v>
      </c>
      <c r="I115" s="228">
        <f t="shared" si="107"/>
        <v>0</v>
      </c>
      <c r="J115" s="41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</row>
    <row r="116" spans="1:34" s="36" customFormat="1" ht="4.5" customHeight="1" x14ac:dyDescent="0.2">
      <c r="D116" s="244"/>
      <c r="E116" s="244"/>
      <c r="F116" s="54"/>
      <c r="G116" s="133"/>
      <c r="H116" s="133"/>
      <c r="I116" s="133"/>
      <c r="J116" s="41"/>
    </row>
    <row r="117" spans="1:34" s="21" customFormat="1" ht="33" hidden="1" customHeight="1" x14ac:dyDescent="0.25">
      <c r="A117" s="48"/>
      <c r="B117" s="48"/>
      <c r="C117" s="48">
        <v>1</v>
      </c>
      <c r="D117" s="257"/>
      <c r="E117" s="403" t="s">
        <v>121</v>
      </c>
      <c r="F117" s="404"/>
      <c r="G117" s="215">
        <f>IFERROR(SUMIF($C$7:$C$115,$C117,G$7:G$115),"0")</f>
        <v>2090.25</v>
      </c>
      <c r="H117" s="215">
        <f t="shared" ref="H117:I119" si="108">IFERROR(SUMIF($C$7:$C$115,$C117,H$7:H$115),"0")</f>
        <v>2090.25</v>
      </c>
      <c r="I117" s="215">
        <f t="shared" si="108"/>
        <v>2013.45</v>
      </c>
      <c r="J117" s="41"/>
      <c r="K117" s="36"/>
    </row>
    <row r="118" spans="1:34" s="21" customFormat="1" ht="33" hidden="1" customHeight="1" x14ac:dyDescent="0.25">
      <c r="A118" s="48"/>
      <c r="B118" s="48"/>
      <c r="C118" s="48">
        <v>2</v>
      </c>
      <c r="D118" s="257"/>
      <c r="E118" s="403" t="s">
        <v>123</v>
      </c>
      <c r="F118" s="404"/>
      <c r="G118" s="294">
        <f>IFERROR(SUMIF($C$7:$C$115,$C118,G$7:G$115),"0")</f>
        <v>443.75</v>
      </c>
      <c r="H118" s="294">
        <f t="shared" si="108"/>
        <v>466.89285714285717</v>
      </c>
      <c r="I118" s="294">
        <f t="shared" si="108"/>
        <v>452.84090909090912</v>
      </c>
      <c r="J118" s="41"/>
      <c r="K118" s="36"/>
    </row>
    <row r="119" spans="1:34" s="21" customFormat="1" ht="30" hidden="1" customHeight="1" x14ac:dyDescent="0.2">
      <c r="A119" s="48"/>
      <c r="B119" s="48"/>
      <c r="C119" s="48">
        <v>3</v>
      </c>
      <c r="D119" s="258"/>
      <c r="E119" s="403" t="s">
        <v>149</v>
      </c>
      <c r="F119" s="404"/>
      <c r="G119" s="215">
        <f>IFERROR(SUMIF($C$7:$C$115,$C119,G$7:G$115),"0")</f>
        <v>1224.6767045454546</v>
      </c>
      <c r="H119" s="215">
        <f t="shared" si="108"/>
        <v>1224.6767045454546</v>
      </c>
      <c r="I119" s="215">
        <f t="shared" si="108"/>
        <v>1141.247159090909</v>
      </c>
      <c r="J119" s="41"/>
      <c r="K119" s="36"/>
    </row>
    <row r="120" spans="1:34" s="70" customFormat="1" ht="24" hidden="1" customHeight="1" x14ac:dyDescent="0.2">
      <c r="A120" s="167"/>
      <c r="B120" s="222"/>
      <c r="C120" s="48">
        <v>1</v>
      </c>
      <c r="D120" s="176"/>
      <c r="E120" s="405" t="s">
        <v>158</v>
      </c>
      <c r="F120" s="406"/>
      <c r="G120" s="294">
        <f>IFERROR(SUMIF($C$32:$C$115,$C120,G$32:G$115),"0")</f>
        <v>1190.25</v>
      </c>
      <c r="H120" s="294">
        <f t="shared" ref="H120:I121" si="109">IFERROR(SUMIF($C$32:$C$115,$C120,H$32:H$115),"0")</f>
        <v>1190.25</v>
      </c>
      <c r="I120" s="294">
        <f t="shared" si="109"/>
        <v>1113.45</v>
      </c>
      <c r="J120" s="177"/>
      <c r="K120" s="51"/>
    </row>
    <row r="121" spans="1:34" s="70" customFormat="1" ht="24" hidden="1" customHeight="1" x14ac:dyDescent="0.2">
      <c r="A121" s="167"/>
      <c r="B121" s="222"/>
      <c r="C121" s="222">
        <v>3</v>
      </c>
      <c r="D121" s="176"/>
      <c r="E121" s="405" t="s">
        <v>107</v>
      </c>
      <c r="F121" s="406"/>
      <c r="G121" s="215">
        <f>IFERROR(SUMIF($C$32:$C$115,$C121,G$32:G$115),"0")</f>
        <v>1224.6767045454546</v>
      </c>
      <c r="H121" s="215">
        <f t="shared" si="109"/>
        <v>1224.6767045454546</v>
      </c>
      <c r="I121" s="215">
        <f t="shared" si="109"/>
        <v>1141.247159090909</v>
      </c>
      <c r="J121" s="177"/>
      <c r="K121" s="51"/>
    </row>
    <row r="122" spans="1:34" s="70" customFormat="1" ht="24" hidden="1" customHeight="1" x14ac:dyDescent="0.2">
      <c r="A122" s="246"/>
      <c r="B122" s="246"/>
      <c r="C122" s="246"/>
      <c r="D122" s="259"/>
      <c r="E122" s="411" t="s">
        <v>109</v>
      </c>
      <c r="F122" s="412"/>
      <c r="G122" s="260">
        <f>SUMIF($C$104:$C$115,$C122,G$104:G$115)</f>
        <v>0</v>
      </c>
      <c r="H122" s="260">
        <f>SUMIF($C$104:$C$115,$C122,H$104:H$115)</f>
        <v>0</v>
      </c>
      <c r="I122" s="260">
        <f t="shared" ref="I122:I123" si="110">SUMIF($C$104:$C$115,$C122,I$104:I$115)</f>
        <v>0</v>
      </c>
      <c r="J122" s="177"/>
      <c r="K122" s="51"/>
    </row>
    <row r="123" spans="1:34" s="70" customFormat="1" ht="24" hidden="1" customHeight="1" x14ac:dyDescent="0.2">
      <c r="A123" s="246"/>
      <c r="B123" s="246"/>
      <c r="C123" s="246"/>
      <c r="D123" s="259"/>
      <c r="E123" s="411" t="s">
        <v>108</v>
      </c>
      <c r="F123" s="412"/>
      <c r="G123" s="261">
        <f>SUMIF($C$104:$C$115,$C123,G$104:G$115)</f>
        <v>0</v>
      </c>
      <c r="H123" s="261">
        <f>SUMIF($C$104:$C$115,$C123,H$104:H$115)</f>
        <v>0</v>
      </c>
      <c r="I123" s="261">
        <f t="shared" si="110"/>
        <v>0</v>
      </c>
      <c r="J123" s="177"/>
      <c r="K123" s="51"/>
    </row>
    <row r="124" spans="1:34" s="1" customFormat="1" ht="30" hidden="1" customHeight="1" x14ac:dyDescent="0.2">
      <c r="A124" s="36"/>
      <c r="B124" s="36"/>
      <c r="C124" s="297">
        <f>F2</f>
        <v>1</v>
      </c>
      <c r="D124" s="136"/>
      <c r="E124" s="418" t="s">
        <v>98</v>
      </c>
      <c r="F124" s="419"/>
      <c r="G124" s="298">
        <f>INDEX(Milch!H$19:H$26,MATCH('Gruppe 1'!$C124,Milch!$B$19:$B$26,0),1)</f>
        <v>100</v>
      </c>
      <c r="H124" s="298">
        <f>INDEX(Milch!I$19:I$26,MATCH('Gruppe 1'!$C124,Milch!$B$19:$B$26,0),1)</f>
        <v>100</v>
      </c>
      <c r="I124" s="298">
        <f>INDEX(Milch!J$19:J$26,MATCH('Gruppe 1'!$C124,Milch!$B$19:$B$26,0),1)</f>
        <v>100</v>
      </c>
      <c r="J124" s="102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</row>
    <row r="125" spans="1:34" s="21" customFormat="1" ht="33" hidden="1" customHeight="1" x14ac:dyDescent="0.2">
      <c r="A125" s="48"/>
      <c r="B125" s="48"/>
      <c r="C125" s="48"/>
      <c r="D125" s="183"/>
      <c r="E125" s="409" t="s">
        <v>103</v>
      </c>
      <c r="F125" s="410"/>
      <c r="G125" s="209">
        <f>IFERROR(G117/G124,"-")</f>
        <v>20.9025</v>
      </c>
      <c r="H125" s="209">
        <f>IFERROR(H117/H124,"-")</f>
        <v>20.9025</v>
      </c>
      <c r="I125" s="209">
        <f t="shared" ref="I125" si="111">IFERROR(I117/I124,"-")</f>
        <v>20.134499999999999</v>
      </c>
      <c r="J125" s="102"/>
      <c r="K125" s="36"/>
    </row>
    <row r="126" spans="1:34" s="21" customFormat="1" ht="33" hidden="1" customHeight="1" x14ac:dyDescent="0.2">
      <c r="A126" s="36"/>
      <c r="B126" s="36"/>
      <c r="C126" s="36"/>
      <c r="D126" s="184" t="s">
        <v>99</v>
      </c>
      <c r="E126" s="413" t="s">
        <v>106</v>
      </c>
      <c r="F126" s="414"/>
      <c r="G126" s="188">
        <f>IFERROR(G127/G125,"-")</f>
        <v>1.4352350197344814</v>
      </c>
      <c r="H126" s="188">
        <f>IFERROR(H127/H125,"-")</f>
        <v>1.4352350197344814</v>
      </c>
      <c r="I126" s="188">
        <f t="shared" ref="I126" si="112">IFERROR(I127/I125,"-")</f>
        <v>1.4403138890958307</v>
      </c>
      <c r="J126" s="102"/>
      <c r="K126" s="36"/>
    </row>
    <row r="127" spans="1:34" s="21" customFormat="1" ht="33" hidden="1" customHeight="1" x14ac:dyDescent="0.2">
      <c r="A127" s="36"/>
      <c r="B127" s="36"/>
      <c r="C127" s="297">
        <f>F2*10</f>
        <v>10</v>
      </c>
      <c r="D127" s="184" t="s">
        <v>100</v>
      </c>
      <c r="E127" s="409" t="s">
        <v>134</v>
      </c>
      <c r="F127" s="410"/>
      <c r="G127" s="210">
        <f>INDEX(Milch!H19:H26,MATCH('Gruppe 1'!$C127,Milch!$B$19:$B$26,0),1)</f>
        <v>30</v>
      </c>
      <c r="H127" s="210">
        <f>INDEX(Milch!I19:I26,MATCH('Gruppe 1'!$C$127,Milch!$B$19:$B$26,0),1)</f>
        <v>30</v>
      </c>
      <c r="I127" s="210">
        <f>INDEX(Milch!J19:J26,MATCH('Gruppe 1'!$C$127,Milch!$B$19:$B$26,0),1)</f>
        <v>29</v>
      </c>
      <c r="J127" s="104"/>
      <c r="K127" s="36"/>
    </row>
    <row r="128" spans="1:34" s="21" customFormat="1" ht="33" hidden="1" customHeight="1" x14ac:dyDescent="0.2">
      <c r="A128" s="36"/>
      <c r="B128" s="36"/>
      <c r="C128" s="36"/>
      <c r="D128" s="184" t="s">
        <v>99</v>
      </c>
      <c r="E128" s="413" t="s">
        <v>135</v>
      </c>
      <c r="F128" s="414"/>
      <c r="G128" s="214">
        <f>Milch!H10</f>
        <v>35</v>
      </c>
      <c r="H128" s="214">
        <f>Milch!I10</f>
        <v>35</v>
      </c>
      <c r="I128" s="214">
        <f>Milch!J10</f>
        <v>35</v>
      </c>
      <c r="J128" s="163"/>
      <c r="K128" s="36"/>
    </row>
    <row r="129" spans="1:11" s="21" customFormat="1" ht="33" hidden="1" customHeight="1" x14ac:dyDescent="0.2">
      <c r="A129" s="36"/>
      <c r="B129" s="36"/>
      <c r="C129" s="36"/>
      <c r="D129" s="184" t="s">
        <v>100</v>
      </c>
      <c r="E129" s="409" t="s">
        <v>104</v>
      </c>
      <c r="F129" s="410"/>
      <c r="G129" s="154">
        <f>IFERROR(G127*G128/100,"-")</f>
        <v>10.5</v>
      </c>
      <c r="H129" s="154">
        <f>IFERROR(H127*H128/100,"-")</f>
        <v>10.5</v>
      </c>
      <c r="I129" s="154">
        <f t="shared" ref="I129" si="113">IFERROR(I127*I128/100,"-")</f>
        <v>10.15</v>
      </c>
      <c r="J129" s="41"/>
      <c r="K129" s="36"/>
    </row>
    <row r="130" spans="1:11" s="21" customFormat="1" ht="33" hidden="1" customHeight="1" x14ac:dyDescent="0.2">
      <c r="A130" s="36"/>
      <c r="B130" s="36"/>
      <c r="C130" s="36"/>
      <c r="D130" s="185" t="s">
        <v>101</v>
      </c>
      <c r="E130" s="413" t="s">
        <v>105</v>
      </c>
      <c r="F130" s="414"/>
      <c r="G130" s="245">
        <f>IFERROR(G118/G124,"-")</f>
        <v>4.4375</v>
      </c>
      <c r="H130" s="245">
        <f t="shared" ref="H130:I130" si="114">IFERROR(H118/H124,"-")</f>
        <v>4.6689285714285713</v>
      </c>
      <c r="I130" s="245">
        <f t="shared" si="114"/>
        <v>4.5284090909090908</v>
      </c>
      <c r="J130" s="41"/>
      <c r="K130" s="36"/>
    </row>
    <row r="131" spans="1:11" s="21" customFormat="1" ht="33" hidden="1" customHeight="1" x14ac:dyDescent="0.2">
      <c r="A131" s="36"/>
      <c r="B131" s="36"/>
      <c r="C131" s="36"/>
      <c r="D131" s="184" t="s">
        <v>100</v>
      </c>
      <c r="E131" s="415" t="s">
        <v>150</v>
      </c>
      <c r="F131" s="416"/>
      <c r="G131" s="212">
        <f>IFERROR(G129-G130,"-")</f>
        <v>6.0625</v>
      </c>
      <c r="H131" s="212">
        <f>IFERROR(H129-H130,"-")</f>
        <v>5.8310714285714287</v>
      </c>
      <c r="I131" s="212">
        <f t="shared" ref="I131" si="115">IFERROR(I129-I130,"-")</f>
        <v>5.6215909090909095</v>
      </c>
      <c r="J131" s="41"/>
      <c r="K131" s="36"/>
    </row>
    <row r="132" spans="1:11" s="21" customFormat="1" ht="30" hidden="1" customHeight="1" x14ac:dyDescent="0.2">
      <c r="A132" s="36"/>
      <c r="B132" s="36"/>
      <c r="C132" s="36"/>
      <c r="D132" s="186" t="s">
        <v>112</v>
      </c>
      <c r="E132" s="398" t="s">
        <v>152</v>
      </c>
      <c r="F132" s="399"/>
      <c r="G132" s="213">
        <f>IFERROR(G130/G$127*100,"-")</f>
        <v>14.791666666666666</v>
      </c>
      <c r="H132" s="213">
        <f>IFERROR(H130/H$127*100,"-")</f>
        <v>15.563095238095237</v>
      </c>
      <c r="I132" s="213">
        <f t="shared" ref="I132" si="116">IFERROR(I130/I$127*100,"-")</f>
        <v>15.615203761755486</v>
      </c>
      <c r="J132" s="41"/>
      <c r="K132" s="36"/>
    </row>
    <row r="133" spans="1:11" s="21" customFormat="1" ht="30" hidden="1" customHeight="1" x14ac:dyDescent="0.2">
      <c r="A133" s="36"/>
      <c r="B133" s="36"/>
      <c r="C133" s="36"/>
      <c r="D133" s="187" t="s">
        <v>112</v>
      </c>
      <c r="E133" s="420" t="s">
        <v>151</v>
      </c>
      <c r="F133" s="420"/>
      <c r="G133" s="211">
        <f>IFERROR(G119/(G124*G127)*1000,"-")</f>
        <v>408.22556818181823</v>
      </c>
      <c r="H133" s="211">
        <f>IFERROR(H119/(H124*H127)*1000,"-")</f>
        <v>408.22556818181823</v>
      </c>
      <c r="I133" s="211">
        <f t="shared" ref="I133" si="117">IFERROR(I119/(I124*I127)*1000,"-")</f>
        <v>393.53350313479626</v>
      </c>
      <c r="J133" s="41"/>
      <c r="K133" s="36"/>
    </row>
    <row r="134" spans="1:11" s="21" customFormat="1" ht="33" customHeight="1" x14ac:dyDescent="0.2">
      <c r="A134" s="36"/>
      <c r="B134" s="36"/>
      <c r="C134" s="36"/>
      <c r="D134" s="159"/>
      <c r="E134" s="417" t="s">
        <v>115</v>
      </c>
      <c r="F134" s="417"/>
      <c r="G134" s="159"/>
      <c r="H134" s="159"/>
      <c r="I134" s="159"/>
      <c r="J134" s="41"/>
      <c r="K134" s="36"/>
    </row>
    <row r="135" spans="1:11" s="21" customFormat="1" ht="33" hidden="1" customHeight="1" x14ac:dyDescent="0.2">
      <c r="A135" s="36"/>
      <c r="B135" s="36"/>
      <c r="C135" s="36"/>
      <c r="D135" s="159"/>
      <c r="E135" s="304" t="s">
        <v>113</v>
      </c>
      <c r="F135" s="305"/>
      <c r="G135" s="206"/>
      <c r="H135" s="206"/>
      <c r="I135" s="206"/>
      <c r="J135" s="41"/>
      <c r="K135" s="36"/>
    </row>
    <row r="136" spans="1:11" s="21" customFormat="1" ht="33" hidden="1" customHeight="1" x14ac:dyDescent="0.2">
      <c r="A136" s="36"/>
      <c r="B136" s="36"/>
      <c r="C136" s="36"/>
      <c r="D136" s="159"/>
      <c r="E136" s="199" t="s">
        <v>111</v>
      </c>
      <c r="F136" s="200"/>
      <c r="G136" s="207"/>
      <c r="H136" s="207"/>
      <c r="I136" s="207"/>
      <c r="J136" s="41"/>
      <c r="K136" s="36"/>
    </row>
    <row r="137" spans="1:11" s="21" customFormat="1" ht="33" hidden="1" customHeight="1" x14ac:dyDescent="0.2">
      <c r="A137" s="36"/>
      <c r="B137" s="36"/>
      <c r="C137" s="36"/>
      <c r="D137" s="159"/>
      <c r="E137" s="220">
        <f>Milch!G44</f>
        <v>35</v>
      </c>
      <c r="F137" s="221"/>
      <c r="G137" s="216">
        <f>IFERROR($E137*G127/100-G130,"-")</f>
        <v>6.0625</v>
      </c>
      <c r="H137" s="216">
        <f t="shared" ref="H137:I137" si="118">IFERROR($E137*H127/100-H130,"-")</f>
        <v>5.8310714285714287</v>
      </c>
      <c r="I137" s="216">
        <f t="shared" si="118"/>
        <v>5.6215909090909095</v>
      </c>
      <c r="J137" s="41"/>
      <c r="K137" s="36"/>
    </row>
    <row r="138" spans="1:11" s="21" customFormat="1" ht="15" customHeight="1" x14ac:dyDescent="0.2">
      <c r="A138" s="36"/>
      <c r="B138" s="36"/>
      <c r="C138" s="36"/>
      <c r="D138" s="159"/>
      <c r="E138" s="159"/>
      <c r="F138" s="159"/>
      <c r="G138" s="159"/>
      <c r="H138" s="159"/>
      <c r="I138" s="159"/>
      <c r="J138" s="41"/>
      <c r="K138" s="36"/>
    </row>
    <row r="139" spans="1:11" s="70" customFormat="1" ht="24" customHeight="1" x14ac:dyDescent="0.2">
      <c r="A139" s="222"/>
      <c r="B139" s="222"/>
      <c r="C139" s="222"/>
      <c r="D139" s="222"/>
      <c r="E139" s="222"/>
      <c r="F139" s="222"/>
      <c r="G139" s="222"/>
      <c r="H139" s="222"/>
      <c r="I139" s="222"/>
      <c r="J139" s="222"/>
      <c r="K139" s="51"/>
    </row>
    <row r="140" spans="1:11" s="21" customFormat="1" ht="15" customHeight="1" x14ac:dyDescent="0.2">
      <c r="A140" s="36"/>
      <c r="B140" s="36"/>
      <c r="C140" s="36"/>
      <c r="D140" s="132" t="s">
        <v>130</v>
      </c>
      <c r="E140" s="132"/>
      <c r="F140" s="132"/>
      <c r="G140" s="146"/>
      <c r="H140" s="146"/>
      <c r="J140" s="41"/>
      <c r="K140" s="36"/>
    </row>
    <row r="141" spans="1:11" s="21" customFormat="1" ht="30" customHeight="1" x14ac:dyDescent="0.2">
      <c r="A141" s="36"/>
      <c r="B141" s="36"/>
      <c r="C141" s="36"/>
      <c r="D141" s="409" t="s">
        <v>127</v>
      </c>
      <c r="E141" s="410"/>
      <c r="F141" s="208" t="s">
        <v>129</v>
      </c>
      <c r="G141" s="208" t="s">
        <v>154</v>
      </c>
      <c r="H141" s="208" t="s">
        <v>155</v>
      </c>
      <c r="J141" s="178"/>
      <c r="K141" s="36"/>
    </row>
    <row r="142" spans="1:11" s="21" customFormat="1" ht="30" customHeight="1" x14ac:dyDescent="0.2">
      <c r="A142" s="36"/>
      <c r="B142" s="36"/>
      <c r="C142" s="36"/>
      <c r="D142" s="407" t="s">
        <v>114</v>
      </c>
      <c r="E142" s="408"/>
      <c r="F142" s="218">
        <v>43146</v>
      </c>
      <c r="G142" s="240">
        <v>25000</v>
      </c>
      <c r="H142" s="241">
        <f>IFERROR(G142/(F143-F142),"-")</f>
        <v>833.33333333333337</v>
      </c>
      <c r="J142" s="190"/>
      <c r="K142" s="36"/>
    </row>
    <row r="143" spans="1:11" s="21" customFormat="1" ht="30" customHeight="1" x14ac:dyDescent="0.2">
      <c r="A143" s="36"/>
      <c r="B143" s="36"/>
      <c r="C143" s="36"/>
      <c r="D143" s="407" t="s">
        <v>114</v>
      </c>
      <c r="E143" s="408"/>
      <c r="F143" s="218">
        <v>43176</v>
      </c>
      <c r="G143" s="240">
        <v>24500</v>
      </c>
      <c r="H143" s="241">
        <f t="shared" ref="H143" si="119">IFERROR(G143/(F144-F143),"-")</f>
        <v>844.82758620689651</v>
      </c>
      <c r="J143" s="190"/>
      <c r="K143" s="36"/>
    </row>
    <row r="144" spans="1:11" s="21" customFormat="1" ht="30" customHeight="1" x14ac:dyDescent="0.2">
      <c r="A144" s="36"/>
      <c r="B144" s="36"/>
      <c r="C144" s="36"/>
      <c r="D144" s="407" t="s">
        <v>114</v>
      </c>
      <c r="E144" s="408"/>
      <c r="F144" s="218">
        <v>43205</v>
      </c>
      <c r="G144" s="240">
        <v>22500</v>
      </c>
      <c r="H144" s="241"/>
      <c r="J144" s="190"/>
      <c r="K144" s="36"/>
    </row>
    <row r="145" spans="1:11" s="21" customFormat="1" x14ac:dyDescent="0.2">
      <c r="A145" s="36"/>
      <c r="B145" s="36"/>
      <c r="C145" s="36"/>
      <c r="D145" s="48"/>
      <c r="E145" s="36"/>
      <c r="F145" s="36"/>
      <c r="G145" s="229"/>
      <c r="H145" s="229"/>
      <c r="J145" s="38"/>
      <c r="K145" s="36"/>
    </row>
    <row r="146" spans="1:11" s="21" customFormat="1" x14ac:dyDescent="0.2">
      <c r="A146" s="36"/>
      <c r="B146" s="36"/>
      <c r="C146" s="36"/>
      <c r="D146" s="48"/>
      <c r="E146" s="36"/>
      <c r="F146" s="36"/>
      <c r="G146" s="229"/>
      <c r="H146" s="229"/>
      <c r="I146" s="52"/>
      <c r="J146" s="38"/>
      <c r="K146" s="36"/>
    </row>
    <row r="147" spans="1:11" s="21" customFormat="1" x14ac:dyDescent="0.2">
      <c r="A147" s="36"/>
      <c r="B147" s="36"/>
      <c r="C147" s="36"/>
      <c r="D147" s="48"/>
      <c r="E147" s="36"/>
      <c r="F147" s="36"/>
      <c r="G147" s="229"/>
      <c r="H147" s="229"/>
      <c r="I147" s="52"/>
      <c r="J147" s="38"/>
      <c r="K147" s="36"/>
    </row>
    <row r="148" spans="1:11" s="21" customFormat="1" x14ac:dyDescent="0.2">
      <c r="A148" s="36"/>
      <c r="B148" s="36"/>
      <c r="C148" s="36"/>
      <c r="D148" s="48"/>
      <c r="E148" s="36"/>
      <c r="F148" s="36"/>
      <c r="G148" s="229"/>
      <c r="H148" s="229"/>
      <c r="I148" s="52"/>
      <c r="J148" s="38"/>
      <c r="K148" s="36"/>
    </row>
    <row r="149" spans="1:11" s="21" customFormat="1" x14ac:dyDescent="0.2">
      <c r="A149" s="36"/>
      <c r="B149" s="36"/>
      <c r="C149" s="36"/>
      <c r="D149" s="48"/>
      <c r="E149" s="36"/>
      <c r="F149" s="36"/>
      <c r="G149" s="229"/>
      <c r="H149" s="229"/>
      <c r="I149" s="52"/>
      <c r="J149" s="38"/>
      <c r="K149" s="36"/>
    </row>
    <row r="150" spans="1:11" s="21" customFormat="1" x14ac:dyDescent="0.2">
      <c r="A150" s="36"/>
      <c r="B150" s="36"/>
      <c r="C150" s="36"/>
      <c r="D150" s="48"/>
      <c r="E150" s="36"/>
      <c r="F150" s="36"/>
      <c r="G150" s="229"/>
      <c r="H150" s="229"/>
      <c r="I150" s="52"/>
      <c r="J150" s="38"/>
      <c r="K150" s="36"/>
    </row>
    <row r="151" spans="1:11" s="21" customFormat="1" x14ac:dyDescent="0.2">
      <c r="A151" s="36"/>
      <c r="B151" s="36"/>
      <c r="C151" s="36"/>
      <c r="D151" s="48"/>
      <c r="E151" s="36"/>
      <c r="F151" s="36"/>
      <c r="G151" s="229"/>
      <c r="H151" s="229"/>
      <c r="I151" s="52"/>
      <c r="J151" s="38"/>
      <c r="K151" s="36"/>
    </row>
    <row r="152" spans="1:11" s="21" customFormat="1" x14ac:dyDescent="0.2">
      <c r="A152" s="36"/>
      <c r="B152" s="36"/>
      <c r="C152" s="36"/>
      <c r="D152" s="48"/>
      <c r="E152" s="50"/>
      <c r="F152" s="50"/>
      <c r="G152" s="229"/>
      <c r="H152" s="229"/>
      <c r="I152" s="52"/>
      <c r="J152" s="38"/>
      <c r="K152" s="36"/>
    </row>
    <row r="153" spans="1:11" s="21" customFormat="1" x14ac:dyDescent="0.2">
      <c r="A153" s="39"/>
      <c r="B153" s="39"/>
      <c r="C153" s="39"/>
      <c r="D153" s="48"/>
      <c r="E153" s="39"/>
      <c r="F153" s="39"/>
      <c r="G153" s="83"/>
      <c r="H153" s="83"/>
      <c r="I153" s="81"/>
      <c r="J153" s="36"/>
      <c r="K153" s="36"/>
    </row>
    <row r="154" spans="1:11" s="21" customFormat="1" ht="15" x14ac:dyDescent="0.2">
      <c r="A154" s="40"/>
      <c r="B154" s="40"/>
      <c r="C154" s="40"/>
      <c r="D154" s="55"/>
      <c r="E154" s="40"/>
      <c r="F154" s="40"/>
      <c r="G154" s="230"/>
      <c r="H154" s="230"/>
      <c r="I154" s="105"/>
      <c r="J154" s="36"/>
      <c r="K154" s="36"/>
    </row>
    <row r="155" spans="1:11" s="21" customFormat="1" ht="15" x14ac:dyDescent="0.2">
      <c r="A155" s="40"/>
      <c r="B155" s="40"/>
      <c r="C155" s="40"/>
      <c r="D155" s="55"/>
      <c r="E155" s="40"/>
      <c r="F155" s="40"/>
      <c r="G155" s="230"/>
      <c r="H155" s="230"/>
      <c r="I155" s="105"/>
      <c r="J155" s="36"/>
      <c r="K155" s="36"/>
    </row>
    <row r="156" spans="1:11" s="21" customFormat="1" ht="15" x14ac:dyDescent="0.2">
      <c r="A156" s="40"/>
      <c r="B156" s="40"/>
      <c r="C156" s="40"/>
      <c r="D156" s="55"/>
      <c r="E156" s="40"/>
      <c r="F156" s="40"/>
      <c r="G156" s="230"/>
      <c r="H156" s="230"/>
      <c r="I156" s="105"/>
      <c r="J156" s="36"/>
      <c r="K156" s="36"/>
    </row>
    <row r="157" spans="1:11" s="21" customFormat="1" ht="15" x14ac:dyDescent="0.2">
      <c r="A157" s="40"/>
      <c r="B157" s="40"/>
      <c r="C157" s="40"/>
      <c r="D157" s="55"/>
      <c r="E157" s="40"/>
      <c r="F157" s="40"/>
      <c r="G157" s="230"/>
      <c r="H157" s="230"/>
      <c r="I157" s="105"/>
      <c r="K157" s="36"/>
    </row>
    <row r="158" spans="1:11" s="21" customFormat="1" x14ac:dyDescent="0.2">
      <c r="A158" s="41"/>
      <c r="B158" s="41"/>
      <c r="C158" s="41"/>
      <c r="D158" s="56"/>
      <c r="E158" s="46"/>
      <c r="F158" s="46"/>
      <c r="G158" s="231"/>
      <c r="H158" s="231"/>
      <c r="I158" s="106"/>
      <c r="K158" s="36"/>
    </row>
    <row r="159" spans="1:11" s="21" customFormat="1" x14ac:dyDescent="0.2">
      <c r="A159" s="41"/>
      <c r="B159" s="41"/>
      <c r="C159" s="41"/>
      <c r="D159" s="56"/>
      <c r="E159" s="46"/>
      <c r="F159" s="46"/>
      <c r="G159" s="231"/>
      <c r="H159" s="231"/>
      <c r="I159" s="106"/>
      <c r="K159" s="36"/>
    </row>
    <row r="160" spans="1:11" s="21" customFormat="1" x14ac:dyDescent="0.2">
      <c r="A160" s="42"/>
      <c r="B160" s="42"/>
      <c r="C160" s="42"/>
      <c r="D160" s="55"/>
      <c r="E160" s="20"/>
      <c r="F160" s="20"/>
      <c r="G160" s="232"/>
      <c r="H160" s="232"/>
      <c r="I160" s="97"/>
      <c r="K160" s="36"/>
    </row>
    <row r="161" spans="1:11" s="21" customFormat="1" x14ac:dyDescent="0.2">
      <c r="A161" s="36"/>
      <c r="B161" s="36"/>
      <c r="C161" s="36"/>
      <c r="D161" s="48"/>
      <c r="E161" s="36"/>
      <c r="F161" s="36"/>
      <c r="G161" s="229"/>
      <c r="H161" s="229"/>
      <c r="I161" s="52"/>
      <c r="K161" s="36"/>
    </row>
    <row r="162" spans="1:11" s="21" customFormat="1" x14ac:dyDescent="0.2">
      <c r="A162" s="36"/>
      <c r="B162" s="36"/>
      <c r="C162" s="36"/>
      <c r="D162" s="48"/>
      <c r="E162" s="36"/>
      <c r="F162" s="36"/>
      <c r="G162" s="229"/>
      <c r="H162" s="229"/>
      <c r="I162" s="52"/>
      <c r="K162" s="36"/>
    </row>
    <row r="163" spans="1:11" s="21" customFormat="1" x14ac:dyDescent="0.2">
      <c r="A163" s="36"/>
      <c r="B163" s="36"/>
      <c r="C163" s="36"/>
      <c r="D163" s="48"/>
      <c r="E163" s="36"/>
      <c r="F163" s="36"/>
      <c r="G163" s="229"/>
      <c r="H163" s="229"/>
      <c r="I163" s="52"/>
      <c r="K163" s="36"/>
    </row>
    <row r="164" spans="1:11" s="21" customFormat="1" x14ac:dyDescent="0.2">
      <c r="A164" s="36"/>
      <c r="B164" s="36"/>
      <c r="C164" s="36"/>
      <c r="D164" s="48"/>
      <c r="E164" s="36"/>
      <c r="F164" s="36"/>
      <c r="G164" s="229"/>
      <c r="H164" s="229"/>
      <c r="I164" s="52"/>
      <c r="K164" s="36"/>
    </row>
    <row r="165" spans="1:11" s="21" customFormat="1" x14ac:dyDescent="0.2">
      <c r="A165" s="36"/>
      <c r="B165" s="36"/>
      <c r="C165" s="36"/>
      <c r="D165" s="48"/>
      <c r="E165" s="36"/>
      <c r="F165" s="36"/>
      <c r="G165" s="229"/>
      <c r="H165" s="229"/>
      <c r="I165" s="52"/>
      <c r="K165" s="36"/>
    </row>
    <row r="166" spans="1:11" s="21" customFormat="1" x14ac:dyDescent="0.2">
      <c r="A166" s="36"/>
      <c r="B166" s="36"/>
      <c r="C166" s="36"/>
      <c r="D166" s="48"/>
      <c r="E166" s="36"/>
      <c r="F166" s="36"/>
      <c r="G166" s="229"/>
      <c r="H166" s="229"/>
      <c r="I166" s="52"/>
      <c r="K166" s="36"/>
    </row>
    <row r="167" spans="1:11" s="21" customFormat="1" x14ac:dyDescent="0.2">
      <c r="A167" s="36"/>
      <c r="B167" s="36"/>
      <c r="C167" s="36"/>
      <c r="D167" s="48"/>
      <c r="E167" s="36"/>
      <c r="F167" s="36"/>
      <c r="G167" s="229"/>
      <c r="H167" s="229"/>
      <c r="I167" s="52"/>
      <c r="J167" s="36"/>
      <c r="K167" s="36"/>
    </row>
    <row r="168" spans="1:11" s="21" customFormat="1" x14ac:dyDescent="0.2">
      <c r="A168" s="36"/>
      <c r="B168" s="36"/>
      <c r="C168" s="36"/>
      <c r="D168" s="48"/>
      <c r="E168" s="36"/>
      <c r="F168" s="36"/>
      <c r="G168" s="229"/>
      <c r="H168" s="229"/>
      <c r="I168" s="52"/>
      <c r="J168" s="36"/>
      <c r="K168" s="36"/>
    </row>
    <row r="169" spans="1:11" s="21" customFormat="1" x14ac:dyDescent="0.2">
      <c r="A169" s="36"/>
      <c r="B169" s="36"/>
      <c r="C169" s="36"/>
      <c r="D169" s="48"/>
      <c r="E169" s="36"/>
      <c r="F169" s="36"/>
      <c r="G169" s="229"/>
      <c r="H169" s="229"/>
      <c r="I169" s="52"/>
      <c r="J169" s="36"/>
      <c r="K169" s="36"/>
    </row>
    <row r="170" spans="1:11" s="21" customFormat="1" x14ac:dyDescent="0.2">
      <c r="A170" s="36"/>
      <c r="B170" s="36"/>
      <c r="C170" s="36"/>
      <c r="D170" s="48"/>
      <c r="E170" s="36"/>
      <c r="F170" s="36"/>
      <c r="G170" s="229"/>
      <c r="H170" s="229"/>
      <c r="I170" s="52"/>
      <c r="J170" s="36"/>
      <c r="K170" s="36"/>
    </row>
    <row r="171" spans="1:11" s="21" customFormat="1" x14ac:dyDescent="0.2">
      <c r="A171" s="36"/>
      <c r="B171" s="36"/>
      <c r="C171" s="36"/>
      <c r="D171" s="48"/>
      <c r="E171" s="36"/>
      <c r="F171" s="36"/>
      <c r="G171" s="229"/>
      <c r="H171" s="229"/>
      <c r="I171" s="52"/>
      <c r="J171" s="36"/>
      <c r="K171" s="36"/>
    </row>
    <row r="172" spans="1:11" s="21" customFormat="1" x14ac:dyDescent="0.2">
      <c r="A172" s="36"/>
      <c r="B172" s="36"/>
      <c r="C172" s="36"/>
      <c r="D172" s="48"/>
      <c r="E172" s="36"/>
      <c r="F172" s="36"/>
      <c r="G172" s="229"/>
      <c r="H172" s="229"/>
      <c r="I172" s="52"/>
      <c r="J172" s="36"/>
      <c r="K172" s="36"/>
    </row>
    <row r="173" spans="1:11" s="21" customFormat="1" x14ac:dyDescent="0.2">
      <c r="A173" s="36"/>
      <c r="B173" s="36"/>
      <c r="C173" s="36"/>
      <c r="D173" s="48"/>
      <c r="E173" s="36"/>
      <c r="F173" s="36"/>
      <c r="G173" s="229"/>
      <c r="H173" s="229"/>
      <c r="I173" s="52"/>
      <c r="J173" s="36"/>
      <c r="K173" s="36"/>
    </row>
    <row r="174" spans="1:11" s="21" customFormat="1" x14ac:dyDescent="0.2">
      <c r="A174" s="36"/>
      <c r="B174" s="36"/>
      <c r="C174" s="36"/>
      <c r="D174" s="48"/>
      <c r="E174" s="36"/>
      <c r="F174" s="36"/>
      <c r="G174" s="229"/>
      <c r="H174" s="229"/>
      <c r="I174" s="52"/>
      <c r="J174" s="36"/>
      <c r="K174" s="36"/>
    </row>
    <row r="175" spans="1:11" s="21" customFormat="1" x14ac:dyDescent="0.2">
      <c r="A175" s="36"/>
      <c r="B175" s="36"/>
      <c r="C175" s="36"/>
      <c r="D175" s="48"/>
      <c r="E175" s="36"/>
      <c r="F175" s="36"/>
      <c r="G175" s="229"/>
      <c r="H175" s="229"/>
      <c r="I175" s="52"/>
      <c r="J175" s="36"/>
      <c r="K175" s="36"/>
    </row>
    <row r="176" spans="1:11" s="21" customFormat="1" x14ac:dyDescent="0.2">
      <c r="A176" s="36"/>
      <c r="B176" s="36"/>
      <c r="C176" s="36"/>
      <c r="D176" s="48"/>
      <c r="E176" s="36"/>
      <c r="F176" s="36"/>
      <c r="G176" s="229"/>
      <c r="H176" s="229"/>
      <c r="I176" s="52"/>
      <c r="J176" s="36"/>
      <c r="K176" s="36"/>
    </row>
    <row r="177" spans="1:11" s="21" customFormat="1" x14ac:dyDescent="0.2">
      <c r="A177" s="36"/>
      <c r="B177" s="36"/>
      <c r="C177" s="36"/>
      <c r="D177" s="48"/>
      <c r="E177" s="36"/>
      <c r="F177" s="36"/>
      <c r="G177" s="229"/>
      <c r="H177" s="229"/>
      <c r="I177" s="52"/>
      <c r="J177" s="36"/>
      <c r="K177" s="36"/>
    </row>
    <row r="178" spans="1:11" s="21" customFormat="1" x14ac:dyDescent="0.2">
      <c r="A178" s="36"/>
      <c r="B178" s="36"/>
      <c r="C178" s="36"/>
      <c r="D178" s="48"/>
      <c r="E178" s="36"/>
      <c r="F178" s="36"/>
      <c r="G178" s="229"/>
      <c r="H178" s="229"/>
      <c r="I178" s="52"/>
      <c r="J178" s="39"/>
      <c r="K178" s="36"/>
    </row>
    <row r="179" spans="1:11" s="21" customFormat="1" x14ac:dyDescent="0.2">
      <c r="A179" s="36"/>
      <c r="B179" s="36"/>
      <c r="C179" s="36"/>
      <c r="D179" s="48"/>
      <c r="E179" s="36"/>
      <c r="F179" s="36"/>
      <c r="G179" s="229"/>
      <c r="H179" s="229"/>
      <c r="I179" s="52"/>
      <c r="J179" s="40"/>
      <c r="K179" s="36"/>
    </row>
    <row r="180" spans="1:11" s="21" customFormat="1" x14ac:dyDescent="0.2">
      <c r="A180" s="36"/>
      <c r="B180" s="36"/>
      <c r="C180" s="36"/>
      <c r="D180" s="48"/>
      <c r="E180" s="36"/>
      <c r="F180" s="36"/>
      <c r="G180" s="229"/>
      <c r="H180" s="229"/>
      <c r="I180" s="52"/>
      <c r="J180" s="40"/>
      <c r="K180" s="36"/>
    </row>
    <row r="181" spans="1:11" s="21" customFormat="1" x14ac:dyDescent="0.2">
      <c r="A181" s="36"/>
      <c r="B181" s="36"/>
      <c r="C181" s="36"/>
      <c r="D181" s="48"/>
      <c r="E181" s="36"/>
      <c r="F181" s="36"/>
      <c r="G181" s="229"/>
      <c r="H181" s="229"/>
      <c r="I181" s="52"/>
      <c r="J181" s="40"/>
      <c r="K181" s="36"/>
    </row>
    <row r="182" spans="1:11" s="21" customFormat="1" x14ac:dyDescent="0.2">
      <c r="A182" s="36"/>
      <c r="B182" s="36"/>
      <c r="C182" s="36"/>
      <c r="D182" s="48"/>
      <c r="E182" s="36"/>
      <c r="F182" s="36"/>
      <c r="G182" s="229"/>
      <c r="H182" s="229"/>
      <c r="I182" s="52"/>
      <c r="J182" s="40"/>
      <c r="K182" s="36"/>
    </row>
    <row r="183" spans="1:11" s="21" customFormat="1" x14ac:dyDescent="0.2">
      <c r="A183" s="36"/>
      <c r="B183" s="36"/>
      <c r="C183" s="36"/>
      <c r="D183" s="48"/>
      <c r="E183" s="36"/>
      <c r="F183" s="36"/>
      <c r="G183" s="229"/>
      <c r="H183" s="229"/>
      <c r="I183" s="52"/>
      <c r="J183" s="41"/>
      <c r="K183" s="36"/>
    </row>
    <row r="184" spans="1:11" s="21" customFormat="1" x14ac:dyDescent="0.2">
      <c r="A184" s="36"/>
      <c r="B184" s="36"/>
      <c r="C184" s="36"/>
      <c r="D184" s="48"/>
      <c r="E184" s="36"/>
      <c r="F184" s="36"/>
      <c r="G184" s="229"/>
      <c r="H184" s="229"/>
      <c r="I184" s="52"/>
      <c r="J184" s="4"/>
      <c r="K184" s="36"/>
    </row>
    <row r="185" spans="1:11" s="21" customFormat="1" x14ac:dyDescent="0.2">
      <c r="A185" s="36"/>
      <c r="B185" s="36"/>
      <c r="C185" s="36"/>
      <c r="D185" s="48"/>
      <c r="E185" s="36"/>
      <c r="F185" s="36"/>
      <c r="G185" s="229"/>
      <c r="H185" s="229"/>
      <c r="I185" s="52"/>
      <c r="J185" s="2"/>
      <c r="K185" s="36"/>
    </row>
    <row r="186" spans="1:11" s="21" customFormat="1" x14ac:dyDescent="0.2">
      <c r="A186" s="36"/>
      <c r="B186" s="36"/>
      <c r="C186" s="36"/>
      <c r="D186" s="48"/>
      <c r="E186" s="36"/>
      <c r="F186" s="36"/>
      <c r="G186" s="229"/>
      <c r="H186" s="229"/>
      <c r="I186" s="52"/>
      <c r="J186" s="1"/>
      <c r="K186" s="36"/>
    </row>
    <row r="187" spans="1:11" s="21" customFormat="1" x14ac:dyDescent="0.2">
      <c r="A187" s="36"/>
      <c r="B187" s="36"/>
      <c r="C187" s="36"/>
      <c r="D187" s="48"/>
      <c r="E187" s="36"/>
      <c r="F187" s="36"/>
      <c r="G187" s="229"/>
      <c r="H187" s="229"/>
      <c r="I187" s="52"/>
      <c r="J187" s="1"/>
      <c r="K187" s="36"/>
    </row>
    <row r="188" spans="1:11" s="21" customFormat="1" x14ac:dyDescent="0.2">
      <c r="A188" s="36"/>
      <c r="B188" s="36"/>
      <c r="C188" s="36"/>
      <c r="D188" s="48"/>
      <c r="E188" s="36"/>
      <c r="F188" s="36"/>
      <c r="G188" s="229"/>
      <c r="H188" s="229"/>
      <c r="I188" s="52"/>
      <c r="J188" s="1"/>
      <c r="K188" s="36"/>
    </row>
    <row r="189" spans="1:11" s="21" customFormat="1" x14ac:dyDescent="0.2">
      <c r="A189" s="36"/>
      <c r="B189" s="36"/>
      <c r="C189" s="36"/>
      <c r="D189" s="48"/>
      <c r="E189" s="36"/>
      <c r="F189" s="36"/>
      <c r="G189" s="229"/>
      <c r="H189" s="229"/>
      <c r="I189" s="52"/>
      <c r="J189" s="1"/>
      <c r="K189" s="36"/>
    </row>
    <row r="190" spans="1:11" s="21" customFormat="1" x14ac:dyDescent="0.2">
      <c r="A190" s="36"/>
      <c r="B190" s="36"/>
      <c r="C190" s="36"/>
      <c r="D190" s="48"/>
      <c r="E190" s="36"/>
      <c r="F190" s="36"/>
      <c r="G190" s="229"/>
      <c r="H190" s="229"/>
      <c r="I190" s="52"/>
      <c r="J190" s="1"/>
      <c r="K190" s="36"/>
    </row>
    <row r="191" spans="1:11" s="21" customFormat="1" x14ac:dyDescent="0.2">
      <c r="A191" s="36"/>
      <c r="B191" s="36"/>
      <c r="C191" s="36"/>
      <c r="D191" s="48"/>
      <c r="E191" s="36"/>
      <c r="F191" s="36"/>
      <c r="G191" s="229"/>
      <c r="H191" s="229"/>
      <c r="I191" s="52"/>
      <c r="J191" s="1"/>
      <c r="K191" s="36"/>
    </row>
    <row r="192" spans="1:11" s="21" customFormat="1" x14ac:dyDescent="0.2">
      <c r="A192" s="36"/>
      <c r="B192" s="36"/>
      <c r="C192" s="36"/>
      <c r="D192" s="48"/>
      <c r="E192" s="36"/>
      <c r="F192" s="36"/>
      <c r="G192" s="229"/>
      <c r="H192" s="229"/>
      <c r="I192" s="52"/>
      <c r="J192" s="1"/>
      <c r="K192" s="36"/>
    </row>
    <row r="193" spans="1:11" s="21" customFormat="1" x14ac:dyDescent="0.2">
      <c r="A193" s="36"/>
      <c r="B193" s="36"/>
      <c r="C193" s="36"/>
      <c r="D193" s="48"/>
      <c r="E193" s="36"/>
      <c r="F193" s="36"/>
      <c r="G193" s="229"/>
      <c r="H193" s="229"/>
      <c r="I193" s="52"/>
      <c r="J193" s="1"/>
      <c r="K193" s="36"/>
    </row>
    <row r="194" spans="1:11" s="21" customFormat="1" x14ac:dyDescent="0.2">
      <c r="A194" s="36"/>
      <c r="B194" s="36"/>
      <c r="C194" s="36"/>
      <c r="D194" s="48"/>
      <c r="E194" s="36"/>
      <c r="F194" s="36"/>
      <c r="G194" s="229"/>
      <c r="H194" s="229"/>
      <c r="I194" s="52"/>
      <c r="J194" s="1"/>
      <c r="K194" s="36"/>
    </row>
    <row r="195" spans="1:11" s="21" customFormat="1" x14ac:dyDescent="0.2">
      <c r="A195" s="36"/>
      <c r="B195" s="36"/>
      <c r="C195" s="36"/>
      <c r="D195" s="48"/>
      <c r="E195" s="36"/>
      <c r="F195" s="36"/>
      <c r="G195" s="229"/>
      <c r="H195" s="229"/>
      <c r="I195" s="52"/>
      <c r="J195" s="1"/>
      <c r="K195" s="36"/>
    </row>
    <row r="196" spans="1:11" s="21" customFormat="1" x14ac:dyDescent="0.2">
      <c r="A196" s="36"/>
      <c r="B196" s="36"/>
      <c r="C196" s="36"/>
      <c r="D196" s="48"/>
      <c r="E196" s="36"/>
      <c r="F196" s="36"/>
      <c r="G196" s="229"/>
      <c r="H196" s="229"/>
      <c r="I196" s="52"/>
      <c r="J196" s="1"/>
      <c r="K196" s="36"/>
    </row>
    <row r="197" spans="1:11" s="21" customFormat="1" x14ac:dyDescent="0.2">
      <c r="A197" s="36"/>
      <c r="B197" s="36"/>
      <c r="C197" s="36"/>
      <c r="D197" s="48"/>
      <c r="E197" s="36"/>
      <c r="F197" s="36"/>
      <c r="G197" s="229"/>
      <c r="H197" s="229"/>
      <c r="I197" s="52"/>
      <c r="J197" s="1"/>
      <c r="K197" s="36"/>
    </row>
    <row r="198" spans="1:11" s="21" customFormat="1" x14ac:dyDescent="0.2">
      <c r="A198" s="36"/>
      <c r="B198" s="36"/>
      <c r="C198" s="36"/>
      <c r="D198" s="48"/>
      <c r="E198" s="36"/>
      <c r="F198" s="36"/>
      <c r="G198" s="229"/>
      <c r="H198" s="229"/>
      <c r="I198" s="52"/>
      <c r="J198" s="1"/>
      <c r="K198" s="36"/>
    </row>
    <row r="199" spans="1:11" s="21" customFormat="1" x14ac:dyDescent="0.2">
      <c r="A199" s="36"/>
      <c r="B199" s="36"/>
      <c r="C199" s="36"/>
      <c r="D199" s="48"/>
      <c r="E199" s="36"/>
      <c r="F199" s="36"/>
      <c r="G199" s="229"/>
      <c r="H199" s="229"/>
      <c r="I199" s="52"/>
      <c r="J199" s="1"/>
      <c r="K199" s="36"/>
    </row>
    <row r="200" spans="1:11" s="21" customFormat="1" x14ac:dyDescent="0.2">
      <c r="A200" s="36"/>
      <c r="B200" s="36"/>
      <c r="C200" s="36"/>
      <c r="D200" s="48"/>
      <c r="E200" s="36"/>
      <c r="F200" s="36"/>
      <c r="G200" s="229"/>
      <c r="H200" s="229"/>
      <c r="I200" s="52"/>
      <c r="J200" s="1"/>
      <c r="K200" s="36"/>
    </row>
    <row r="201" spans="1:11" s="21" customFormat="1" x14ac:dyDescent="0.2">
      <c r="A201" s="36"/>
      <c r="B201" s="36"/>
      <c r="C201" s="36"/>
      <c r="D201" s="48"/>
      <c r="E201" s="36"/>
      <c r="F201" s="36"/>
      <c r="G201" s="229"/>
      <c r="H201" s="229"/>
      <c r="I201" s="52"/>
      <c r="J201" s="1"/>
      <c r="K201" s="36"/>
    </row>
    <row r="202" spans="1:11" s="21" customFormat="1" x14ac:dyDescent="0.2">
      <c r="A202" s="36"/>
      <c r="B202" s="36"/>
      <c r="C202" s="36"/>
      <c r="D202" s="48"/>
      <c r="E202" s="36"/>
      <c r="F202" s="36"/>
      <c r="G202" s="229"/>
      <c r="H202" s="229"/>
      <c r="I202" s="52"/>
      <c r="J202" s="1"/>
      <c r="K202" s="36"/>
    </row>
    <row r="203" spans="1:11" s="21" customFormat="1" x14ac:dyDescent="0.2">
      <c r="A203" s="36"/>
      <c r="B203" s="36"/>
      <c r="C203" s="36"/>
      <c r="D203" s="48"/>
      <c r="E203" s="36"/>
      <c r="F203" s="36"/>
      <c r="G203" s="229"/>
      <c r="H203" s="229"/>
      <c r="I203" s="52"/>
      <c r="J203" s="1"/>
      <c r="K203" s="36"/>
    </row>
    <row r="204" spans="1:11" s="21" customFormat="1" x14ac:dyDescent="0.2">
      <c r="A204" s="36"/>
      <c r="B204" s="36"/>
      <c r="C204" s="36"/>
      <c r="D204" s="48"/>
      <c r="E204" s="36"/>
      <c r="F204" s="36"/>
      <c r="G204" s="229"/>
      <c r="H204" s="229"/>
      <c r="I204" s="52"/>
      <c r="J204" s="1"/>
      <c r="K204" s="36"/>
    </row>
    <row r="205" spans="1:11" s="21" customFormat="1" x14ac:dyDescent="0.2">
      <c r="A205" s="36"/>
      <c r="B205" s="36"/>
      <c r="C205" s="36"/>
      <c r="D205" s="48"/>
      <c r="E205" s="36"/>
      <c r="F205" s="36"/>
      <c r="G205" s="229"/>
      <c r="H205" s="229"/>
      <c r="I205" s="52"/>
      <c r="J205" s="1"/>
      <c r="K205" s="36"/>
    </row>
    <row r="206" spans="1:11" s="21" customFormat="1" x14ac:dyDescent="0.2">
      <c r="A206" s="36"/>
      <c r="B206" s="36"/>
      <c r="C206" s="36"/>
      <c r="D206" s="48"/>
      <c r="E206" s="36"/>
      <c r="F206" s="36"/>
      <c r="G206" s="229"/>
      <c r="H206" s="229"/>
      <c r="I206" s="52"/>
      <c r="J206" s="1"/>
      <c r="K206" s="36"/>
    </row>
    <row r="207" spans="1:11" s="21" customFormat="1" x14ac:dyDescent="0.2">
      <c r="A207" s="36"/>
      <c r="B207" s="36"/>
      <c r="C207" s="36"/>
      <c r="D207" s="48"/>
      <c r="E207" s="36"/>
      <c r="F207" s="36"/>
      <c r="G207" s="229"/>
      <c r="H207" s="229"/>
      <c r="I207" s="52"/>
      <c r="J207" s="1"/>
      <c r="K207" s="36"/>
    </row>
    <row r="208" spans="1:11" s="21" customFormat="1" x14ac:dyDescent="0.2">
      <c r="A208" s="36"/>
      <c r="B208" s="36"/>
      <c r="C208" s="36"/>
      <c r="D208" s="48"/>
      <c r="E208" s="36"/>
      <c r="F208" s="36"/>
      <c r="G208" s="229"/>
      <c r="H208" s="229"/>
      <c r="I208" s="52"/>
      <c r="J208" s="1"/>
      <c r="K208" s="36"/>
    </row>
    <row r="209" spans="1:11" s="21" customFormat="1" x14ac:dyDescent="0.2">
      <c r="A209" s="36"/>
      <c r="B209" s="36"/>
      <c r="C209" s="36"/>
      <c r="D209" s="48"/>
      <c r="E209" s="36"/>
      <c r="F209" s="36"/>
      <c r="G209" s="229"/>
      <c r="H209" s="229"/>
      <c r="I209" s="52"/>
      <c r="J209" s="1"/>
      <c r="K209" s="36"/>
    </row>
    <row r="210" spans="1:11" s="21" customFormat="1" x14ac:dyDescent="0.2">
      <c r="A210" s="36"/>
      <c r="B210" s="36"/>
      <c r="C210" s="36"/>
      <c r="D210" s="48"/>
      <c r="E210" s="36"/>
      <c r="F210" s="36"/>
      <c r="G210" s="229"/>
      <c r="H210" s="229"/>
      <c r="I210" s="52"/>
      <c r="J210" s="1"/>
      <c r="K210" s="36"/>
    </row>
    <row r="211" spans="1:11" s="21" customFormat="1" x14ac:dyDescent="0.2">
      <c r="A211" s="36"/>
      <c r="B211" s="36"/>
      <c r="C211" s="36"/>
      <c r="D211" s="48"/>
      <c r="E211" s="36"/>
      <c r="F211" s="36"/>
      <c r="G211" s="229"/>
      <c r="H211" s="229"/>
      <c r="I211" s="52"/>
      <c r="J211" s="1"/>
      <c r="K211" s="36"/>
    </row>
    <row r="212" spans="1:11" s="21" customFormat="1" x14ac:dyDescent="0.2">
      <c r="A212" s="36"/>
      <c r="B212" s="36"/>
      <c r="C212" s="36"/>
      <c r="D212" s="48"/>
      <c r="E212" s="36"/>
      <c r="F212" s="36"/>
      <c r="G212" s="229"/>
      <c r="H212" s="229"/>
      <c r="I212" s="52"/>
      <c r="J212" s="1"/>
      <c r="K212" s="36"/>
    </row>
    <row r="213" spans="1:11" s="21" customFormat="1" x14ac:dyDescent="0.2">
      <c r="A213" s="36"/>
      <c r="B213" s="36"/>
      <c r="C213" s="36"/>
      <c r="D213" s="48"/>
      <c r="E213" s="36"/>
      <c r="F213" s="36"/>
      <c r="G213" s="229"/>
      <c r="H213" s="229"/>
      <c r="I213" s="52"/>
      <c r="J213" s="1"/>
      <c r="K213" s="36"/>
    </row>
    <row r="214" spans="1:11" s="21" customFormat="1" x14ac:dyDescent="0.2">
      <c r="A214" s="36"/>
      <c r="B214" s="36"/>
      <c r="C214" s="36"/>
      <c r="D214" s="48"/>
      <c r="E214" s="36"/>
      <c r="F214" s="36"/>
      <c r="G214" s="229"/>
      <c r="H214" s="229"/>
      <c r="I214" s="52"/>
      <c r="J214" s="1"/>
      <c r="K214" s="36"/>
    </row>
    <row r="215" spans="1:11" s="21" customFormat="1" x14ac:dyDescent="0.2">
      <c r="A215" s="36"/>
      <c r="B215" s="36"/>
      <c r="C215" s="36"/>
      <c r="D215" s="48"/>
      <c r="E215" s="36"/>
      <c r="F215" s="36"/>
      <c r="G215" s="229"/>
      <c r="H215" s="229"/>
      <c r="I215" s="52"/>
      <c r="J215" s="1"/>
      <c r="K215" s="36"/>
    </row>
    <row r="216" spans="1:11" s="21" customFormat="1" x14ac:dyDescent="0.2">
      <c r="A216" s="36"/>
      <c r="B216" s="36"/>
      <c r="C216" s="36"/>
      <c r="D216" s="48"/>
      <c r="E216" s="36"/>
      <c r="F216" s="36"/>
      <c r="G216" s="229"/>
      <c r="H216" s="229"/>
      <c r="I216" s="52"/>
      <c r="J216" s="1"/>
      <c r="K216" s="36"/>
    </row>
    <row r="217" spans="1:11" s="21" customFormat="1" x14ac:dyDescent="0.2">
      <c r="A217" s="36"/>
      <c r="B217" s="36"/>
      <c r="C217" s="36"/>
      <c r="D217" s="48"/>
      <c r="E217" s="36"/>
      <c r="F217" s="36"/>
      <c r="G217" s="229"/>
      <c r="H217" s="229"/>
      <c r="I217" s="52"/>
      <c r="J217" s="1"/>
      <c r="K217" s="36"/>
    </row>
    <row r="218" spans="1:11" s="21" customFormat="1" x14ac:dyDescent="0.2">
      <c r="A218" s="36"/>
      <c r="B218" s="36"/>
      <c r="C218" s="36"/>
      <c r="D218" s="48"/>
      <c r="E218" s="36"/>
      <c r="F218" s="36"/>
      <c r="G218" s="229"/>
      <c r="H218" s="229"/>
      <c r="I218" s="52"/>
      <c r="J218" s="1"/>
      <c r="K218" s="36"/>
    </row>
    <row r="219" spans="1:11" s="21" customFormat="1" x14ac:dyDescent="0.2">
      <c r="A219" s="36"/>
      <c r="B219" s="36"/>
      <c r="C219" s="36"/>
      <c r="D219" s="48"/>
      <c r="E219" s="36"/>
      <c r="F219" s="36"/>
      <c r="G219" s="229"/>
      <c r="H219" s="229"/>
      <c r="I219" s="52"/>
      <c r="J219" s="1"/>
      <c r="K219" s="36"/>
    </row>
    <row r="220" spans="1:11" s="21" customFormat="1" x14ac:dyDescent="0.2">
      <c r="A220" s="36"/>
      <c r="B220" s="36"/>
      <c r="C220" s="36"/>
      <c r="D220" s="48"/>
      <c r="E220" s="36"/>
      <c r="F220" s="36"/>
      <c r="G220" s="229"/>
      <c r="H220" s="229"/>
      <c r="I220" s="52"/>
      <c r="J220" s="1"/>
      <c r="K220" s="36"/>
    </row>
    <row r="221" spans="1:11" s="21" customFormat="1" x14ac:dyDescent="0.2">
      <c r="A221" s="36"/>
      <c r="B221" s="36"/>
      <c r="C221" s="36"/>
      <c r="D221" s="48"/>
      <c r="E221" s="36"/>
      <c r="F221" s="36"/>
      <c r="G221" s="229"/>
      <c r="H221" s="229"/>
      <c r="I221" s="52"/>
      <c r="J221" s="1"/>
      <c r="K221" s="36"/>
    </row>
    <row r="222" spans="1:11" s="21" customFormat="1" x14ac:dyDescent="0.2">
      <c r="A222" s="36"/>
      <c r="B222" s="36"/>
      <c r="C222" s="36"/>
      <c r="D222" s="48"/>
      <c r="E222" s="36"/>
      <c r="F222" s="36"/>
      <c r="G222" s="229"/>
      <c r="H222" s="229"/>
      <c r="I222" s="52"/>
      <c r="J222" s="1"/>
      <c r="K222" s="36"/>
    </row>
    <row r="223" spans="1:11" s="21" customFormat="1" x14ac:dyDescent="0.2">
      <c r="A223" s="36"/>
      <c r="B223" s="36"/>
      <c r="C223" s="36"/>
      <c r="D223" s="48"/>
      <c r="E223" s="36"/>
      <c r="F223" s="36"/>
      <c r="G223" s="229"/>
      <c r="H223" s="229"/>
      <c r="I223" s="52"/>
      <c r="J223" s="1"/>
      <c r="K223" s="36"/>
    </row>
    <row r="224" spans="1:11" s="21" customFormat="1" x14ac:dyDescent="0.2">
      <c r="A224" s="36"/>
      <c r="B224" s="36"/>
      <c r="C224" s="36"/>
      <c r="D224" s="48"/>
      <c r="E224" s="36"/>
      <c r="F224" s="36"/>
      <c r="G224" s="229"/>
      <c r="H224" s="229"/>
      <c r="I224" s="52"/>
      <c r="J224" s="1"/>
      <c r="K224" s="36"/>
    </row>
    <row r="225" spans="1:11" s="21" customFormat="1" x14ac:dyDescent="0.2">
      <c r="A225" s="36"/>
      <c r="B225" s="36"/>
      <c r="C225" s="36"/>
      <c r="D225" s="48"/>
      <c r="E225" s="36"/>
      <c r="F225" s="36"/>
      <c r="G225" s="229"/>
      <c r="H225" s="229"/>
      <c r="I225" s="52"/>
      <c r="J225" s="1"/>
      <c r="K225" s="36"/>
    </row>
    <row r="226" spans="1:11" s="21" customFormat="1" x14ac:dyDescent="0.2">
      <c r="A226" s="36"/>
      <c r="B226" s="36"/>
      <c r="C226" s="36"/>
      <c r="D226" s="48"/>
      <c r="E226" s="36"/>
      <c r="F226" s="36"/>
      <c r="G226" s="229"/>
      <c r="H226" s="229"/>
      <c r="I226" s="52"/>
      <c r="J226" s="1"/>
      <c r="K226" s="36"/>
    </row>
    <row r="227" spans="1:11" s="21" customFormat="1" x14ac:dyDescent="0.2">
      <c r="A227" s="36"/>
      <c r="B227" s="36"/>
      <c r="C227" s="36"/>
      <c r="D227" s="48"/>
      <c r="E227" s="36"/>
      <c r="F227" s="36"/>
      <c r="G227" s="229"/>
      <c r="H227" s="229"/>
      <c r="I227" s="52"/>
      <c r="J227" s="1"/>
      <c r="K227" s="36"/>
    </row>
    <row r="228" spans="1:11" s="21" customFormat="1" x14ac:dyDescent="0.2">
      <c r="A228" s="36"/>
      <c r="B228" s="36"/>
      <c r="C228" s="36"/>
      <c r="D228" s="48"/>
      <c r="E228" s="36"/>
      <c r="F228" s="36"/>
      <c r="G228" s="229"/>
      <c r="H228" s="229"/>
      <c r="I228" s="52"/>
      <c r="J228" s="1"/>
      <c r="K228" s="36"/>
    </row>
    <row r="229" spans="1:11" s="21" customFormat="1" x14ac:dyDescent="0.2">
      <c r="A229" s="36"/>
      <c r="B229" s="36"/>
      <c r="C229" s="36"/>
      <c r="D229" s="48"/>
      <c r="E229" s="36"/>
      <c r="F229" s="36"/>
      <c r="G229" s="229"/>
      <c r="H229" s="229"/>
      <c r="I229" s="52"/>
      <c r="J229" s="1"/>
      <c r="K229" s="36"/>
    </row>
    <row r="230" spans="1:11" s="21" customFormat="1" x14ac:dyDescent="0.2">
      <c r="A230" s="36"/>
      <c r="B230" s="36"/>
      <c r="C230" s="36"/>
      <c r="D230" s="48"/>
      <c r="E230" s="36"/>
      <c r="F230" s="36"/>
      <c r="G230" s="229"/>
      <c r="H230" s="229"/>
      <c r="I230" s="52"/>
      <c r="J230" s="1"/>
      <c r="K230" s="36"/>
    </row>
    <row r="231" spans="1:11" s="21" customFormat="1" x14ac:dyDescent="0.2">
      <c r="A231" s="36"/>
      <c r="B231" s="36"/>
      <c r="C231" s="36"/>
      <c r="D231" s="48"/>
      <c r="E231" s="36"/>
      <c r="F231" s="36"/>
      <c r="G231" s="229"/>
      <c r="H231" s="229"/>
      <c r="I231" s="52"/>
      <c r="J231" s="1"/>
      <c r="K231" s="36"/>
    </row>
    <row r="232" spans="1:11" s="21" customFormat="1" x14ac:dyDescent="0.2">
      <c r="A232" s="36"/>
      <c r="B232" s="36"/>
      <c r="C232" s="36"/>
      <c r="D232" s="48"/>
      <c r="E232" s="36"/>
      <c r="F232" s="36"/>
      <c r="G232" s="229"/>
      <c r="H232" s="229"/>
      <c r="I232" s="52"/>
      <c r="J232" s="1"/>
      <c r="K232" s="36"/>
    </row>
    <row r="233" spans="1:11" s="21" customFormat="1" x14ac:dyDescent="0.2">
      <c r="A233" s="36"/>
      <c r="B233" s="36"/>
      <c r="C233" s="36"/>
      <c r="D233" s="48"/>
      <c r="E233" s="36"/>
      <c r="F233" s="36"/>
      <c r="G233" s="229"/>
      <c r="H233" s="229"/>
      <c r="I233" s="52"/>
      <c r="J233" s="1"/>
      <c r="K233" s="36"/>
    </row>
    <row r="234" spans="1:11" s="21" customFormat="1" x14ac:dyDescent="0.2">
      <c r="A234" s="36"/>
      <c r="B234" s="36"/>
      <c r="C234" s="36"/>
      <c r="D234" s="48"/>
      <c r="E234" s="36"/>
      <c r="F234" s="36"/>
      <c r="G234" s="229"/>
      <c r="H234" s="229"/>
      <c r="I234" s="52"/>
      <c r="J234" s="1"/>
      <c r="K234" s="36"/>
    </row>
    <row r="235" spans="1:11" s="21" customFormat="1" x14ac:dyDescent="0.2">
      <c r="A235" s="36"/>
      <c r="B235" s="36"/>
      <c r="C235" s="36"/>
      <c r="D235" s="48"/>
      <c r="E235" s="36"/>
      <c r="F235" s="36"/>
      <c r="G235" s="229"/>
      <c r="H235" s="229"/>
      <c r="I235" s="52"/>
      <c r="J235" s="1"/>
      <c r="K235" s="36"/>
    </row>
    <row r="236" spans="1:11" s="21" customFormat="1" x14ac:dyDescent="0.2">
      <c r="A236" s="36"/>
      <c r="B236" s="36"/>
      <c r="C236" s="36"/>
      <c r="D236" s="48"/>
      <c r="E236" s="36"/>
      <c r="F236" s="36"/>
      <c r="G236" s="229"/>
      <c r="H236" s="229"/>
      <c r="I236" s="52"/>
      <c r="J236" s="1"/>
      <c r="K236" s="36"/>
    </row>
    <row r="237" spans="1:11" s="21" customFormat="1" x14ac:dyDescent="0.2">
      <c r="A237" s="36"/>
      <c r="B237" s="36"/>
      <c r="C237" s="36"/>
      <c r="D237" s="48"/>
      <c r="E237" s="36"/>
      <c r="F237" s="36"/>
      <c r="G237" s="229"/>
      <c r="H237" s="229"/>
      <c r="I237" s="52"/>
      <c r="J237" s="1"/>
      <c r="K237" s="36"/>
    </row>
    <row r="238" spans="1:11" s="21" customFormat="1" x14ac:dyDescent="0.2">
      <c r="A238" s="36"/>
      <c r="B238" s="36"/>
      <c r="C238" s="36"/>
      <c r="D238" s="48"/>
      <c r="E238" s="36"/>
      <c r="F238" s="36"/>
      <c r="G238" s="229"/>
      <c r="H238" s="229"/>
      <c r="I238" s="52"/>
      <c r="J238" s="1"/>
      <c r="K238" s="36"/>
    </row>
    <row r="239" spans="1:11" s="21" customFormat="1" x14ac:dyDescent="0.2">
      <c r="A239" s="36"/>
      <c r="B239" s="36"/>
      <c r="C239" s="36"/>
      <c r="D239" s="48"/>
      <c r="E239" s="36"/>
      <c r="F239" s="36"/>
      <c r="G239" s="229"/>
      <c r="H239" s="229"/>
      <c r="I239" s="52"/>
      <c r="J239" s="1"/>
      <c r="K239" s="36"/>
    </row>
    <row r="240" spans="1:11" s="21" customFormat="1" x14ac:dyDescent="0.2">
      <c r="A240" s="36"/>
      <c r="B240" s="36"/>
      <c r="C240" s="36"/>
      <c r="D240" s="48"/>
      <c r="E240" s="36"/>
      <c r="F240" s="36"/>
      <c r="G240" s="229"/>
      <c r="H240" s="229"/>
      <c r="I240" s="52"/>
      <c r="J240" s="1"/>
      <c r="K240" s="36"/>
    </row>
    <row r="241" spans="1:11" s="21" customFormat="1" x14ac:dyDescent="0.2">
      <c r="A241" s="36"/>
      <c r="B241" s="36"/>
      <c r="C241" s="36"/>
      <c r="D241" s="48"/>
      <c r="E241" s="36"/>
      <c r="F241" s="36"/>
      <c r="G241" s="229"/>
      <c r="H241" s="229"/>
      <c r="I241" s="52"/>
      <c r="J241" s="1"/>
      <c r="K241" s="36"/>
    </row>
    <row r="242" spans="1:11" s="21" customFormat="1" x14ac:dyDescent="0.2">
      <c r="A242" s="36"/>
      <c r="B242" s="36"/>
      <c r="C242" s="36"/>
      <c r="D242" s="48"/>
      <c r="E242" s="36"/>
      <c r="F242" s="36"/>
      <c r="G242" s="229"/>
      <c r="H242" s="229"/>
      <c r="I242" s="52"/>
      <c r="J242" s="1"/>
      <c r="K242" s="36"/>
    </row>
    <row r="243" spans="1:11" s="21" customFormat="1" x14ac:dyDescent="0.2">
      <c r="A243" s="36"/>
      <c r="B243" s="36"/>
      <c r="C243" s="36"/>
      <c r="D243" s="48"/>
      <c r="E243" s="36"/>
      <c r="F243" s="36"/>
      <c r="G243" s="229"/>
      <c r="H243" s="229"/>
      <c r="I243" s="52"/>
      <c r="J243" s="1"/>
      <c r="K243" s="36"/>
    </row>
    <row r="244" spans="1:11" s="21" customFormat="1" x14ac:dyDescent="0.2">
      <c r="A244" s="36"/>
      <c r="B244" s="36"/>
      <c r="C244" s="36"/>
      <c r="D244" s="48"/>
      <c r="E244" s="36"/>
      <c r="F244" s="36"/>
      <c r="G244" s="229"/>
      <c r="H244" s="229"/>
      <c r="I244" s="52"/>
      <c r="J244" s="1"/>
      <c r="K244" s="36"/>
    </row>
    <row r="245" spans="1:11" s="21" customFormat="1" x14ac:dyDescent="0.2">
      <c r="A245" s="36"/>
      <c r="B245" s="36"/>
      <c r="C245" s="36"/>
      <c r="D245" s="48"/>
      <c r="E245" s="36"/>
      <c r="F245" s="36"/>
      <c r="G245" s="229"/>
      <c r="H245" s="229"/>
      <c r="I245" s="52"/>
      <c r="J245" s="1"/>
      <c r="K245" s="36"/>
    </row>
    <row r="246" spans="1:11" s="21" customFormat="1" x14ac:dyDescent="0.2">
      <c r="A246" s="36"/>
      <c r="B246" s="36"/>
      <c r="C246" s="36"/>
      <c r="D246" s="48"/>
      <c r="E246" s="36"/>
      <c r="F246" s="36"/>
      <c r="G246" s="229"/>
      <c r="H246" s="229"/>
      <c r="I246" s="52"/>
      <c r="J246" s="1"/>
      <c r="K246" s="36"/>
    </row>
    <row r="247" spans="1:11" s="21" customFormat="1" x14ac:dyDescent="0.2">
      <c r="A247" s="36"/>
      <c r="B247" s="36"/>
      <c r="C247" s="36"/>
      <c r="D247" s="48"/>
      <c r="E247" s="36"/>
      <c r="F247" s="36"/>
      <c r="G247" s="229"/>
      <c r="H247" s="229"/>
      <c r="I247" s="52"/>
      <c r="J247" s="1"/>
      <c r="K247" s="36"/>
    </row>
    <row r="248" spans="1:11" s="21" customFormat="1" x14ac:dyDescent="0.2">
      <c r="A248" s="36"/>
      <c r="B248" s="36"/>
      <c r="C248" s="36"/>
      <c r="D248" s="48"/>
      <c r="E248" s="36"/>
      <c r="F248" s="36"/>
      <c r="G248" s="229"/>
      <c r="H248" s="229"/>
      <c r="I248" s="52"/>
      <c r="J248" s="1"/>
      <c r="K248" s="36"/>
    </row>
    <row r="249" spans="1:11" s="21" customFormat="1" x14ac:dyDescent="0.2">
      <c r="A249" s="36"/>
      <c r="B249" s="36"/>
      <c r="C249" s="36"/>
      <c r="D249" s="48"/>
      <c r="E249" s="36"/>
      <c r="F249" s="36"/>
      <c r="G249" s="229"/>
      <c r="H249" s="229"/>
      <c r="I249" s="52"/>
      <c r="J249" s="1"/>
      <c r="K249" s="36"/>
    </row>
    <row r="250" spans="1:11" s="21" customFormat="1" x14ac:dyDescent="0.2">
      <c r="A250" s="36"/>
      <c r="B250" s="36"/>
      <c r="C250" s="36"/>
      <c r="D250" s="48"/>
      <c r="E250" s="36"/>
      <c r="F250" s="36"/>
      <c r="G250" s="229"/>
      <c r="H250" s="229"/>
      <c r="I250" s="52"/>
      <c r="J250" s="1"/>
      <c r="K250" s="36"/>
    </row>
    <row r="251" spans="1:11" s="21" customFormat="1" x14ac:dyDescent="0.2">
      <c r="A251" s="36"/>
      <c r="B251" s="36"/>
      <c r="C251" s="36"/>
      <c r="D251" s="48"/>
      <c r="E251" s="36"/>
      <c r="F251" s="36"/>
      <c r="G251" s="229"/>
      <c r="H251" s="229"/>
      <c r="I251" s="52"/>
      <c r="J251" s="1"/>
      <c r="K251" s="36"/>
    </row>
    <row r="252" spans="1:11" s="21" customFormat="1" x14ac:dyDescent="0.2">
      <c r="A252" s="36"/>
      <c r="B252" s="36"/>
      <c r="C252" s="36"/>
      <c r="D252" s="48"/>
      <c r="E252" s="36"/>
      <c r="F252" s="36"/>
      <c r="G252" s="229"/>
      <c r="H252" s="229"/>
      <c r="I252" s="52"/>
      <c r="J252" s="1"/>
      <c r="K252" s="36"/>
    </row>
    <row r="253" spans="1:11" s="21" customFormat="1" x14ac:dyDescent="0.2">
      <c r="A253" s="36"/>
      <c r="B253" s="36"/>
      <c r="C253" s="36"/>
      <c r="D253" s="48"/>
      <c r="E253" s="36"/>
      <c r="F253" s="36"/>
      <c r="G253" s="229"/>
      <c r="H253" s="229"/>
      <c r="I253" s="52"/>
      <c r="J253" s="1"/>
      <c r="K253" s="36"/>
    </row>
    <row r="254" spans="1:11" s="21" customFormat="1" x14ac:dyDescent="0.2">
      <c r="A254" s="36"/>
      <c r="B254" s="36"/>
      <c r="C254" s="36"/>
      <c r="D254" s="48"/>
      <c r="E254" s="36"/>
      <c r="F254" s="36"/>
      <c r="G254" s="229"/>
      <c r="H254" s="229"/>
      <c r="I254" s="52"/>
      <c r="J254" s="1"/>
      <c r="K254" s="36"/>
    </row>
    <row r="255" spans="1:11" s="21" customFormat="1" x14ac:dyDescent="0.2">
      <c r="A255" s="36"/>
      <c r="B255" s="36"/>
      <c r="C255" s="36"/>
      <c r="D255" s="48"/>
      <c r="E255" s="36"/>
      <c r="F255" s="36"/>
      <c r="G255" s="229"/>
      <c r="H255" s="229"/>
      <c r="I255" s="52"/>
      <c r="J255" s="1"/>
      <c r="K255" s="36"/>
    </row>
    <row r="256" spans="1:11" s="21" customFormat="1" x14ac:dyDescent="0.2">
      <c r="A256" s="36"/>
      <c r="B256" s="36"/>
      <c r="C256" s="36"/>
      <c r="D256" s="48"/>
      <c r="E256" s="36"/>
      <c r="F256" s="36"/>
      <c r="G256" s="229"/>
      <c r="H256" s="229"/>
      <c r="I256" s="52"/>
      <c r="J256" s="1"/>
      <c r="K256" s="36"/>
    </row>
    <row r="257" spans="1:11" s="21" customFormat="1" x14ac:dyDescent="0.2">
      <c r="A257" s="36"/>
      <c r="B257" s="36"/>
      <c r="C257" s="36"/>
      <c r="D257" s="48"/>
      <c r="E257" s="36"/>
      <c r="F257" s="36"/>
      <c r="G257" s="229"/>
      <c r="H257" s="229"/>
      <c r="I257" s="52"/>
      <c r="J257" s="1"/>
      <c r="K257" s="36"/>
    </row>
    <row r="258" spans="1:11" s="21" customFormat="1" x14ac:dyDescent="0.2">
      <c r="A258" s="36"/>
      <c r="B258" s="36"/>
      <c r="C258" s="36"/>
      <c r="D258" s="48"/>
      <c r="E258" s="36"/>
      <c r="F258" s="36"/>
      <c r="G258" s="229"/>
      <c r="H258" s="229"/>
      <c r="I258" s="52"/>
      <c r="J258" s="1"/>
      <c r="K258" s="36"/>
    </row>
    <row r="259" spans="1:11" s="21" customFormat="1" x14ac:dyDescent="0.2">
      <c r="A259" s="36"/>
      <c r="B259" s="36"/>
      <c r="C259" s="36"/>
      <c r="D259" s="48"/>
      <c r="E259" s="36"/>
      <c r="F259" s="36"/>
      <c r="G259" s="229"/>
      <c r="H259" s="229"/>
      <c r="I259" s="52"/>
      <c r="J259" s="1"/>
      <c r="K259" s="36"/>
    </row>
    <row r="260" spans="1:11" s="21" customFormat="1" x14ac:dyDescent="0.2">
      <c r="A260" s="36"/>
      <c r="B260" s="36"/>
      <c r="C260" s="36"/>
      <c r="D260" s="48"/>
      <c r="E260" s="36"/>
      <c r="F260" s="36"/>
      <c r="G260" s="229"/>
      <c r="H260" s="229"/>
      <c r="I260" s="52"/>
      <c r="J260" s="1"/>
      <c r="K260" s="36"/>
    </row>
    <row r="261" spans="1:11" s="21" customFormat="1" x14ac:dyDescent="0.2">
      <c r="A261" s="36"/>
      <c r="B261" s="36"/>
      <c r="C261" s="36"/>
      <c r="D261" s="48"/>
      <c r="E261" s="36"/>
      <c r="F261" s="36"/>
      <c r="G261" s="229"/>
      <c r="H261" s="229"/>
      <c r="I261" s="52"/>
      <c r="J261" s="1"/>
      <c r="K261" s="36"/>
    </row>
    <row r="262" spans="1:11" s="21" customFormat="1" x14ac:dyDescent="0.2">
      <c r="A262" s="36"/>
      <c r="B262" s="36"/>
      <c r="C262" s="36"/>
      <c r="D262" s="48"/>
      <c r="E262" s="36"/>
      <c r="F262" s="36"/>
      <c r="G262" s="229"/>
      <c r="H262" s="229"/>
      <c r="I262" s="52"/>
      <c r="J262" s="1"/>
      <c r="K262" s="36"/>
    </row>
    <row r="263" spans="1:11" s="21" customFormat="1" x14ac:dyDescent="0.2">
      <c r="A263" s="36"/>
      <c r="B263" s="36"/>
      <c r="C263" s="36"/>
      <c r="D263" s="48"/>
      <c r="E263" s="36"/>
      <c r="F263" s="36"/>
      <c r="G263" s="229"/>
      <c r="H263" s="229"/>
      <c r="I263" s="52"/>
      <c r="J263" s="1"/>
      <c r="K263" s="36"/>
    </row>
    <row r="264" spans="1:11" s="21" customFormat="1" x14ac:dyDescent="0.2">
      <c r="A264" s="36"/>
      <c r="B264" s="36"/>
      <c r="C264" s="36"/>
      <c r="D264" s="48"/>
      <c r="E264" s="36"/>
      <c r="F264" s="36"/>
      <c r="G264" s="229"/>
      <c r="H264" s="229"/>
      <c r="I264" s="52"/>
      <c r="J264" s="1"/>
      <c r="K264" s="36"/>
    </row>
    <row r="265" spans="1:11" s="21" customFormat="1" x14ac:dyDescent="0.2">
      <c r="A265" s="36"/>
      <c r="B265" s="36"/>
      <c r="C265" s="36"/>
      <c r="D265" s="48"/>
      <c r="E265" s="36"/>
      <c r="F265" s="36"/>
      <c r="G265" s="229"/>
      <c r="H265" s="229"/>
      <c r="I265" s="52"/>
      <c r="J265" s="1"/>
      <c r="K265" s="36"/>
    </row>
    <row r="266" spans="1:11" s="21" customFormat="1" x14ac:dyDescent="0.2">
      <c r="A266" s="36"/>
      <c r="B266" s="36"/>
      <c r="C266" s="36"/>
      <c r="D266" s="48"/>
      <c r="E266" s="36"/>
      <c r="F266" s="36"/>
      <c r="G266" s="229"/>
      <c r="H266" s="229"/>
      <c r="I266" s="52"/>
      <c r="J266" s="1"/>
      <c r="K266" s="36"/>
    </row>
    <row r="267" spans="1:11" s="21" customFormat="1" x14ac:dyDescent="0.2">
      <c r="A267" s="36"/>
      <c r="B267" s="36"/>
      <c r="C267" s="36"/>
      <c r="D267" s="48"/>
      <c r="E267" s="36"/>
      <c r="F267" s="36"/>
      <c r="G267" s="229"/>
      <c r="H267" s="229"/>
      <c r="I267" s="52"/>
      <c r="J267" s="1"/>
      <c r="K267" s="36"/>
    </row>
    <row r="268" spans="1:11" s="21" customFormat="1" x14ac:dyDescent="0.2">
      <c r="A268" s="36"/>
      <c r="B268" s="36"/>
      <c r="C268" s="36"/>
      <c r="D268" s="48"/>
      <c r="E268" s="36"/>
      <c r="F268" s="36"/>
      <c r="G268" s="229"/>
      <c r="H268" s="229"/>
      <c r="I268" s="52"/>
      <c r="J268" s="1"/>
      <c r="K268" s="36"/>
    </row>
    <row r="269" spans="1:11" s="21" customFormat="1" x14ac:dyDescent="0.2">
      <c r="A269" s="36"/>
      <c r="B269" s="36"/>
      <c r="C269" s="36"/>
      <c r="D269" s="48"/>
      <c r="E269" s="36"/>
      <c r="F269" s="36"/>
      <c r="G269" s="229"/>
      <c r="H269" s="229"/>
      <c r="I269" s="52"/>
      <c r="J269" s="1"/>
      <c r="K269" s="36"/>
    </row>
    <row r="270" spans="1:11" s="21" customFormat="1" x14ac:dyDescent="0.2">
      <c r="A270" s="36"/>
      <c r="B270" s="36"/>
      <c r="C270" s="36"/>
      <c r="D270" s="48"/>
      <c r="E270" s="36"/>
      <c r="F270" s="36"/>
      <c r="G270" s="229"/>
      <c r="H270" s="229"/>
      <c r="I270" s="52"/>
      <c r="J270" s="1"/>
      <c r="K270" s="36"/>
    </row>
    <row r="271" spans="1:11" s="21" customFormat="1" x14ac:dyDescent="0.2">
      <c r="A271" s="36"/>
      <c r="B271" s="36"/>
      <c r="C271" s="36"/>
      <c r="D271" s="48"/>
      <c r="E271" s="36"/>
      <c r="F271" s="36"/>
      <c r="G271" s="229"/>
      <c r="H271" s="229"/>
      <c r="I271" s="52"/>
      <c r="J271" s="1"/>
      <c r="K271" s="36"/>
    </row>
    <row r="272" spans="1:11" s="21" customFormat="1" x14ac:dyDescent="0.2">
      <c r="A272" s="36"/>
      <c r="B272" s="36"/>
      <c r="C272" s="36"/>
      <c r="D272" s="48"/>
      <c r="E272" s="36"/>
      <c r="F272" s="36"/>
      <c r="G272" s="229"/>
      <c r="H272" s="229"/>
      <c r="I272" s="52"/>
      <c r="J272" s="1"/>
      <c r="K272" s="36"/>
    </row>
    <row r="273" spans="1:11" s="21" customFormat="1" x14ac:dyDescent="0.2">
      <c r="A273" s="36"/>
      <c r="B273" s="36"/>
      <c r="C273" s="36"/>
      <c r="D273" s="48"/>
      <c r="E273" s="36"/>
      <c r="F273" s="36"/>
      <c r="G273" s="229"/>
      <c r="H273" s="229"/>
      <c r="I273" s="52"/>
      <c r="J273" s="1"/>
      <c r="K273" s="36"/>
    </row>
    <row r="274" spans="1:11" s="21" customFormat="1" x14ac:dyDescent="0.2">
      <c r="A274" s="36"/>
      <c r="B274" s="36"/>
      <c r="C274" s="36"/>
      <c r="D274" s="48"/>
      <c r="E274" s="36"/>
      <c r="F274" s="36"/>
      <c r="G274" s="229"/>
      <c r="H274" s="229"/>
      <c r="I274" s="52"/>
      <c r="J274" s="1"/>
      <c r="K274" s="36"/>
    </row>
    <row r="275" spans="1:11" s="21" customFormat="1" x14ac:dyDescent="0.2">
      <c r="A275" s="36"/>
      <c r="B275" s="36"/>
      <c r="C275" s="36"/>
      <c r="D275" s="48"/>
      <c r="E275" s="36"/>
      <c r="F275" s="36"/>
      <c r="G275" s="229"/>
      <c r="H275" s="229"/>
      <c r="I275" s="52"/>
      <c r="J275" s="1"/>
      <c r="K275" s="36"/>
    </row>
    <row r="276" spans="1:11" s="21" customFormat="1" x14ac:dyDescent="0.2">
      <c r="A276" s="36"/>
      <c r="B276" s="36"/>
      <c r="C276" s="36"/>
      <c r="D276" s="48"/>
      <c r="E276" s="36"/>
      <c r="F276" s="36"/>
      <c r="G276" s="229"/>
      <c r="H276" s="229"/>
      <c r="I276" s="52"/>
      <c r="J276" s="1"/>
      <c r="K276" s="36"/>
    </row>
    <row r="277" spans="1:11" s="21" customFormat="1" x14ac:dyDescent="0.2">
      <c r="A277" s="36"/>
      <c r="B277" s="36"/>
      <c r="C277" s="36"/>
      <c r="D277" s="48"/>
      <c r="E277" s="36"/>
      <c r="F277" s="36"/>
      <c r="G277" s="229"/>
      <c r="H277" s="229"/>
      <c r="I277" s="52"/>
      <c r="J277" s="1"/>
      <c r="K277" s="36"/>
    </row>
    <row r="278" spans="1:11" s="21" customFormat="1" x14ac:dyDescent="0.2">
      <c r="A278" s="36"/>
      <c r="B278" s="36"/>
      <c r="C278" s="36"/>
      <c r="D278" s="48"/>
      <c r="E278" s="36"/>
      <c r="F278" s="36"/>
      <c r="G278" s="229"/>
      <c r="H278" s="229"/>
      <c r="I278" s="52"/>
      <c r="J278" s="1"/>
      <c r="K278" s="36"/>
    </row>
    <row r="279" spans="1:11" s="21" customFormat="1" x14ac:dyDescent="0.2">
      <c r="A279" s="36"/>
      <c r="B279" s="36"/>
      <c r="C279" s="36"/>
      <c r="D279" s="48"/>
      <c r="E279" s="36"/>
      <c r="F279" s="36"/>
      <c r="G279" s="229"/>
      <c r="H279" s="229"/>
      <c r="I279" s="52"/>
      <c r="J279" s="1"/>
      <c r="K279" s="36"/>
    </row>
    <row r="280" spans="1:11" s="21" customFormat="1" x14ac:dyDescent="0.2">
      <c r="A280" s="36"/>
      <c r="B280" s="36"/>
      <c r="C280" s="36"/>
      <c r="D280" s="48"/>
      <c r="E280" s="36"/>
      <c r="F280" s="36"/>
      <c r="G280" s="229"/>
      <c r="H280" s="229"/>
      <c r="I280" s="52"/>
      <c r="J280" s="1"/>
      <c r="K280" s="36"/>
    </row>
    <row r="281" spans="1:11" s="21" customFormat="1" x14ac:dyDescent="0.2">
      <c r="A281" s="36"/>
      <c r="B281" s="36"/>
      <c r="C281" s="36"/>
      <c r="D281" s="48"/>
      <c r="E281" s="36"/>
      <c r="F281" s="36"/>
      <c r="G281" s="229"/>
      <c r="H281" s="229"/>
      <c r="I281" s="52"/>
      <c r="J281" s="1"/>
      <c r="K281" s="36"/>
    </row>
    <row r="282" spans="1:11" s="21" customFormat="1" x14ac:dyDescent="0.2">
      <c r="A282" s="36"/>
      <c r="B282" s="36"/>
      <c r="C282" s="36"/>
      <c r="D282" s="48"/>
      <c r="E282" s="36"/>
      <c r="F282" s="36"/>
      <c r="G282" s="229"/>
      <c r="H282" s="229"/>
      <c r="I282" s="52"/>
      <c r="J282" s="1"/>
      <c r="K282" s="36"/>
    </row>
    <row r="283" spans="1:11" s="21" customFormat="1" x14ac:dyDescent="0.2">
      <c r="A283" s="36"/>
      <c r="B283" s="36"/>
      <c r="C283" s="36"/>
      <c r="D283" s="48"/>
      <c r="E283" s="36"/>
      <c r="F283" s="36"/>
      <c r="G283" s="229"/>
      <c r="H283" s="229"/>
      <c r="I283" s="52"/>
      <c r="J283" s="1"/>
      <c r="K283" s="36"/>
    </row>
    <row r="284" spans="1:11" s="21" customFormat="1" x14ac:dyDescent="0.2">
      <c r="A284" s="36"/>
      <c r="B284" s="36"/>
      <c r="C284" s="36"/>
      <c r="D284" s="48"/>
      <c r="E284" s="36"/>
      <c r="F284" s="36"/>
      <c r="G284" s="229"/>
      <c r="H284" s="229"/>
      <c r="I284" s="52"/>
      <c r="J284" s="1"/>
      <c r="K284" s="36"/>
    </row>
    <row r="285" spans="1:11" s="21" customFormat="1" x14ac:dyDescent="0.2">
      <c r="A285" s="36"/>
      <c r="B285" s="36"/>
      <c r="C285" s="36"/>
      <c r="D285" s="48"/>
      <c r="E285" s="36"/>
      <c r="F285" s="36"/>
      <c r="G285" s="229"/>
      <c r="H285" s="229"/>
      <c r="I285" s="52"/>
      <c r="J285" s="1"/>
      <c r="K285" s="36"/>
    </row>
    <row r="286" spans="1:11" s="21" customFormat="1" x14ac:dyDescent="0.2">
      <c r="A286" s="36"/>
      <c r="B286" s="36"/>
      <c r="C286" s="36"/>
      <c r="D286" s="48"/>
      <c r="E286" s="36"/>
      <c r="F286" s="36"/>
      <c r="G286" s="229"/>
      <c r="H286" s="229"/>
      <c r="I286" s="52"/>
      <c r="J286" s="1"/>
      <c r="K286" s="36"/>
    </row>
    <row r="287" spans="1:11" s="21" customFormat="1" x14ac:dyDescent="0.2">
      <c r="A287" s="36"/>
      <c r="B287" s="36"/>
      <c r="C287" s="36"/>
      <c r="D287" s="48"/>
      <c r="E287" s="36"/>
      <c r="F287" s="36"/>
      <c r="G287" s="229"/>
      <c r="H287" s="229"/>
      <c r="I287" s="52"/>
      <c r="J287" s="1"/>
      <c r="K287" s="36"/>
    </row>
    <row r="288" spans="1:11" s="21" customFormat="1" x14ac:dyDescent="0.2">
      <c r="A288" s="36"/>
      <c r="B288" s="36"/>
      <c r="C288" s="36"/>
      <c r="D288" s="48"/>
      <c r="E288" s="36"/>
      <c r="F288" s="36"/>
      <c r="G288" s="229"/>
      <c r="H288" s="229"/>
      <c r="I288" s="52"/>
      <c r="J288" s="1"/>
      <c r="K288" s="36"/>
    </row>
    <row r="289" spans="1:11" s="21" customFormat="1" x14ac:dyDescent="0.2">
      <c r="A289" s="36"/>
      <c r="B289" s="36"/>
      <c r="C289" s="36"/>
      <c r="D289" s="48"/>
      <c r="E289" s="36"/>
      <c r="F289" s="36"/>
      <c r="G289" s="229"/>
      <c r="H289" s="229"/>
      <c r="I289" s="52"/>
      <c r="J289" s="1"/>
      <c r="K289" s="36"/>
    </row>
    <row r="290" spans="1:11" s="21" customFormat="1" x14ac:dyDescent="0.2">
      <c r="A290" s="36"/>
      <c r="B290" s="36"/>
      <c r="C290" s="36"/>
      <c r="D290" s="48"/>
      <c r="E290" s="36"/>
      <c r="F290" s="36"/>
      <c r="G290" s="229"/>
      <c r="H290" s="229"/>
      <c r="I290" s="52"/>
      <c r="J290" s="1"/>
      <c r="K290" s="36"/>
    </row>
    <row r="291" spans="1:11" s="21" customFormat="1" x14ac:dyDescent="0.2">
      <c r="A291" s="36"/>
      <c r="B291" s="36"/>
      <c r="C291" s="36"/>
      <c r="D291" s="48"/>
      <c r="E291" s="36"/>
      <c r="F291" s="36"/>
      <c r="G291" s="229"/>
      <c r="H291" s="229"/>
      <c r="I291" s="52"/>
      <c r="J291" s="1"/>
      <c r="K291" s="36"/>
    </row>
    <row r="292" spans="1:11" s="21" customFormat="1" x14ac:dyDescent="0.2">
      <c r="A292" s="36"/>
      <c r="B292" s="36"/>
      <c r="C292" s="36"/>
      <c r="D292" s="48"/>
      <c r="E292" s="36"/>
      <c r="F292" s="36"/>
      <c r="G292" s="229"/>
      <c r="H292" s="229"/>
      <c r="I292" s="52"/>
      <c r="J292" s="1"/>
      <c r="K292" s="36"/>
    </row>
    <row r="293" spans="1:11" s="21" customFormat="1" x14ac:dyDescent="0.2">
      <c r="A293" s="36"/>
      <c r="B293" s="36"/>
      <c r="C293" s="36"/>
      <c r="D293" s="48"/>
      <c r="E293" s="36"/>
      <c r="F293" s="36"/>
      <c r="G293" s="229"/>
      <c r="H293" s="229"/>
      <c r="I293" s="52"/>
      <c r="J293" s="1"/>
      <c r="K293" s="36"/>
    </row>
    <row r="294" spans="1:11" s="21" customFormat="1" x14ac:dyDescent="0.2">
      <c r="A294" s="36"/>
      <c r="B294" s="36"/>
      <c r="C294" s="36"/>
      <c r="D294" s="48"/>
      <c r="E294" s="36"/>
      <c r="F294" s="36"/>
      <c r="G294" s="229"/>
      <c r="H294" s="229"/>
      <c r="I294" s="52"/>
      <c r="J294" s="1"/>
      <c r="K294" s="36"/>
    </row>
    <row r="295" spans="1:11" s="21" customFormat="1" x14ac:dyDescent="0.2">
      <c r="A295" s="36"/>
      <c r="B295" s="36"/>
      <c r="C295" s="36"/>
      <c r="D295" s="48"/>
      <c r="E295" s="36"/>
      <c r="F295" s="36"/>
      <c r="G295" s="229"/>
      <c r="H295" s="229"/>
      <c r="I295" s="52"/>
      <c r="J295" s="1"/>
      <c r="K295" s="36"/>
    </row>
    <row r="296" spans="1:11" s="21" customFormat="1" x14ac:dyDescent="0.2">
      <c r="A296" s="36"/>
      <c r="B296" s="36"/>
      <c r="C296" s="36"/>
      <c r="D296" s="48"/>
      <c r="E296" s="36"/>
      <c r="F296" s="36"/>
      <c r="G296" s="229"/>
      <c r="H296" s="229"/>
      <c r="I296" s="52"/>
      <c r="J296" s="1"/>
      <c r="K296" s="36"/>
    </row>
    <row r="297" spans="1:11" s="21" customFormat="1" x14ac:dyDescent="0.2">
      <c r="A297" s="36"/>
      <c r="B297" s="36"/>
      <c r="C297" s="36"/>
      <c r="D297" s="48"/>
      <c r="E297" s="36"/>
      <c r="F297" s="36"/>
      <c r="G297" s="229"/>
      <c r="H297" s="229"/>
      <c r="I297" s="52"/>
      <c r="J297" s="1"/>
      <c r="K297" s="36"/>
    </row>
    <row r="298" spans="1:11" s="21" customFormat="1" x14ac:dyDescent="0.2">
      <c r="A298" s="36"/>
      <c r="B298" s="36"/>
      <c r="C298" s="36"/>
      <c r="D298" s="48"/>
      <c r="E298" s="36"/>
      <c r="F298" s="36"/>
      <c r="G298" s="229"/>
      <c r="H298" s="229"/>
      <c r="I298" s="52"/>
      <c r="J298" s="1"/>
      <c r="K298" s="36"/>
    </row>
    <row r="299" spans="1:11" s="21" customFormat="1" x14ac:dyDescent="0.2">
      <c r="A299" s="36"/>
      <c r="B299" s="36"/>
      <c r="C299" s="36"/>
      <c r="D299" s="48"/>
      <c r="E299" s="36"/>
      <c r="F299" s="36"/>
      <c r="G299" s="229"/>
      <c r="H299" s="229"/>
      <c r="I299" s="52"/>
      <c r="J299" s="1"/>
      <c r="K299" s="36"/>
    </row>
    <row r="300" spans="1:11" s="21" customFormat="1" x14ac:dyDescent="0.2">
      <c r="A300" s="36"/>
      <c r="B300" s="36"/>
      <c r="C300" s="36"/>
      <c r="D300" s="48"/>
      <c r="E300" s="36"/>
      <c r="F300" s="36"/>
      <c r="G300" s="229"/>
      <c r="H300" s="229"/>
      <c r="I300" s="52"/>
      <c r="J300" s="1"/>
      <c r="K300" s="36"/>
    </row>
    <row r="301" spans="1:11" s="21" customFormat="1" x14ac:dyDescent="0.2">
      <c r="A301" s="36"/>
      <c r="B301" s="36"/>
      <c r="C301" s="36"/>
      <c r="D301" s="48"/>
      <c r="E301" s="36"/>
      <c r="F301" s="36"/>
      <c r="G301" s="229"/>
      <c r="H301" s="229"/>
      <c r="I301" s="52"/>
      <c r="J301" s="1"/>
      <c r="K301" s="36"/>
    </row>
    <row r="302" spans="1:11" s="21" customFormat="1" x14ac:dyDescent="0.2">
      <c r="A302" s="36"/>
      <c r="B302" s="36"/>
      <c r="C302" s="36"/>
      <c r="D302" s="48"/>
      <c r="E302" s="36"/>
      <c r="F302" s="36"/>
      <c r="G302" s="229"/>
      <c r="H302" s="229"/>
      <c r="I302" s="52"/>
      <c r="J302" s="1"/>
      <c r="K302" s="36"/>
    </row>
    <row r="303" spans="1:11" s="21" customFormat="1" x14ac:dyDescent="0.2">
      <c r="A303" s="36"/>
      <c r="B303" s="36"/>
      <c r="C303" s="36"/>
      <c r="D303" s="48"/>
      <c r="E303" s="36"/>
      <c r="F303" s="36"/>
      <c r="G303" s="229"/>
      <c r="H303" s="229"/>
      <c r="I303" s="52"/>
      <c r="J303" s="1"/>
      <c r="K303" s="36"/>
    </row>
    <row r="304" spans="1:11" s="21" customFormat="1" x14ac:dyDescent="0.2">
      <c r="A304" s="36"/>
      <c r="B304" s="36"/>
      <c r="C304" s="36"/>
      <c r="D304" s="48"/>
      <c r="E304" s="36"/>
      <c r="F304" s="36"/>
      <c r="G304" s="229"/>
      <c r="H304" s="229"/>
      <c r="I304" s="52"/>
      <c r="J304" s="1"/>
      <c r="K304" s="36"/>
    </row>
    <row r="305" spans="1:11" s="21" customFormat="1" x14ac:dyDescent="0.2">
      <c r="A305" s="36"/>
      <c r="B305" s="36"/>
      <c r="C305" s="36"/>
      <c r="D305" s="48"/>
      <c r="E305" s="36"/>
      <c r="F305" s="36"/>
      <c r="G305" s="229"/>
      <c r="H305" s="229"/>
      <c r="I305" s="52"/>
      <c r="J305" s="1"/>
      <c r="K305" s="36"/>
    </row>
    <row r="306" spans="1:11" s="21" customFormat="1" x14ac:dyDescent="0.2">
      <c r="A306" s="36"/>
      <c r="B306" s="36"/>
      <c r="C306" s="36"/>
      <c r="D306" s="48"/>
      <c r="E306" s="36"/>
      <c r="F306" s="36"/>
      <c r="G306" s="229"/>
      <c r="H306" s="229"/>
      <c r="I306" s="52"/>
      <c r="J306" s="1"/>
      <c r="K306" s="36"/>
    </row>
    <row r="307" spans="1:11" s="21" customFormat="1" x14ac:dyDescent="0.2">
      <c r="A307" s="36"/>
      <c r="B307" s="36"/>
      <c r="C307" s="36"/>
      <c r="D307" s="48"/>
      <c r="E307" s="36"/>
      <c r="F307" s="36"/>
      <c r="G307" s="229"/>
      <c r="H307" s="229"/>
      <c r="I307" s="52"/>
      <c r="J307" s="1"/>
      <c r="K307" s="36"/>
    </row>
    <row r="308" spans="1:11" s="21" customFormat="1" x14ac:dyDescent="0.2">
      <c r="A308" s="36"/>
      <c r="B308" s="36"/>
      <c r="C308" s="36"/>
      <c r="D308" s="48"/>
      <c r="E308" s="36"/>
      <c r="F308" s="36"/>
      <c r="G308" s="229"/>
      <c r="H308" s="229"/>
      <c r="I308" s="52"/>
      <c r="J308" s="1"/>
      <c r="K308" s="36"/>
    </row>
    <row r="309" spans="1:11" s="21" customFormat="1" x14ac:dyDescent="0.2">
      <c r="A309" s="36"/>
      <c r="B309" s="36"/>
      <c r="C309" s="36"/>
      <c r="D309" s="48"/>
      <c r="E309" s="36"/>
      <c r="F309" s="36"/>
      <c r="G309" s="229"/>
      <c r="H309" s="229"/>
      <c r="I309" s="52"/>
      <c r="J309" s="1"/>
      <c r="K309" s="36"/>
    </row>
    <row r="310" spans="1:11" s="21" customFormat="1" x14ac:dyDescent="0.2">
      <c r="A310" s="36"/>
      <c r="B310" s="36"/>
      <c r="C310" s="36"/>
      <c r="D310" s="48"/>
      <c r="E310" s="36"/>
      <c r="F310" s="36"/>
      <c r="G310" s="229"/>
      <c r="H310" s="229"/>
      <c r="I310" s="52"/>
      <c r="J310" s="1"/>
      <c r="K310" s="36"/>
    </row>
    <row r="311" spans="1:11" s="21" customFormat="1" x14ac:dyDescent="0.2">
      <c r="A311" s="36"/>
      <c r="B311" s="36"/>
      <c r="C311" s="36"/>
      <c r="D311" s="48"/>
      <c r="E311" s="36"/>
      <c r="F311" s="36"/>
      <c r="G311" s="229"/>
      <c r="H311" s="229"/>
      <c r="I311" s="52"/>
      <c r="J311" s="1"/>
      <c r="K311" s="36"/>
    </row>
    <row r="312" spans="1:11" s="21" customFormat="1" x14ac:dyDescent="0.2">
      <c r="A312" s="36"/>
      <c r="B312" s="36"/>
      <c r="C312" s="36"/>
      <c r="D312" s="48"/>
      <c r="E312" s="36"/>
      <c r="F312" s="36"/>
      <c r="G312" s="229"/>
      <c r="H312" s="229"/>
      <c r="I312" s="52"/>
      <c r="J312" s="1"/>
      <c r="K312" s="36"/>
    </row>
    <row r="313" spans="1:11" s="21" customFormat="1" x14ac:dyDescent="0.2">
      <c r="A313" s="36"/>
      <c r="B313" s="36"/>
      <c r="C313" s="36"/>
      <c r="D313" s="48"/>
      <c r="E313" s="36"/>
      <c r="F313" s="36"/>
      <c r="G313" s="229"/>
      <c r="H313" s="229"/>
      <c r="I313" s="52"/>
      <c r="J313" s="1"/>
      <c r="K313" s="36"/>
    </row>
    <row r="314" spans="1:11" s="21" customFormat="1" x14ac:dyDescent="0.2">
      <c r="A314" s="36"/>
      <c r="B314" s="36"/>
      <c r="C314" s="36"/>
      <c r="D314" s="48"/>
      <c r="E314" s="36"/>
      <c r="F314" s="36"/>
      <c r="G314" s="229"/>
      <c r="H314" s="229"/>
      <c r="I314" s="52"/>
      <c r="J314" s="1"/>
      <c r="K314" s="36"/>
    </row>
    <row r="315" spans="1:11" s="21" customFormat="1" x14ac:dyDescent="0.2">
      <c r="A315" s="36"/>
      <c r="B315" s="36"/>
      <c r="C315" s="36"/>
      <c r="D315" s="48"/>
      <c r="E315" s="36"/>
      <c r="F315" s="36"/>
      <c r="G315" s="229"/>
      <c r="H315" s="229"/>
      <c r="I315" s="52"/>
      <c r="J315" s="1"/>
      <c r="K315" s="36"/>
    </row>
    <row r="316" spans="1:11" s="21" customFormat="1" x14ac:dyDescent="0.2">
      <c r="A316" s="36"/>
      <c r="B316" s="36"/>
      <c r="C316" s="36"/>
      <c r="D316" s="48"/>
      <c r="E316" s="36"/>
      <c r="F316" s="36"/>
      <c r="G316" s="229"/>
      <c r="H316" s="229"/>
      <c r="I316" s="52"/>
      <c r="J316" s="1"/>
      <c r="K316" s="36"/>
    </row>
    <row r="317" spans="1:11" s="21" customFormat="1" x14ac:dyDescent="0.2">
      <c r="A317" s="36"/>
      <c r="B317" s="36"/>
      <c r="C317" s="36"/>
      <c r="D317" s="48"/>
      <c r="E317" s="36"/>
      <c r="F317" s="36"/>
      <c r="G317" s="229"/>
      <c r="H317" s="229"/>
      <c r="I317" s="52"/>
      <c r="J317" s="1"/>
      <c r="K317" s="36"/>
    </row>
    <row r="318" spans="1:11" s="21" customFormat="1" x14ac:dyDescent="0.2">
      <c r="A318" s="36"/>
      <c r="B318" s="36"/>
      <c r="C318" s="36"/>
      <c r="D318" s="48"/>
      <c r="E318" s="36"/>
      <c r="F318" s="36"/>
      <c r="G318" s="229"/>
      <c r="H318" s="229"/>
      <c r="I318" s="52"/>
      <c r="J318" s="1"/>
      <c r="K318" s="36"/>
    </row>
    <row r="319" spans="1:11" s="21" customFormat="1" x14ac:dyDescent="0.2">
      <c r="A319" s="36"/>
      <c r="B319" s="36"/>
      <c r="C319" s="36"/>
      <c r="D319" s="48"/>
      <c r="E319" s="36"/>
      <c r="F319" s="36"/>
      <c r="G319" s="229"/>
      <c r="H319" s="229"/>
      <c r="I319" s="52"/>
      <c r="J319" s="1"/>
      <c r="K319" s="36"/>
    </row>
    <row r="320" spans="1:11" s="21" customFormat="1" x14ac:dyDescent="0.2">
      <c r="A320" s="36"/>
      <c r="B320" s="36"/>
      <c r="C320" s="36"/>
      <c r="D320" s="48"/>
      <c r="E320" s="36"/>
      <c r="F320" s="36"/>
      <c r="G320" s="229"/>
      <c r="H320" s="229"/>
      <c r="I320" s="52"/>
      <c r="J320" s="1"/>
      <c r="K320" s="36"/>
    </row>
    <row r="321" spans="1:11" s="21" customFormat="1" x14ac:dyDescent="0.2">
      <c r="A321" s="36"/>
      <c r="B321" s="36"/>
      <c r="C321" s="36"/>
      <c r="D321" s="48"/>
      <c r="E321" s="36"/>
      <c r="F321" s="36"/>
      <c r="G321" s="229"/>
      <c r="H321" s="229"/>
      <c r="I321" s="52"/>
      <c r="J321" s="1"/>
      <c r="K321" s="36"/>
    </row>
    <row r="322" spans="1:11" s="21" customFormat="1" x14ac:dyDescent="0.2">
      <c r="A322" s="36"/>
      <c r="B322" s="36"/>
      <c r="C322" s="36"/>
      <c r="D322" s="48"/>
      <c r="E322" s="36"/>
      <c r="F322" s="36"/>
      <c r="G322" s="229"/>
      <c r="H322" s="229"/>
      <c r="I322" s="52"/>
      <c r="J322" s="1"/>
      <c r="K322" s="36"/>
    </row>
    <row r="323" spans="1:11" s="21" customFormat="1" x14ac:dyDescent="0.2">
      <c r="A323" s="36"/>
      <c r="B323" s="36"/>
      <c r="C323" s="36"/>
      <c r="D323" s="48"/>
      <c r="E323" s="36"/>
      <c r="F323" s="36"/>
      <c r="G323" s="229"/>
      <c r="H323" s="229"/>
      <c r="I323" s="52"/>
      <c r="J323" s="1"/>
      <c r="K323" s="36"/>
    </row>
    <row r="324" spans="1:11" s="21" customFormat="1" x14ac:dyDescent="0.2">
      <c r="A324" s="36"/>
      <c r="B324" s="36"/>
      <c r="C324" s="36"/>
      <c r="D324" s="48"/>
      <c r="E324" s="36"/>
      <c r="F324" s="36"/>
      <c r="G324" s="229"/>
      <c r="H324" s="229"/>
      <c r="I324" s="52"/>
      <c r="J324" s="1"/>
      <c r="K324" s="36"/>
    </row>
    <row r="325" spans="1:11" s="21" customFormat="1" x14ac:dyDescent="0.2">
      <c r="A325" s="36"/>
      <c r="B325" s="36"/>
      <c r="C325" s="36"/>
      <c r="D325" s="48"/>
      <c r="E325" s="36"/>
      <c r="F325" s="36"/>
      <c r="G325" s="229"/>
      <c r="H325" s="229"/>
      <c r="I325" s="52"/>
      <c r="J325" s="1"/>
      <c r="K325" s="36"/>
    </row>
    <row r="326" spans="1:11" s="21" customFormat="1" x14ac:dyDescent="0.2">
      <c r="A326" s="36"/>
      <c r="B326" s="36"/>
      <c r="C326" s="36"/>
      <c r="D326" s="48"/>
      <c r="E326" s="36"/>
      <c r="F326" s="36"/>
      <c r="G326" s="229"/>
      <c r="H326" s="229"/>
      <c r="I326" s="52"/>
      <c r="J326" s="1"/>
      <c r="K326" s="36"/>
    </row>
    <row r="327" spans="1:11" s="21" customFormat="1" x14ac:dyDescent="0.2">
      <c r="A327" s="36"/>
      <c r="B327" s="36"/>
      <c r="C327" s="36"/>
      <c r="D327" s="48"/>
      <c r="E327" s="36"/>
      <c r="F327" s="36"/>
      <c r="G327" s="229"/>
      <c r="H327" s="229"/>
      <c r="I327" s="52"/>
      <c r="J327" s="1"/>
      <c r="K327" s="36"/>
    </row>
    <row r="328" spans="1:11" s="21" customFormat="1" x14ac:dyDescent="0.2">
      <c r="A328" s="36"/>
      <c r="B328" s="36"/>
      <c r="C328" s="36"/>
      <c r="D328" s="48"/>
      <c r="E328" s="36"/>
      <c r="F328" s="36"/>
      <c r="G328" s="229"/>
      <c r="H328" s="229"/>
      <c r="I328" s="52"/>
      <c r="J328" s="1"/>
      <c r="K328" s="36"/>
    </row>
    <row r="329" spans="1:11" s="21" customFormat="1" x14ac:dyDescent="0.2">
      <c r="A329" s="36"/>
      <c r="B329" s="36"/>
      <c r="C329" s="36"/>
      <c r="D329" s="48"/>
      <c r="E329" s="36"/>
      <c r="F329" s="36"/>
      <c r="G329" s="229"/>
      <c r="H329" s="229"/>
      <c r="I329" s="52"/>
      <c r="J329" s="1"/>
      <c r="K329" s="36"/>
    </row>
    <row r="330" spans="1:11" s="21" customFormat="1" x14ac:dyDescent="0.2">
      <c r="A330" s="36"/>
      <c r="B330" s="36"/>
      <c r="C330" s="36"/>
      <c r="D330" s="48"/>
      <c r="E330" s="36"/>
      <c r="F330" s="36"/>
      <c r="G330" s="229"/>
      <c r="H330" s="229"/>
      <c r="I330" s="52"/>
      <c r="J330" s="1"/>
      <c r="K330" s="36"/>
    </row>
    <row r="331" spans="1:11" s="21" customFormat="1" x14ac:dyDescent="0.2">
      <c r="A331" s="36"/>
      <c r="B331" s="36"/>
      <c r="C331" s="36"/>
      <c r="D331" s="48"/>
      <c r="E331" s="36"/>
      <c r="F331" s="36"/>
      <c r="G331" s="229"/>
      <c r="H331" s="229"/>
      <c r="I331" s="52"/>
      <c r="J331" s="1"/>
      <c r="K331" s="36"/>
    </row>
    <row r="332" spans="1:11" s="21" customFormat="1" x14ac:dyDescent="0.2">
      <c r="A332" s="36"/>
      <c r="B332" s="36"/>
      <c r="C332" s="36"/>
      <c r="D332" s="48"/>
      <c r="E332" s="36"/>
      <c r="F332" s="36"/>
      <c r="G332" s="229"/>
      <c r="H332" s="229"/>
      <c r="I332" s="52"/>
      <c r="J332" s="1"/>
      <c r="K332" s="36"/>
    </row>
    <row r="333" spans="1:11" s="21" customFormat="1" x14ac:dyDescent="0.2">
      <c r="A333" s="36"/>
      <c r="B333" s="36"/>
      <c r="C333" s="36"/>
      <c r="D333" s="48"/>
      <c r="E333" s="36"/>
      <c r="F333" s="36"/>
      <c r="G333" s="229"/>
      <c r="H333" s="229"/>
      <c r="I333" s="52"/>
      <c r="J333" s="1"/>
      <c r="K333" s="36"/>
    </row>
    <row r="334" spans="1:11" s="21" customFormat="1" x14ac:dyDescent="0.2">
      <c r="A334" s="36"/>
      <c r="B334" s="36"/>
      <c r="C334" s="36"/>
      <c r="D334" s="48"/>
      <c r="E334" s="36"/>
      <c r="F334" s="36"/>
      <c r="G334" s="229"/>
      <c r="H334" s="229"/>
      <c r="I334" s="52"/>
      <c r="J334" s="1"/>
      <c r="K334" s="36"/>
    </row>
    <row r="335" spans="1:11" s="21" customFormat="1" x14ac:dyDescent="0.2">
      <c r="A335" s="36"/>
      <c r="B335" s="36"/>
      <c r="C335" s="36"/>
      <c r="D335" s="48"/>
      <c r="E335" s="36"/>
      <c r="F335" s="36"/>
      <c r="G335" s="229"/>
      <c r="H335" s="229"/>
      <c r="I335" s="52"/>
      <c r="J335" s="1"/>
      <c r="K335" s="36"/>
    </row>
    <row r="336" spans="1:11" s="21" customFormat="1" x14ac:dyDescent="0.2">
      <c r="A336" s="36"/>
      <c r="B336" s="36"/>
      <c r="C336" s="36"/>
      <c r="D336" s="48"/>
      <c r="E336" s="36"/>
      <c r="F336" s="36"/>
      <c r="G336" s="229"/>
      <c r="H336" s="229"/>
      <c r="I336" s="52"/>
      <c r="J336" s="1"/>
      <c r="K336" s="36"/>
    </row>
    <row r="337" spans="1:11" s="21" customFormat="1" x14ac:dyDescent="0.2">
      <c r="A337" s="36"/>
      <c r="B337" s="36"/>
      <c r="C337" s="36"/>
      <c r="D337" s="48"/>
      <c r="E337" s="36"/>
      <c r="F337" s="36"/>
      <c r="G337" s="229"/>
      <c r="H337" s="229"/>
      <c r="I337" s="52"/>
      <c r="J337" s="1"/>
      <c r="K337" s="36"/>
    </row>
    <row r="338" spans="1:11" s="21" customFormat="1" x14ac:dyDescent="0.2">
      <c r="A338" s="36"/>
      <c r="B338" s="36"/>
      <c r="C338" s="36"/>
      <c r="D338" s="48"/>
      <c r="E338" s="36"/>
      <c r="F338" s="36"/>
      <c r="G338" s="229"/>
      <c r="H338" s="229"/>
      <c r="I338" s="52"/>
      <c r="J338" s="1"/>
      <c r="K338" s="36"/>
    </row>
    <row r="339" spans="1:11" s="21" customFormat="1" x14ac:dyDescent="0.2">
      <c r="A339" s="36"/>
      <c r="B339" s="36"/>
      <c r="C339" s="36"/>
      <c r="D339" s="48"/>
      <c r="E339" s="36"/>
      <c r="F339" s="36"/>
      <c r="G339" s="229"/>
      <c r="H339" s="229"/>
      <c r="I339" s="52"/>
      <c r="J339" s="1"/>
      <c r="K339" s="36"/>
    </row>
    <row r="340" spans="1:11" s="21" customFormat="1" x14ac:dyDescent="0.2">
      <c r="A340" s="36"/>
      <c r="B340" s="36"/>
      <c r="C340" s="36"/>
      <c r="D340" s="48"/>
      <c r="E340" s="36"/>
      <c r="F340" s="36"/>
      <c r="G340" s="229"/>
      <c r="H340" s="229"/>
      <c r="I340" s="52"/>
      <c r="J340" s="1"/>
      <c r="K340" s="36"/>
    </row>
    <row r="341" spans="1:11" s="21" customFormat="1" x14ac:dyDescent="0.2">
      <c r="A341" s="36"/>
      <c r="B341" s="36"/>
      <c r="C341" s="36"/>
      <c r="D341" s="48"/>
      <c r="E341" s="36"/>
      <c r="F341" s="36"/>
      <c r="G341" s="229"/>
      <c r="H341" s="229"/>
      <c r="I341" s="52"/>
      <c r="J341" s="1"/>
      <c r="K341" s="36"/>
    </row>
    <row r="342" spans="1:11" s="21" customFormat="1" x14ac:dyDescent="0.2">
      <c r="A342" s="36"/>
      <c r="B342" s="36"/>
      <c r="C342" s="36"/>
      <c r="D342" s="48"/>
      <c r="E342" s="36"/>
      <c r="F342" s="36"/>
      <c r="G342" s="229"/>
      <c r="H342" s="229"/>
      <c r="I342" s="52"/>
      <c r="J342" s="1"/>
      <c r="K342" s="36"/>
    </row>
    <row r="343" spans="1:11" s="21" customFormat="1" x14ac:dyDescent="0.2">
      <c r="A343" s="36"/>
      <c r="B343" s="36"/>
      <c r="C343" s="36"/>
      <c r="D343" s="48"/>
      <c r="E343" s="36"/>
      <c r="F343" s="36"/>
      <c r="G343" s="229"/>
      <c r="H343" s="229"/>
      <c r="I343" s="52"/>
      <c r="J343" s="1"/>
      <c r="K343" s="36"/>
    </row>
    <row r="344" spans="1:11" s="21" customFormat="1" x14ac:dyDescent="0.2">
      <c r="A344" s="36"/>
      <c r="B344" s="36"/>
      <c r="C344" s="36"/>
      <c r="D344" s="48"/>
      <c r="E344" s="36"/>
      <c r="F344" s="36"/>
      <c r="G344" s="229"/>
      <c r="H344" s="229"/>
      <c r="I344" s="52"/>
      <c r="J344" s="1"/>
      <c r="K344" s="36"/>
    </row>
    <row r="345" spans="1:11" s="21" customFormat="1" x14ac:dyDescent="0.2">
      <c r="A345" s="36"/>
      <c r="B345" s="36"/>
      <c r="C345" s="36"/>
      <c r="D345" s="48"/>
      <c r="E345" s="36"/>
      <c r="F345" s="36"/>
      <c r="G345" s="229"/>
      <c r="H345" s="229"/>
      <c r="I345" s="52"/>
      <c r="J345" s="1"/>
      <c r="K345" s="36"/>
    </row>
    <row r="346" spans="1:11" s="21" customFormat="1" x14ac:dyDescent="0.2">
      <c r="A346" s="36"/>
      <c r="B346" s="36"/>
      <c r="C346" s="36"/>
      <c r="D346" s="48"/>
      <c r="E346" s="36"/>
      <c r="F346" s="36"/>
      <c r="G346" s="229"/>
      <c r="H346" s="229"/>
      <c r="I346" s="52"/>
      <c r="J346" s="1"/>
      <c r="K346" s="36"/>
    </row>
    <row r="347" spans="1:11" s="21" customFormat="1" x14ac:dyDescent="0.2">
      <c r="A347" s="36"/>
      <c r="B347" s="36"/>
      <c r="C347" s="36"/>
      <c r="D347" s="48"/>
      <c r="E347" s="36"/>
      <c r="F347" s="36"/>
      <c r="G347" s="229"/>
      <c r="H347" s="229"/>
      <c r="I347" s="52"/>
      <c r="J347" s="1"/>
      <c r="K347" s="36"/>
    </row>
    <row r="348" spans="1:11" s="21" customFormat="1" x14ac:dyDescent="0.2">
      <c r="A348" s="36"/>
      <c r="B348" s="36"/>
      <c r="C348" s="36"/>
      <c r="D348" s="48"/>
      <c r="E348" s="36"/>
      <c r="F348" s="36"/>
      <c r="G348" s="229"/>
      <c r="H348" s="229"/>
      <c r="I348" s="52"/>
      <c r="J348" s="1"/>
      <c r="K348" s="36"/>
    </row>
    <row r="349" spans="1:11" s="21" customFormat="1" x14ac:dyDescent="0.2">
      <c r="A349" s="36"/>
      <c r="B349" s="36"/>
      <c r="C349" s="36"/>
      <c r="D349" s="48"/>
      <c r="E349" s="36"/>
      <c r="F349" s="36"/>
      <c r="G349" s="229"/>
      <c r="H349" s="229"/>
      <c r="I349" s="52"/>
      <c r="J349" s="1"/>
      <c r="K349" s="36"/>
    </row>
    <row r="350" spans="1:11" s="21" customFormat="1" x14ac:dyDescent="0.2">
      <c r="A350" s="36"/>
      <c r="B350" s="36"/>
      <c r="C350" s="36"/>
      <c r="D350" s="48"/>
      <c r="E350" s="36"/>
      <c r="F350" s="36"/>
      <c r="G350" s="229"/>
      <c r="H350" s="229"/>
      <c r="I350" s="52"/>
      <c r="J350" s="1"/>
      <c r="K350" s="36"/>
    </row>
    <row r="351" spans="1:11" s="21" customFormat="1" x14ac:dyDescent="0.2">
      <c r="A351" s="36"/>
      <c r="B351" s="36"/>
      <c r="C351" s="36"/>
      <c r="D351" s="48"/>
      <c r="E351" s="36"/>
      <c r="F351" s="36"/>
      <c r="G351" s="229"/>
      <c r="H351" s="229"/>
      <c r="I351" s="52"/>
      <c r="J351" s="1"/>
      <c r="K351" s="36"/>
    </row>
    <row r="352" spans="1:11" s="21" customFormat="1" x14ac:dyDescent="0.2">
      <c r="A352" s="36"/>
      <c r="B352" s="36"/>
      <c r="C352" s="36"/>
      <c r="D352" s="48"/>
      <c r="E352" s="36"/>
      <c r="F352" s="36"/>
      <c r="G352" s="229"/>
      <c r="H352" s="229"/>
      <c r="I352" s="52"/>
      <c r="J352" s="1"/>
      <c r="K352" s="36"/>
    </row>
    <row r="353" spans="1:11" s="21" customFormat="1" x14ac:dyDescent="0.2">
      <c r="A353" s="36"/>
      <c r="B353" s="36"/>
      <c r="C353" s="36"/>
      <c r="D353" s="48"/>
      <c r="E353" s="36"/>
      <c r="F353" s="36"/>
      <c r="G353" s="229"/>
      <c r="H353" s="229"/>
      <c r="I353" s="52"/>
      <c r="J353" s="1"/>
      <c r="K353" s="36"/>
    </row>
    <row r="354" spans="1:11" s="21" customFormat="1" x14ac:dyDescent="0.2">
      <c r="A354" s="36"/>
      <c r="B354" s="36"/>
      <c r="C354" s="36"/>
      <c r="D354" s="48"/>
      <c r="E354" s="36"/>
      <c r="F354" s="36"/>
      <c r="G354" s="229"/>
      <c r="H354" s="229"/>
      <c r="I354" s="52"/>
      <c r="J354" s="1"/>
      <c r="K354" s="36"/>
    </row>
    <row r="355" spans="1:11" s="21" customFormat="1" x14ac:dyDescent="0.2">
      <c r="A355" s="36"/>
      <c r="B355" s="36"/>
      <c r="C355" s="36"/>
      <c r="D355" s="48"/>
      <c r="E355" s="36"/>
      <c r="F355" s="36"/>
      <c r="G355" s="229"/>
      <c r="H355" s="229"/>
      <c r="I355" s="52"/>
      <c r="J355" s="1"/>
      <c r="K355" s="36"/>
    </row>
    <row r="356" spans="1:11" s="21" customFormat="1" x14ac:dyDescent="0.2">
      <c r="A356" s="36"/>
      <c r="B356" s="36"/>
      <c r="C356" s="36"/>
      <c r="D356" s="48"/>
      <c r="E356" s="36"/>
      <c r="F356" s="36"/>
      <c r="G356" s="229"/>
      <c r="H356" s="229"/>
      <c r="I356" s="52"/>
      <c r="J356" s="1"/>
      <c r="K356" s="36"/>
    </row>
    <row r="357" spans="1:11" s="21" customFormat="1" x14ac:dyDescent="0.2">
      <c r="A357" s="36"/>
      <c r="B357" s="36"/>
      <c r="C357" s="36"/>
      <c r="D357" s="48"/>
      <c r="E357" s="36"/>
      <c r="F357" s="36"/>
      <c r="G357" s="229"/>
      <c r="H357" s="229"/>
      <c r="I357" s="52"/>
      <c r="J357" s="1"/>
      <c r="K357" s="36"/>
    </row>
    <row r="358" spans="1:11" s="21" customFormat="1" x14ac:dyDescent="0.2">
      <c r="A358" s="36"/>
      <c r="B358" s="36"/>
      <c r="C358" s="36"/>
      <c r="D358" s="48"/>
      <c r="E358" s="36"/>
      <c r="F358" s="36"/>
      <c r="G358" s="229"/>
      <c r="H358" s="229"/>
      <c r="I358" s="52"/>
      <c r="J358" s="1"/>
      <c r="K358" s="36"/>
    </row>
    <row r="359" spans="1:11" s="21" customFormat="1" x14ac:dyDescent="0.2">
      <c r="A359" s="36"/>
      <c r="B359" s="36"/>
      <c r="C359" s="36"/>
      <c r="D359" s="48"/>
      <c r="E359" s="36"/>
      <c r="F359" s="36"/>
      <c r="G359" s="229"/>
      <c r="H359" s="229"/>
      <c r="I359" s="52"/>
      <c r="J359" s="1"/>
      <c r="K359" s="36"/>
    </row>
    <row r="360" spans="1:11" s="21" customFormat="1" x14ac:dyDescent="0.2">
      <c r="A360" s="36"/>
      <c r="B360" s="36"/>
      <c r="C360" s="36"/>
      <c r="D360" s="48"/>
      <c r="E360" s="36"/>
      <c r="F360" s="36"/>
      <c r="G360" s="229"/>
      <c r="H360" s="229"/>
      <c r="I360" s="52"/>
      <c r="J360" s="1"/>
      <c r="K360" s="36"/>
    </row>
    <row r="361" spans="1:11" s="21" customFormat="1" x14ac:dyDescent="0.2">
      <c r="A361" s="36"/>
      <c r="B361" s="36"/>
      <c r="C361" s="36"/>
      <c r="D361" s="48"/>
      <c r="E361" s="36"/>
      <c r="F361" s="36"/>
      <c r="G361" s="229"/>
      <c r="H361" s="229"/>
      <c r="I361" s="52"/>
      <c r="J361" s="1"/>
      <c r="K361" s="36"/>
    </row>
    <row r="362" spans="1:11" s="21" customFormat="1" x14ac:dyDescent="0.2">
      <c r="A362" s="36"/>
      <c r="B362" s="36"/>
      <c r="C362" s="36"/>
      <c r="D362" s="48"/>
      <c r="E362" s="36"/>
      <c r="F362" s="36"/>
      <c r="G362" s="229"/>
      <c r="H362" s="229"/>
      <c r="I362" s="52"/>
      <c r="J362" s="1"/>
      <c r="K362" s="36"/>
    </row>
    <row r="363" spans="1:11" s="21" customFormat="1" x14ac:dyDescent="0.2">
      <c r="A363" s="36"/>
      <c r="B363" s="36"/>
      <c r="C363" s="36"/>
      <c r="D363" s="48"/>
      <c r="E363" s="36"/>
      <c r="F363" s="36"/>
      <c r="G363" s="229"/>
      <c r="H363" s="229"/>
      <c r="I363" s="52"/>
      <c r="J363" s="1"/>
      <c r="K363" s="36"/>
    </row>
    <row r="364" spans="1:11" s="21" customFormat="1" x14ac:dyDescent="0.2">
      <c r="A364" s="36"/>
      <c r="B364" s="36"/>
      <c r="C364" s="36"/>
      <c r="D364" s="48"/>
      <c r="E364" s="36"/>
      <c r="F364" s="36"/>
      <c r="G364" s="229"/>
      <c r="H364" s="229"/>
      <c r="I364" s="52"/>
      <c r="J364" s="1"/>
      <c r="K364" s="36"/>
    </row>
    <row r="365" spans="1:11" s="21" customFormat="1" x14ac:dyDescent="0.2">
      <c r="A365" s="36"/>
      <c r="B365" s="36"/>
      <c r="C365" s="36"/>
      <c r="D365" s="48"/>
      <c r="E365" s="36"/>
      <c r="F365" s="36"/>
      <c r="G365" s="229"/>
      <c r="H365" s="229"/>
      <c r="I365" s="52"/>
      <c r="J365" s="1"/>
      <c r="K365" s="36"/>
    </row>
    <row r="366" spans="1:11" s="21" customFormat="1" x14ac:dyDescent="0.2">
      <c r="A366" s="36"/>
      <c r="B366" s="36"/>
      <c r="C366" s="36"/>
      <c r="D366" s="48"/>
      <c r="E366" s="36"/>
      <c r="F366" s="36"/>
      <c r="G366" s="229"/>
      <c r="H366" s="229"/>
      <c r="I366" s="52"/>
      <c r="J366" s="1"/>
      <c r="K366" s="36"/>
    </row>
    <row r="367" spans="1:11" s="21" customFormat="1" x14ac:dyDescent="0.2">
      <c r="A367" s="36"/>
      <c r="B367" s="36"/>
      <c r="C367" s="36"/>
      <c r="D367" s="48"/>
      <c r="E367" s="36"/>
      <c r="F367" s="36"/>
      <c r="G367" s="229"/>
      <c r="H367" s="229"/>
      <c r="I367" s="52"/>
      <c r="J367" s="1"/>
      <c r="K367" s="36"/>
    </row>
    <row r="368" spans="1:11" s="21" customFormat="1" x14ac:dyDescent="0.2">
      <c r="A368" s="36"/>
      <c r="B368" s="36"/>
      <c r="C368" s="36"/>
      <c r="D368" s="48"/>
      <c r="E368" s="36"/>
      <c r="F368" s="36"/>
      <c r="G368" s="229"/>
      <c r="H368" s="229"/>
      <c r="I368" s="52"/>
      <c r="J368" s="1"/>
      <c r="K368" s="36"/>
    </row>
    <row r="369" spans="1:11" s="21" customFormat="1" x14ac:dyDescent="0.2">
      <c r="A369" s="36"/>
      <c r="B369" s="36"/>
      <c r="C369" s="36"/>
      <c r="D369" s="48"/>
      <c r="E369" s="36"/>
      <c r="F369" s="36"/>
      <c r="G369" s="229"/>
      <c r="H369" s="229"/>
      <c r="I369" s="52"/>
      <c r="J369" s="1"/>
      <c r="K369" s="36"/>
    </row>
    <row r="370" spans="1:11" s="21" customFormat="1" x14ac:dyDescent="0.2">
      <c r="A370" s="36"/>
      <c r="B370" s="36"/>
      <c r="C370" s="36"/>
      <c r="D370" s="48"/>
      <c r="E370" s="36"/>
      <c r="F370" s="36"/>
      <c r="G370" s="229"/>
      <c r="H370" s="229"/>
      <c r="I370" s="52"/>
      <c r="J370" s="1"/>
      <c r="K370" s="36"/>
    </row>
    <row r="371" spans="1:11" s="21" customFormat="1" x14ac:dyDescent="0.2">
      <c r="A371" s="36"/>
      <c r="B371" s="36"/>
      <c r="C371" s="36"/>
      <c r="D371" s="48"/>
      <c r="E371" s="36"/>
      <c r="F371" s="36"/>
      <c r="G371" s="229"/>
      <c r="H371" s="229"/>
      <c r="I371" s="52"/>
      <c r="J371" s="1"/>
      <c r="K371" s="36"/>
    </row>
    <row r="372" spans="1:11" s="21" customFormat="1" x14ac:dyDescent="0.2">
      <c r="A372" s="36"/>
      <c r="B372" s="36"/>
      <c r="C372" s="36"/>
      <c r="D372" s="48"/>
      <c r="E372" s="36"/>
      <c r="F372" s="36"/>
      <c r="G372" s="229"/>
      <c r="H372" s="229"/>
      <c r="I372" s="52"/>
      <c r="J372" s="1"/>
      <c r="K372" s="36"/>
    </row>
    <row r="373" spans="1:11" s="21" customFormat="1" x14ac:dyDescent="0.2">
      <c r="A373" s="36"/>
      <c r="B373" s="36"/>
      <c r="C373" s="36"/>
      <c r="D373" s="48"/>
      <c r="E373" s="36"/>
      <c r="F373" s="36"/>
      <c r="G373" s="229"/>
      <c r="H373" s="229"/>
      <c r="I373" s="52"/>
      <c r="J373" s="1"/>
      <c r="K373" s="36"/>
    </row>
    <row r="374" spans="1:11" s="21" customFormat="1" x14ac:dyDescent="0.2">
      <c r="A374" s="36"/>
      <c r="B374" s="36"/>
      <c r="C374" s="36"/>
      <c r="D374" s="48"/>
      <c r="E374" s="36"/>
      <c r="F374" s="36"/>
      <c r="G374" s="229"/>
      <c r="H374" s="229"/>
      <c r="I374" s="52"/>
      <c r="J374" s="1"/>
      <c r="K374" s="36"/>
    </row>
    <row r="375" spans="1:11" s="21" customFormat="1" x14ac:dyDescent="0.2">
      <c r="A375" s="36"/>
      <c r="B375" s="36"/>
      <c r="C375" s="36"/>
      <c r="D375" s="48"/>
      <c r="E375" s="36"/>
      <c r="F375" s="36"/>
      <c r="G375" s="229"/>
      <c r="H375" s="229"/>
      <c r="I375" s="52"/>
      <c r="J375" s="1"/>
      <c r="K375" s="36"/>
    </row>
    <row r="376" spans="1:11" s="21" customFormat="1" x14ac:dyDescent="0.2">
      <c r="A376" s="36"/>
      <c r="B376" s="36"/>
      <c r="C376" s="36"/>
      <c r="D376" s="48"/>
      <c r="E376" s="36"/>
      <c r="F376" s="36"/>
      <c r="G376" s="229"/>
      <c r="H376" s="229"/>
      <c r="I376" s="52"/>
      <c r="J376" s="1"/>
      <c r="K376" s="36"/>
    </row>
    <row r="377" spans="1:11" s="21" customFormat="1" x14ac:dyDescent="0.2">
      <c r="A377" s="36"/>
      <c r="B377" s="36"/>
      <c r="C377" s="36"/>
      <c r="D377" s="48"/>
      <c r="E377" s="36"/>
      <c r="F377" s="36"/>
      <c r="G377" s="229"/>
      <c r="H377" s="229"/>
      <c r="I377" s="52"/>
      <c r="J377" s="1"/>
      <c r="K377" s="36"/>
    </row>
    <row r="378" spans="1:11" s="21" customFormat="1" x14ac:dyDescent="0.2">
      <c r="A378" s="36"/>
      <c r="B378" s="36"/>
      <c r="C378" s="36"/>
      <c r="D378" s="48"/>
      <c r="E378" s="36"/>
      <c r="F378" s="36"/>
      <c r="G378" s="229"/>
      <c r="H378" s="229"/>
      <c r="I378" s="52"/>
      <c r="J378" s="1"/>
      <c r="K378" s="36"/>
    </row>
    <row r="379" spans="1:11" s="21" customFormat="1" x14ac:dyDescent="0.2">
      <c r="A379" s="36"/>
      <c r="B379" s="36"/>
      <c r="C379" s="36"/>
      <c r="D379" s="48"/>
      <c r="E379" s="36"/>
      <c r="F379" s="36"/>
      <c r="G379" s="229"/>
      <c r="H379" s="229"/>
      <c r="I379" s="52"/>
      <c r="J379" s="1"/>
      <c r="K379" s="36"/>
    </row>
    <row r="380" spans="1:11" s="21" customFormat="1" x14ac:dyDescent="0.2">
      <c r="A380" s="36"/>
      <c r="B380" s="36"/>
      <c r="C380" s="36"/>
      <c r="D380" s="48"/>
      <c r="E380" s="36"/>
      <c r="F380" s="36"/>
      <c r="G380" s="229"/>
      <c r="H380" s="229"/>
      <c r="I380" s="52"/>
      <c r="J380" s="1"/>
      <c r="K380" s="36"/>
    </row>
    <row r="381" spans="1:11" s="21" customFormat="1" x14ac:dyDescent="0.2">
      <c r="A381" s="36"/>
      <c r="B381" s="36"/>
      <c r="C381" s="36"/>
      <c r="D381" s="48"/>
      <c r="E381" s="36"/>
      <c r="F381" s="36"/>
      <c r="G381" s="229"/>
      <c r="H381" s="229"/>
      <c r="I381" s="52"/>
      <c r="J381" s="1"/>
      <c r="K381" s="36"/>
    </row>
    <row r="382" spans="1:11" s="21" customFormat="1" x14ac:dyDescent="0.2">
      <c r="A382" s="36"/>
      <c r="B382" s="36"/>
      <c r="C382" s="36"/>
      <c r="D382" s="48"/>
      <c r="E382" s="36"/>
      <c r="F382" s="36"/>
      <c r="G382" s="229"/>
      <c r="H382" s="229"/>
      <c r="I382" s="52"/>
      <c r="J382" s="1"/>
      <c r="K382" s="36"/>
    </row>
    <row r="383" spans="1:11" s="21" customFormat="1" x14ac:dyDescent="0.2">
      <c r="A383" s="36"/>
      <c r="B383" s="36"/>
      <c r="C383" s="36"/>
      <c r="D383" s="48"/>
      <c r="E383" s="36"/>
      <c r="F383" s="36"/>
      <c r="G383" s="229"/>
      <c r="H383" s="229"/>
      <c r="I383" s="52"/>
      <c r="J383" s="1"/>
      <c r="K383" s="36"/>
    </row>
    <row r="384" spans="1:11" s="21" customFormat="1" x14ac:dyDescent="0.2">
      <c r="A384" s="36"/>
      <c r="B384" s="36"/>
      <c r="C384" s="36"/>
      <c r="D384" s="48"/>
      <c r="E384" s="36"/>
      <c r="F384" s="36"/>
      <c r="G384" s="229"/>
      <c r="H384" s="229"/>
      <c r="I384" s="52"/>
      <c r="J384" s="1"/>
      <c r="K384" s="36"/>
    </row>
    <row r="385" spans="1:11" s="21" customFormat="1" x14ac:dyDescent="0.2">
      <c r="A385" s="36"/>
      <c r="B385" s="36"/>
      <c r="C385" s="36"/>
      <c r="D385" s="48"/>
      <c r="E385" s="36"/>
      <c r="F385" s="36"/>
      <c r="G385" s="229"/>
      <c r="H385" s="229"/>
      <c r="I385" s="52"/>
      <c r="J385" s="1"/>
      <c r="K385" s="36"/>
    </row>
    <row r="386" spans="1:11" s="21" customFormat="1" x14ac:dyDescent="0.2">
      <c r="A386" s="36"/>
      <c r="B386" s="36"/>
      <c r="C386" s="36"/>
      <c r="D386" s="48"/>
      <c r="E386" s="36"/>
      <c r="F386" s="36"/>
      <c r="G386" s="229"/>
      <c r="H386" s="229"/>
      <c r="I386" s="52"/>
      <c r="J386" s="1"/>
      <c r="K386" s="36"/>
    </row>
    <row r="387" spans="1:11" s="21" customFormat="1" x14ac:dyDescent="0.2">
      <c r="A387" s="36"/>
      <c r="B387" s="36"/>
      <c r="C387" s="36"/>
      <c r="D387" s="48"/>
      <c r="E387" s="36"/>
      <c r="F387" s="36"/>
      <c r="G387" s="229"/>
      <c r="H387" s="229"/>
      <c r="I387" s="52"/>
      <c r="J387" s="1"/>
      <c r="K387" s="36"/>
    </row>
    <row r="388" spans="1:11" s="21" customFormat="1" x14ac:dyDescent="0.2">
      <c r="A388" s="36"/>
      <c r="B388" s="36"/>
      <c r="C388" s="36"/>
      <c r="D388" s="48"/>
      <c r="E388" s="36"/>
      <c r="F388" s="36"/>
      <c r="G388" s="229"/>
      <c r="H388" s="229"/>
      <c r="I388" s="52"/>
      <c r="J388" s="1"/>
      <c r="K388" s="36"/>
    </row>
    <row r="389" spans="1:11" s="21" customFormat="1" x14ac:dyDescent="0.2">
      <c r="A389" s="36"/>
      <c r="B389" s="36"/>
      <c r="C389" s="36"/>
      <c r="D389" s="48"/>
      <c r="E389" s="36"/>
      <c r="F389" s="36"/>
      <c r="G389" s="229"/>
      <c r="H389" s="229"/>
      <c r="I389" s="52"/>
      <c r="J389" s="1"/>
      <c r="K389" s="36"/>
    </row>
    <row r="390" spans="1:11" s="21" customFormat="1" x14ac:dyDescent="0.2">
      <c r="A390" s="36"/>
      <c r="B390" s="36"/>
      <c r="C390" s="36"/>
      <c r="D390" s="48"/>
      <c r="E390" s="36"/>
      <c r="F390" s="36"/>
      <c r="G390" s="229"/>
      <c r="H390" s="229"/>
      <c r="I390" s="52"/>
      <c r="J390" s="1"/>
      <c r="K390" s="36"/>
    </row>
    <row r="391" spans="1:11" s="21" customFormat="1" x14ac:dyDescent="0.2">
      <c r="A391" s="36"/>
      <c r="B391" s="36"/>
      <c r="C391" s="36"/>
      <c r="D391" s="48"/>
      <c r="E391" s="36"/>
      <c r="F391" s="36"/>
      <c r="G391" s="229"/>
      <c r="H391" s="229"/>
      <c r="I391" s="52"/>
      <c r="J391" s="1"/>
      <c r="K391" s="36"/>
    </row>
    <row r="392" spans="1:11" s="21" customFormat="1" x14ac:dyDescent="0.2">
      <c r="A392" s="36"/>
      <c r="B392" s="36"/>
      <c r="C392" s="36"/>
      <c r="D392" s="48"/>
      <c r="E392" s="36"/>
      <c r="F392" s="36"/>
      <c r="G392" s="229"/>
      <c r="H392" s="229"/>
      <c r="I392" s="52"/>
      <c r="J392" s="1"/>
      <c r="K392" s="36"/>
    </row>
    <row r="393" spans="1:11" s="21" customFormat="1" x14ac:dyDescent="0.2">
      <c r="A393" s="36"/>
      <c r="B393" s="36"/>
      <c r="C393" s="36"/>
      <c r="D393" s="48"/>
      <c r="E393" s="36"/>
      <c r="F393" s="36"/>
      <c r="G393" s="229"/>
      <c r="H393" s="229"/>
      <c r="I393" s="52"/>
      <c r="J393" s="1"/>
      <c r="K393" s="36"/>
    </row>
    <row r="394" spans="1:11" s="21" customFormat="1" x14ac:dyDescent="0.2">
      <c r="A394" s="36"/>
      <c r="B394" s="36"/>
      <c r="C394" s="36"/>
      <c r="D394" s="48"/>
      <c r="E394" s="36"/>
      <c r="F394" s="36"/>
      <c r="G394" s="229"/>
      <c r="H394" s="229"/>
      <c r="I394" s="52"/>
      <c r="J394" s="1"/>
      <c r="K394" s="36"/>
    </row>
    <row r="395" spans="1:11" s="21" customFormat="1" x14ac:dyDescent="0.2">
      <c r="A395" s="36"/>
      <c r="B395" s="36"/>
      <c r="C395" s="36"/>
      <c r="D395" s="48"/>
      <c r="E395" s="36"/>
      <c r="F395" s="36"/>
      <c r="G395" s="229"/>
      <c r="H395" s="229"/>
      <c r="I395" s="52"/>
      <c r="J395" s="1"/>
      <c r="K395" s="36"/>
    </row>
    <row r="396" spans="1:11" s="21" customFormat="1" x14ac:dyDescent="0.2">
      <c r="A396" s="36"/>
      <c r="B396" s="36"/>
      <c r="C396" s="36"/>
      <c r="D396" s="48"/>
      <c r="E396" s="36"/>
      <c r="F396" s="36"/>
      <c r="G396" s="229"/>
      <c r="H396" s="229"/>
      <c r="I396" s="52"/>
      <c r="J396" s="1"/>
      <c r="K396" s="36"/>
    </row>
    <row r="397" spans="1:11" s="21" customFormat="1" x14ac:dyDescent="0.2">
      <c r="A397" s="36"/>
      <c r="B397" s="36"/>
      <c r="C397" s="36"/>
      <c r="D397" s="48"/>
      <c r="E397" s="36"/>
      <c r="F397" s="36"/>
      <c r="G397" s="229"/>
      <c r="H397" s="229"/>
      <c r="I397" s="52"/>
      <c r="J397" s="1"/>
      <c r="K397" s="36"/>
    </row>
    <row r="398" spans="1:11" s="21" customFormat="1" x14ac:dyDescent="0.2">
      <c r="A398" s="36"/>
      <c r="B398" s="36"/>
      <c r="C398" s="36"/>
      <c r="D398" s="48"/>
      <c r="E398" s="36"/>
      <c r="F398" s="36"/>
      <c r="G398" s="229"/>
      <c r="H398" s="229"/>
      <c r="I398" s="52"/>
      <c r="J398" s="1"/>
      <c r="K398" s="36"/>
    </row>
    <row r="399" spans="1:11" s="21" customFormat="1" x14ac:dyDescent="0.2">
      <c r="A399" s="36"/>
      <c r="B399" s="36"/>
      <c r="C399" s="36"/>
      <c r="D399" s="48"/>
      <c r="E399" s="36"/>
      <c r="F399" s="36"/>
      <c r="G399" s="229"/>
      <c r="H399" s="229"/>
      <c r="I399" s="52"/>
      <c r="J399" s="1"/>
      <c r="K399" s="36"/>
    </row>
    <row r="400" spans="1:11" s="21" customFormat="1" x14ac:dyDescent="0.2">
      <c r="A400" s="36"/>
      <c r="B400" s="36"/>
      <c r="C400" s="36"/>
      <c r="D400" s="48"/>
      <c r="E400" s="36"/>
      <c r="F400" s="36"/>
      <c r="G400" s="229"/>
      <c r="H400" s="229"/>
      <c r="I400" s="52"/>
      <c r="J400" s="1"/>
      <c r="K400" s="36"/>
    </row>
    <row r="401" spans="1:11" s="21" customFormat="1" x14ac:dyDescent="0.2">
      <c r="A401" s="36"/>
      <c r="B401" s="36"/>
      <c r="C401" s="36"/>
      <c r="D401" s="48"/>
      <c r="E401" s="36"/>
      <c r="F401" s="36"/>
      <c r="G401" s="229"/>
      <c r="H401" s="229"/>
      <c r="I401" s="52"/>
      <c r="J401" s="1"/>
      <c r="K401" s="36"/>
    </row>
    <row r="402" spans="1:11" s="21" customFormat="1" x14ac:dyDescent="0.2">
      <c r="A402" s="36"/>
      <c r="B402" s="36"/>
      <c r="C402" s="36"/>
      <c r="D402" s="48"/>
      <c r="E402" s="36"/>
      <c r="F402" s="36"/>
      <c r="G402" s="229"/>
      <c r="H402" s="229"/>
      <c r="I402" s="52"/>
      <c r="J402" s="1"/>
      <c r="K402" s="36"/>
    </row>
    <row r="403" spans="1:11" s="21" customFormat="1" x14ac:dyDescent="0.2">
      <c r="A403" s="36"/>
      <c r="B403" s="36"/>
      <c r="C403" s="36"/>
      <c r="D403" s="48"/>
      <c r="E403" s="36"/>
      <c r="F403" s="36"/>
      <c r="G403" s="229"/>
      <c r="H403" s="229"/>
      <c r="I403" s="52"/>
      <c r="J403" s="1"/>
      <c r="K403" s="36"/>
    </row>
    <row r="404" spans="1:11" s="21" customFormat="1" x14ac:dyDescent="0.2">
      <c r="A404" s="36"/>
      <c r="B404" s="36"/>
      <c r="C404" s="36"/>
      <c r="D404" s="48"/>
      <c r="E404" s="36"/>
      <c r="F404" s="36"/>
      <c r="G404" s="229"/>
      <c r="H404" s="229"/>
      <c r="I404" s="52"/>
      <c r="J404" s="1"/>
      <c r="K404" s="36"/>
    </row>
    <row r="405" spans="1:11" s="21" customFormat="1" x14ac:dyDescent="0.2">
      <c r="A405" s="36"/>
      <c r="B405" s="36"/>
      <c r="C405" s="36"/>
      <c r="D405" s="48"/>
      <c r="E405" s="36"/>
      <c r="F405" s="36"/>
      <c r="G405" s="229"/>
      <c r="H405" s="229"/>
      <c r="I405" s="52"/>
      <c r="J405" s="1"/>
      <c r="K405" s="36"/>
    </row>
    <row r="406" spans="1:11" s="21" customFormat="1" x14ac:dyDescent="0.2">
      <c r="A406" s="36"/>
      <c r="B406" s="36"/>
      <c r="C406" s="36"/>
      <c r="D406" s="48"/>
      <c r="E406" s="36"/>
      <c r="F406" s="36"/>
      <c r="G406" s="229"/>
      <c r="H406" s="229"/>
      <c r="I406" s="52"/>
      <c r="J406" s="1"/>
      <c r="K406" s="36"/>
    </row>
    <row r="407" spans="1:11" s="21" customFormat="1" x14ac:dyDescent="0.2">
      <c r="A407" s="36"/>
      <c r="B407" s="36"/>
      <c r="C407" s="36"/>
      <c r="D407" s="48"/>
      <c r="E407" s="36"/>
      <c r="F407" s="36"/>
      <c r="G407" s="229"/>
      <c r="H407" s="229"/>
      <c r="I407" s="52"/>
      <c r="J407" s="1"/>
      <c r="K407" s="36"/>
    </row>
    <row r="408" spans="1:11" s="21" customFormat="1" x14ac:dyDescent="0.2">
      <c r="A408" s="36"/>
      <c r="B408" s="36"/>
      <c r="C408" s="36"/>
      <c r="D408" s="48"/>
      <c r="E408" s="36"/>
      <c r="F408" s="36"/>
      <c r="G408" s="229"/>
      <c r="H408" s="229"/>
      <c r="I408" s="52"/>
      <c r="J408" s="1"/>
      <c r="K408" s="36"/>
    </row>
    <row r="409" spans="1:11" s="21" customFormat="1" x14ac:dyDescent="0.2">
      <c r="A409" s="36"/>
      <c r="B409" s="36"/>
      <c r="C409" s="36"/>
      <c r="D409" s="48"/>
      <c r="E409" s="36"/>
      <c r="F409" s="36"/>
      <c r="G409" s="229"/>
      <c r="H409" s="229"/>
      <c r="I409" s="52"/>
      <c r="J409" s="1"/>
      <c r="K409" s="36"/>
    </row>
    <row r="410" spans="1:11" s="21" customFormat="1" x14ac:dyDescent="0.2">
      <c r="A410" s="36"/>
      <c r="B410" s="36"/>
      <c r="C410" s="36"/>
      <c r="D410" s="48"/>
      <c r="E410" s="36"/>
      <c r="F410" s="36"/>
      <c r="G410" s="229"/>
      <c r="H410" s="229"/>
      <c r="I410" s="52"/>
      <c r="J410" s="1"/>
      <c r="K410" s="36"/>
    </row>
    <row r="411" spans="1:11" s="21" customFormat="1" x14ac:dyDescent="0.2">
      <c r="A411" s="36"/>
      <c r="B411" s="36"/>
      <c r="C411" s="36"/>
      <c r="D411" s="48"/>
      <c r="E411" s="36"/>
      <c r="F411" s="36"/>
      <c r="G411" s="229"/>
      <c r="H411" s="229"/>
      <c r="I411" s="52"/>
      <c r="J411" s="1"/>
      <c r="K411" s="36"/>
    </row>
    <row r="412" spans="1:11" s="21" customFormat="1" x14ac:dyDescent="0.2">
      <c r="A412" s="36"/>
      <c r="B412" s="36"/>
      <c r="C412" s="36"/>
      <c r="D412" s="48"/>
      <c r="E412" s="36"/>
      <c r="F412" s="36"/>
      <c r="G412" s="229"/>
      <c r="H412" s="229"/>
      <c r="I412" s="52"/>
      <c r="J412" s="1"/>
      <c r="K412" s="36"/>
    </row>
    <row r="413" spans="1:11" s="21" customFormat="1" x14ac:dyDescent="0.2">
      <c r="A413" s="36"/>
      <c r="B413" s="36"/>
      <c r="C413" s="36"/>
      <c r="D413" s="48"/>
      <c r="E413" s="36"/>
      <c r="F413" s="36"/>
      <c r="G413" s="229"/>
      <c r="H413" s="229"/>
      <c r="I413" s="52"/>
      <c r="J413" s="1"/>
      <c r="K413" s="36"/>
    </row>
    <row r="414" spans="1:11" s="21" customFormat="1" x14ac:dyDescent="0.2">
      <c r="A414" s="36"/>
      <c r="B414" s="36"/>
      <c r="C414" s="36"/>
      <c r="D414" s="48"/>
      <c r="E414" s="36"/>
      <c r="F414" s="36"/>
      <c r="G414" s="229"/>
      <c r="H414" s="229"/>
      <c r="I414" s="52"/>
      <c r="J414" s="1"/>
      <c r="K414" s="36"/>
    </row>
    <row r="415" spans="1:11" s="21" customFormat="1" x14ac:dyDescent="0.2">
      <c r="A415" s="36"/>
      <c r="B415" s="36"/>
      <c r="C415" s="36"/>
      <c r="D415" s="48"/>
      <c r="E415" s="36"/>
      <c r="F415" s="36"/>
      <c r="G415" s="229"/>
      <c r="H415" s="229"/>
      <c r="I415" s="52"/>
      <c r="J415" s="1"/>
      <c r="K415" s="36"/>
    </row>
    <row r="416" spans="1:11" s="21" customFormat="1" x14ac:dyDescent="0.2">
      <c r="A416" s="36"/>
      <c r="B416" s="36"/>
      <c r="C416" s="36"/>
      <c r="D416" s="48"/>
      <c r="E416" s="36"/>
      <c r="F416" s="36"/>
      <c r="G416" s="229"/>
      <c r="H416" s="229"/>
      <c r="I416" s="52"/>
      <c r="J416" s="1"/>
      <c r="K416" s="36"/>
    </row>
    <row r="417" spans="1:11" s="21" customFormat="1" x14ac:dyDescent="0.2">
      <c r="A417" s="36"/>
      <c r="B417" s="36"/>
      <c r="C417" s="36"/>
      <c r="D417" s="48"/>
      <c r="E417" s="36"/>
      <c r="F417" s="36"/>
      <c r="G417" s="229"/>
      <c r="H417" s="229"/>
      <c r="I417" s="52"/>
      <c r="J417" s="1"/>
      <c r="K417" s="36"/>
    </row>
    <row r="418" spans="1:11" s="21" customFormat="1" x14ac:dyDescent="0.2">
      <c r="A418" s="36"/>
      <c r="B418" s="36"/>
      <c r="C418" s="36"/>
      <c r="D418" s="48"/>
      <c r="E418" s="36"/>
      <c r="F418" s="36"/>
      <c r="G418" s="229"/>
      <c r="H418" s="229"/>
      <c r="I418" s="52"/>
      <c r="J418" s="1"/>
      <c r="K418" s="36"/>
    </row>
    <row r="419" spans="1:11" s="21" customFormat="1" x14ac:dyDescent="0.2">
      <c r="A419" s="36"/>
      <c r="B419" s="36"/>
      <c r="C419" s="36"/>
      <c r="D419" s="48"/>
      <c r="E419" s="36"/>
      <c r="F419" s="36"/>
      <c r="G419" s="229"/>
      <c r="H419" s="229"/>
      <c r="I419" s="52"/>
      <c r="J419" s="1"/>
      <c r="K419" s="36"/>
    </row>
    <row r="420" spans="1:11" s="21" customFormat="1" x14ac:dyDescent="0.2">
      <c r="A420" s="36"/>
      <c r="B420" s="36"/>
      <c r="C420" s="36"/>
      <c r="D420" s="48"/>
      <c r="E420" s="36"/>
      <c r="F420" s="36"/>
      <c r="G420" s="229"/>
      <c r="H420" s="229"/>
      <c r="I420" s="52"/>
      <c r="J420" s="1"/>
      <c r="K420" s="36"/>
    </row>
    <row r="421" spans="1:11" s="21" customFormat="1" x14ac:dyDescent="0.2">
      <c r="A421" s="36"/>
      <c r="B421" s="36"/>
      <c r="C421" s="36"/>
      <c r="D421" s="48"/>
      <c r="E421" s="36"/>
      <c r="F421" s="36"/>
      <c r="G421" s="229"/>
      <c r="H421" s="229"/>
      <c r="I421" s="52"/>
      <c r="J421" s="1"/>
      <c r="K421" s="36"/>
    </row>
    <row r="422" spans="1:11" s="21" customFormat="1" x14ac:dyDescent="0.2">
      <c r="A422" s="36"/>
      <c r="B422" s="36"/>
      <c r="C422" s="36"/>
      <c r="D422" s="48"/>
      <c r="E422" s="36"/>
      <c r="F422" s="36"/>
      <c r="G422" s="229"/>
      <c r="H422" s="229"/>
      <c r="I422" s="52"/>
      <c r="J422" s="1"/>
      <c r="K422" s="36"/>
    </row>
    <row r="423" spans="1:11" s="21" customFormat="1" x14ac:dyDescent="0.2">
      <c r="A423" s="36"/>
      <c r="B423" s="36"/>
      <c r="C423" s="36"/>
      <c r="D423" s="48"/>
      <c r="E423" s="36"/>
      <c r="F423" s="36"/>
      <c r="G423" s="229"/>
      <c r="H423" s="229"/>
      <c r="I423" s="52"/>
      <c r="J423" s="1"/>
      <c r="K423" s="36"/>
    </row>
    <row r="424" spans="1:11" s="21" customFormat="1" x14ac:dyDescent="0.2">
      <c r="A424" s="36"/>
      <c r="B424" s="36"/>
      <c r="C424" s="36"/>
      <c r="D424" s="48"/>
      <c r="E424" s="36"/>
      <c r="F424" s="36"/>
      <c r="G424" s="229"/>
      <c r="H424" s="229"/>
      <c r="I424" s="52"/>
      <c r="J424" s="1"/>
      <c r="K424" s="36"/>
    </row>
    <row r="425" spans="1:11" s="21" customFormat="1" x14ac:dyDescent="0.2">
      <c r="A425" s="36"/>
      <c r="B425" s="36"/>
      <c r="C425" s="36"/>
      <c r="D425" s="48"/>
      <c r="E425" s="36"/>
      <c r="F425" s="36"/>
      <c r="G425" s="229"/>
      <c r="H425" s="229"/>
      <c r="I425" s="52"/>
      <c r="J425" s="1"/>
      <c r="K425" s="36"/>
    </row>
    <row r="426" spans="1:11" s="21" customFormat="1" x14ac:dyDescent="0.2">
      <c r="A426" s="36"/>
      <c r="B426" s="36"/>
      <c r="C426" s="36"/>
      <c r="D426" s="48"/>
      <c r="E426" s="36"/>
      <c r="F426" s="36"/>
      <c r="G426" s="229"/>
      <c r="H426" s="229"/>
      <c r="I426" s="52"/>
      <c r="J426" s="1"/>
      <c r="K426" s="36"/>
    </row>
    <row r="427" spans="1:11" s="21" customFormat="1" x14ac:dyDescent="0.2">
      <c r="A427" s="36"/>
      <c r="B427" s="36"/>
      <c r="C427" s="36"/>
      <c r="D427" s="48"/>
      <c r="E427" s="36"/>
      <c r="F427" s="36"/>
      <c r="G427" s="229"/>
      <c r="H427" s="229"/>
      <c r="I427" s="52"/>
      <c r="J427" s="1"/>
      <c r="K427" s="36"/>
    </row>
    <row r="428" spans="1:11" s="21" customFormat="1" x14ac:dyDescent="0.2">
      <c r="A428" s="36"/>
      <c r="B428" s="36"/>
      <c r="C428" s="36"/>
      <c r="D428" s="48"/>
      <c r="E428" s="36"/>
      <c r="F428" s="36"/>
      <c r="G428" s="229"/>
      <c r="H428" s="229"/>
      <c r="I428" s="52"/>
      <c r="J428" s="1"/>
      <c r="K428" s="36"/>
    </row>
    <row r="429" spans="1:11" s="21" customFormat="1" x14ac:dyDescent="0.2">
      <c r="A429" s="36"/>
      <c r="B429" s="36"/>
      <c r="C429" s="36"/>
      <c r="D429" s="48"/>
      <c r="E429" s="36"/>
      <c r="F429" s="36"/>
      <c r="G429" s="229"/>
      <c r="H429" s="229"/>
      <c r="I429" s="52"/>
      <c r="J429" s="1"/>
      <c r="K429" s="36"/>
    </row>
    <row r="430" spans="1:11" s="21" customFormat="1" x14ac:dyDescent="0.2">
      <c r="A430" s="36"/>
      <c r="B430" s="36"/>
      <c r="C430" s="36"/>
      <c r="D430" s="48"/>
      <c r="E430" s="36"/>
      <c r="F430" s="36"/>
      <c r="G430" s="229"/>
      <c r="H430" s="229"/>
      <c r="I430" s="52"/>
      <c r="J430" s="1"/>
      <c r="K430" s="36"/>
    </row>
    <row r="431" spans="1:11" s="21" customFormat="1" x14ac:dyDescent="0.2">
      <c r="A431" s="36"/>
      <c r="B431" s="36"/>
      <c r="C431" s="36"/>
      <c r="D431" s="48"/>
      <c r="E431" s="36"/>
      <c r="F431" s="36"/>
      <c r="G431" s="229"/>
      <c r="H431" s="229"/>
      <c r="I431" s="52"/>
      <c r="J431" s="1"/>
      <c r="K431" s="36"/>
    </row>
    <row r="432" spans="1:11" s="21" customFormat="1" x14ac:dyDescent="0.2">
      <c r="A432" s="36"/>
      <c r="B432" s="36"/>
      <c r="C432" s="36"/>
      <c r="D432" s="48"/>
      <c r="E432" s="36"/>
      <c r="F432" s="36"/>
      <c r="G432" s="229"/>
      <c r="H432" s="229"/>
      <c r="I432" s="52"/>
      <c r="J432" s="1"/>
      <c r="K432" s="36"/>
    </row>
    <row r="433" spans="1:11" s="21" customFormat="1" x14ac:dyDescent="0.2">
      <c r="A433" s="36"/>
      <c r="B433" s="36"/>
      <c r="C433" s="36"/>
      <c r="D433" s="48"/>
      <c r="E433" s="36"/>
      <c r="F433" s="36"/>
      <c r="G433" s="229"/>
      <c r="H433" s="229"/>
      <c r="I433" s="52"/>
      <c r="J433" s="1"/>
      <c r="K433" s="36"/>
    </row>
    <row r="434" spans="1:11" s="21" customFormat="1" x14ac:dyDescent="0.2">
      <c r="A434" s="36"/>
      <c r="B434" s="36"/>
      <c r="C434" s="36"/>
      <c r="D434" s="48"/>
      <c r="E434" s="36"/>
      <c r="F434" s="36"/>
      <c r="G434" s="229"/>
      <c r="H434" s="229"/>
      <c r="I434" s="52"/>
      <c r="J434" s="1"/>
      <c r="K434" s="36"/>
    </row>
    <row r="435" spans="1:11" s="21" customFormat="1" x14ac:dyDescent="0.2">
      <c r="A435" s="36"/>
      <c r="B435" s="36"/>
      <c r="C435" s="36"/>
      <c r="D435" s="48"/>
      <c r="E435" s="36"/>
      <c r="F435" s="36"/>
      <c r="G435" s="229"/>
      <c r="H435" s="229"/>
      <c r="I435" s="52"/>
      <c r="J435" s="1"/>
      <c r="K435" s="36"/>
    </row>
    <row r="436" spans="1:11" s="21" customFormat="1" x14ac:dyDescent="0.2">
      <c r="A436" s="36"/>
      <c r="B436" s="36"/>
      <c r="C436" s="36"/>
      <c r="D436" s="48"/>
      <c r="E436" s="36"/>
      <c r="F436" s="36"/>
      <c r="G436" s="229"/>
      <c r="H436" s="229"/>
      <c r="I436" s="52"/>
      <c r="J436" s="1"/>
      <c r="K436" s="36"/>
    </row>
    <row r="437" spans="1:11" s="21" customFormat="1" x14ac:dyDescent="0.2">
      <c r="A437" s="36"/>
      <c r="B437" s="36"/>
      <c r="C437" s="36"/>
      <c r="D437" s="48"/>
      <c r="E437" s="36"/>
      <c r="F437" s="36"/>
      <c r="G437" s="229"/>
      <c r="H437" s="229"/>
      <c r="I437" s="52"/>
      <c r="J437" s="1"/>
      <c r="K437" s="36"/>
    </row>
    <row r="438" spans="1:11" s="21" customFormat="1" x14ac:dyDescent="0.2">
      <c r="A438" s="36"/>
      <c r="B438" s="36"/>
      <c r="C438" s="36"/>
      <c r="D438" s="48"/>
      <c r="E438" s="36"/>
      <c r="F438" s="36"/>
      <c r="G438" s="229"/>
      <c r="H438" s="229"/>
      <c r="I438" s="52"/>
      <c r="J438" s="1"/>
      <c r="K438" s="36"/>
    </row>
    <row r="439" spans="1:11" s="21" customFormat="1" x14ac:dyDescent="0.2">
      <c r="A439" s="36"/>
      <c r="B439" s="36"/>
      <c r="C439" s="36"/>
      <c r="D439" s="48"/>
      <c r="E439" s="36"/>
      <c r="F439" s="36"/>
      <c r="G439" s="229"/>
      <c r="H439" s="229"/>
      <c r="I439" s="52"/>
      <c r="J439" s="1"/>
      <c r="K439" s="36"/>
    </row>
    <row r="440" spans="1:11" s="21" customFormat="1" x14ac:dyDescent="0.2">
      <c r="A440" s="36"/>
      <c r="B440" s="36"/>
      <c r="C440" s="36"/>
      <c r="D440" s="48"/>
      <c r="E440" s="36"/>
      <c r="F440" s="36"/>
      <c r="G440" s="229"/>
      <c r="H440" s="229"/>
      <c r="I440" s="52"/>
      <c r="J440" s="1"/>
      <c r="K440" s="36"/>
    </row>
    <row r="441" spans="1:11" s="21" customFormat="1" x14ac:dyDescent="0.2">
      <c r="A441" s="36"/>
      <c r="B441" s="36"/>
      <c r="C441" s="36"/>
      <c r="D441" s="48"/>
      <c r="E441" s="36"/>
      <c r="F441" s="36"/>
      <c r="G441" s="229"/>
      <c r="H441" s="229"/>
      <c r="I441" s="52"/>
      <c r="J441" s="1"/>
      <c r="K441" s="36"/>
    </row>
    <row r="442" spans="1:11" s="21" customFormat="1" x14ac:dyDescent="0.2">
      <c r="A442" s="36"/>
      <c r="B442" s="36"/>
      <c r="C442" s="36"/>
      <c r="D442" s="48"/>
      <c r="E442" s="36"/>
      <c r="F442" s="36"/>
      <c r="G442" s="229"/>
      <c r="H442" s="229"/>
      <c r="I442" s="52"/>
      <c r="J442" s="1"/>
      <c r="K442" s="36"/>
    </row>
    <row r="443" spans="1:11" s="21" customFormat="1" x14ac:dyDescent="0.2">
      <c r="A443" s="36"/>
      <c r="B443" s="36"/>
      <c r="C443" s="36"/>
      <c r="D443" s="48"/>
      <c r="E443" s="36"/>
      <c r="F443" s="36"/>
      <c r="G443" s="229"/>
      <c r="H443" s="229"/>
      <c r="I443" s="52"/>
      <c r="J443" s="1"/>
      <c r="K443" s="36"/>
    </row>
    <row r="444" spans="1:11" s="21" customFormat="1" x14ac:dyDescent="0.2">
      <c r="A444" s="36"/>
      <c r="B444" s="36"/>
      <c r="C444" s="36"/>
      <c r="D444" s="48"/>
      <c r="E444" s="36"/>
      <c r="F444" s="36"/>
      <c r="G444" s="229"/>
      <c r="H444" s="229"/>
      <c r="I444" s="52"/>
      <c r="J444" s="1"/>
      <c r="K444" s="36"/>
    </row>
    <row r="445" spans="1:11" s="21" customFormat="1" x14ac:dyDescent="0.2">
      <c r="A445" s="36"/>
      <c r="B445" s="36"/>
      <c r="C445" s="36"/>
      <c r="D445" s="48"/>
      <c r="E445" s="36"/>
      <c r="F445" s="36"/>
      <c r="G445" s="229"/>
      <c r="H445" s="229"/>
      <c r="I445" s="52"/>
      <c r="J445" s="1"/>
      <c r="K445" s="36"/>
    </row>
    <row r="446" spans="1:11" s="21" customFormat="1" x14ac:dyDescent="0.2">
      <c r="A446" s="36"/>
      <c r="B446" s="36"/>
      <c r="C446" s="36"/>
      <c r="D446" s="48"/>
      <c r="E446" s="36"/>
      <c r="F446" s="36"/>
      <c r="G446" s="229"/>
      <c r="H446" s="229"/>
      <c r="I446" s="52"/>
      <c r="J446" s="1"/>
      <c r="K446" s="36"/>
    </row>
    <row r="447" spans="1:11" s="21" customFormat="1" x14ac:dyDescent="0.2">
      <c r="A447" s="36"/>
      <c r="B447" s="36"/>
      <c r="C447" s="36"/>
      <c r="D447" s="48"/>
      <c r="E447" s="36"/>
      <c r="F447" s="36"/>
      <c r="G447" s="229"/>
      <c r="H447" s="229"/>
      <c r="I447" s="52"/>
      <c r="J447" s="1"/>
      <c r="K447" s="36"/>
    </row>
    <row r="448" spans="1:11" s="21" customFormat="1" x14ac:dyDescent="0.2">
      <c r="A448" s="36"/>
      <c r="B448" s="36"/>
      <c r="C448" s="36"/>
      <c r="D448" s="48"/>
      <c r="E448" s="36"/>
      <c r="F448" s="36"/>
      <c r="G448" s="229"/>
      <c r="H448" s="229"/>
      <c r="I448" s="52"/>
      <c r="J448" s="1"/>
      <c r="K448" s="36"/>
    </row>
    <row r="449" spans="1:11" s="21" customFormat="1" x14ac:dyDescent="0.2">
      <c r="A449" s="36"/>
      <c r="B449" s="36"/>
      <c r="C449" s="36"/>
      <c r="D449" s="48"/>
      <c r="E449" s="36"/>
      <c r="F449" s="36"/>
      <c r="G449" s="229"/>
      <c r="H449" s="229"/>
      <c r="I449" s="52"/>
      <c r="J449" s="1"/>
      <c r="K449" s="36"/>
    </row>
    <row r="450" spans="1:11" s="21" customFormat="1" x14ac:dyDescent="0.2">
      <c r="A450" s="36"/>
      <c r="B450" s="36"/>
      <c r="C450" s="36"/>
      <c r="D450" s="48"/>
      <c r="E450" s="36"/>
      <c r="F450" s="36"/>
      <c r="G450" s="229"/>
      <c r="H450" s="229"/>
      <c r="I450" s="52"/>
      <c r="J450" s="1"/>
      <c r="K450" s="36"/>
    </row>
    <row r="451" spans="1:11" s="21" customFormat="1" x14ac:dyDescent="0.2">
      <c r="A451" s="36"/>
      <c r="B451" s="36"/>
      <c r="C451" s="36"/>
      <c r="D451" s="48"/>
      <c r="E451" s="36"/>
      <c r="F451" s="36"/>
      <c r="G451" s="229"/>
      <c r="H451" s="229"/>
      <c r="I451" s="52"/>
      <c r="J451" s="1"/>
      <c r="K451" s="36"/>
    </row>
    <row r="452" spans="1:11" s="21" customFormat="1" x14ac:dyDescent="0.2">
      <c r="A452" s="36"/>
      <c r="B452" s="36"/>
      <c r="C452" s="36"/>
      <c r="D452" s="48"/>
      <c r="E452" s="36"/>
      <c r="F452" s="36"/>
      <c r="G452" s="229"/>
      <c r="H452" s="229"/>
      <c r="I452" s="52"/>
      <c r="J452" s="1"/>
      <c r="K452" s="36"/>
    </row>
    <row r="453" spans="1:11" s="21" customFormat="1" x14ac:dyDescent="0.2">
      <c r="A453" s="36"/>
      <c r="B453" s="36"/>
      <c r="C453" s="36"/>
      <c r="D453" s="48"/>
      <c r="E453" s="36"/>
      <c r="F453" s="36"/>
      <c r="G453" s="229"/>
      <c r="H453" s="229"/>
      <c r="I453" s="52"/>
      <c r="J453" s="1"/>
      <c r="K453" s="36"/>
    </row>
    <row r="454" spans="1:11" s="21" customFormat="1" x14ac:dyDescent="0.2">
      <c r="A454" s="36"/>
      <c r="B454" s="36"/>
      <c r="C454" s="36"/>
      <c r="D454" s="48"/>
      <c r="E454" s="36"/>
      <c r="F454" s="36"/>
      <c r="G454" s="229"/>
      <c r="H454" s="229"/>
      <c r="I454" s="52"/>
      <c r="J454" s="1"/>
      <c r="K454" s="36"/>
    </row>
    <row r="455" spans="1:11" s="21" customFormat="1" x14ac:dyDescent="0.2">
      <c r="A455" s="36"/>
      <c r="B455" s="36"/>
      <c r="C455" s="36"/>
      <c r="D455" s="48"/>
      <c r="E455" s="36"/>
      <c r="F455" s="36"/>
      <c r="G455" s="229"/>
      <c r="H455" s="229"/>
      <c r="I455" s="52"/>
      <c r="J455" s="1"/>
      <c r="K455" s="1"/>
    </row>
    <row r="456" spans="1:11" s="21" customFormat="1" x14ac:dyDescent="0.2">
      <c r="A456" s="36"/>
      <c r="B456" s="36"/>
      <c r="C456" s="36"/>
      <c r="D456" s="48"/>
      <c r="E456" s="36"/>
      <c r="F456" s="36"/>
      <c r="G456" s="229"/>
      <c r="H456" s="229"/>
      <c r="I456" s="52"/>
      <c r="J456" s="1"/>
      <c r="K456" s="1"/>
    </row>
    <row r="457" spans="1:11" s="21" customFormat="1" x14ac:dyDescent="0.2">
      <c r="A457" s="36"/>
      <c r="B457" s="36"/>
      <c r="C457" s="36"/>
      <c r="D457" s="48"/>
      <c r="E457" s="36"/>
      <c r="F457" s="36"/>
      <c r="G457" s="229"/>
      <c r="H457" s="229"/>
      <c r="I457" s="52"/>
      <c r="J457" s="1"/>
      <c r="K457" s="1"/>
    </row>
    <row r="458" spans="1:11" s="21" customFormat="1" x14ac:dyDescent="0.2">
      <c r="A458" s="36"/>
      <c r="B458" s="36"/>
      <c r="C458" s="36"/>
      <c r="D458" s="48"/>
      <c r="E458" s="36"/>
      <c r="F458" s="36"/>
      <c r="G458" s="229"/>
      <c r="H458" s="229"/>
      <c r="I458" s="52"/>
      <c r="J458" s="1"/>
      <c r="K458" s="1"/>
    </row>
    <row r="459" spans="1:11" s="21" customFormat="1" x14ac:dyDescent="0.2">
      <c r="A459" s="36"/>
      <c r="B459" s="36"/>
      <c r="C459" s="36"/>
      <c r="D459" s="48"/>
      <c r="E459" s="36"/>
      <c r="F459" s="36"/>
      <c r="G459" s="229"/>
      <c r="H459" s="229"/>
      <c r="I459" s="52"/>
      <c r="J459" s="1"/>
      <c r="K459" s="1"/>
    </row>
    <row r="460" spans="1:11" s="21" customFormat="1" x14ac:dyDescent="0.2">
      <c r="A460" s="36"/>
      <c r="B460" s="36"/>
      <c r="C460" s="36"/>
      <c r="D460" s="48"/>
      <c r="E460" s="36"/>
      <c r="F460" s="36"/>
      <c r="G460" s="229"/>
      <c r="H460" s="229"/>
      <c r="I460" s="52"/>
      <c r="J460" s="1"/>
      <c r="K460" s="1"/>
    </row>
    <row r="461" spans="1:11" s="21" customFormat="1" x14ac:dyDescent="0.2">
      <c r="A461" s="36"/>
      <c r="B461" s="36"/>
      <c r="C461" s="36"/>
      <c r="D461" s="48"/>
      <c r="E461" s="36"/>
      <c r="F461" s="36"/>
      <c r="G461" s="229"/>
      <c r="H461" s="229"/>
      <c r="I461" s="52"/>
      <c r="J461" s="1"/>
      <c r="K461" s="1"/>
    </row>
    <row r="462" spans="1:11" s="21" customFormat="1" x14ac:dyDescent="0.2">
      <c r="A462" s="36"/>
      <c r="B462" s="36"/>
      <c r="C462" s="36"/>
      <c r="D462" s="48"/>
      <c r="E462" s="36"/>
      <c r="F462" s="36"/>
      <c r="G462" s="229"/>
      <c r="H462" s="229"/>
      <c r="I462" s="52"/>
      <c r="J462" s="1"/>
      <c r="K462" s="1"/>
    </row>
    <row r="463" spans="1:11" s="21" customFormat="1" x14ac:dyDescent="0.2">
      <c r="A463" s="36"/>
      <c r="B463" s="36"/>
      <c r="C463" s="36"/>
      <c r="D463" s="48"/>
      <c r="E463" s="36"/>
      <c r="F463" s="36"/>
      <c r="G463" s="229"/>
      <c r="H463" s="229"/>
      <c r="I463" s="52"/>
      <c r="J463" s="1"/>
      <c r="K463" s="1"/>
    </row>
    <row r="464" spans="1:11" s="21" customFormat="1" x14ac:dyDescent="0.2">
      <c r="A464" s="36"/>
      <c r="B464" s="36"/>
      <c r="C464" s="36"/>
      <c r="D464" s="48"/>
      <c r="E464" s="36"/>
      <c r="F464" s="36"/>
      <c r="G464" s="229"/>
      <c r="H464" s="229"/>
      <c r="I464" s="52"/>
      <c r="J464" s="1"/>
      <c r="K464" s="1"/>
    </row>
    <row r="465" spans="1:11" s="21" customFormat="1" x14ac:dyDescent="0.2">
      <c r="A465" s="36"/>
      <c r="B465" s="36"/>
      <c r="C465" s="36"/>
      <c r="D465" s="48"/>
      <c r="E465" s="36"/>
      <c r="F465" s="36"/>
      <c r="G465" s="229"/>
      <c r="H465" s="229"/>
      <c r="I465" s="52"/>
      <c r="J465" s="1"/>
      <c r="K465" s="1"/>
    </row>
    <row r="466" spans="1:11" s="21" customFormat="1" x14ac:dyDescent="0.2">
      <c r="A466" s="36"/>
      <c r="B466" s="36"/>
      <c r="C466" s="36"/>
      <c r="D466" s="48"/>
      <c r="E466" s="36"/>
      <c r="F466" s="36"/>
      <c r="G466" s="229"/>
      <c r="H466" s="229"/>
      <c r="I466" s="52"/>
      <c r="J466" s="1"/>
      <c r="K466" s="1"/>
    </row>
    <row r="467" spans="1:11" s="21" customFormat="1" x14ac:dyDescent="0.2">
      <c r="A467" s="36"/>
      <c r="B467" s="36"/>
      <c r="C467" s="36"/>
      <c r="D467" s="48"/>
      <c r="E467" s="36"/>
      <c r="F467" s="36"/>
      <c r="G467" s="229"/>
      <c r="H467" s="229"/>
      <c r="I467" s="52"/>
      <c r="J467" s="1"/>
      <c r="K467" s="1"/>
    </row>
    <row r="468" spans="1:11" s="21" customFormat="1" x14ac:dyDescent="0.2">
      <c r="A468" s="36"/>
      <c r="B468" s="36"/>
      <c r="C468" s="36"/>
      <c r="D468" s="48"/>
      <c r="E468" s="36"/>
      <c r="F468" s="36"/>
      <c r="G468" s="229"/>
      <c r="H468" s="229"/>
      <c r="I468" s="52"/>
      <c r="J468" s="1"/>
      <c r="K468" s="1"/>
    </row>
    <row r="469" spans="1:11" s="21" customFormat="1" x14ac:dyDescent="0.2">
      <c r="A469" s="36"/>
      <c r="B469" s="36"/>
      <c r="C469" s="36"/>
      <c r="D469" s="48"/>
      <c r="E469" s="36"/>
      <c r="F469" s="36"/>
      <c r="G469" s="229"/>
      <c r="H469" s="229"/>
      <c r="I469" s="52"/>
      <c r="J469" s="1"/>
      <c r="K469" s="1"/>
    </row>
    <row r="470" spans="1:11" s="21" customFormat="1" x14ac:dyDescent="0.2">
      <c r="A470" s="36"/>
      <c r="B470" s="36"/>
      <c r="C470" s="36"/>
      <c r="D470" s="48"/>
      <c r="E470" s="36"/>
      <c r="F470" s="36"/>
      <c r="G470" s="229"/>
      <c r="H470" s="229"/>
      <c r="I470" s="52"/>
      <c r="J470" s="1"/>
      <c r="K470" s="1"/>
    </row>
    <row r="471" spans="1:11" s="21" customFormat="1" x14ac:dyDescent="0.2">
      <c r="A471" s="36"/>
      <c r="B471" s="36"/>
      <c r="C471" s="36"/>
      <c r="D471" s="48"/>
      <c r="E471" s="36"/>
      <c r="F471" s="36"/>
      <c r="G471" s="229"/>
      <c r="H471" s="229"/>
      <c r="I471" s="52"/>
      <c r="J471" s="1"/>
      <c r="K471" s="1"/>
    </row>
    <row r="472" spans="1:11" s="21" customFormat="1" x14ac:dyDescent="0.2">
      <c r="A472" s="36"/>
      <c r="B472" s="36"/>
      <c r="C472" s="36"/>
      <c r="D472" s="48"/>
      <c r="E472" s="36"/>
      <c r="F472" s="36"/>
      <c r="G472" s="229"/>
      <c r="H472" s="229"/>
      <c r="I472" s="52"/>
      <c r="J472" s="1"/>
      <c r="K472" s="1"/>
    </row>
    <row r="473" spans="1:11" s="21" customFormat="1" x14ac:dyDescent="0.2">
      <c r="A473" s="36"/>
      <c r="B473" s="36"/>
      <c r="C473" s="36"/>
      <c r="D473" s="48"/>
      <c r="E473" s="36"/>
      <c r="F473" s="36"/>
      <c r="G473" s="229"/>
      <c r="H473" s="229"/>
      <c r="I473" s="52"/>
      <c r="J473" s="1"/>
      <c r="K473" s="1"/>
    </row>
    <row r="474" spans="1:11" s="21" customFormat="1" x14ac:dyDescent="0.2">
      <c r="A474" s="36"/>
      <c r="B474" s="36"/>
      <c r="C474" s="36"/>
      <c r="D474" s="48"/>
      <c r="E474" s="36"/>
      <c r="F474" s="36"/>
      <c r="G474" s="229"/>
      <c r="H474" s="229"/>
      <c r="I474" s="52"/>
      <c r="J474" s="1"/>
      <c r="K474" s="1"/>
    </row>
    <row r="475" spans="1:11" s="21" customFormat="1" x14ac:dyDescent="0.2">
      <c r="A475" s="36"/>
      <c r="B475" s="36"/>
      <c r="C475" s="36"/>
      <c r="D475" s="48"/>
      <c r="E475" s="36"/>
      <c r="F475" s="36"/>
      <c r="G475" s="229"/>
      <c r="H475" s="229"/>
      <c r="I475" s="52"/>
      <c r="J475" s="1"/>
      <c r="K475" s="1"/>
    </row>
    <row r="476" spans="1:11" s="21" customFormat="1" x14ac:dyDescent="0.2">
      <c r="A476" s="36"/>
      <c r="B476" s="36"/>
      <c r="C476" s="36"/>
      <c r="D476" s="48"/>
      <c r="E476" s="36"/>
      <c r="F476" s="36"/>
      <c r="G476" s="229"/>
      <c r="H476" s="229"/>
      <c r="I476" s="52"/>
      <c r="J476" s="1"/>
      <c r="K476" s="1"/>
    </row>
    <row r="477" spans="1:11" s="21" customFormat="1" x14ac:dyDescent="0.2">
      <c r="A477" s="36"/>
      <c r="B477" s="36"/>
      <c r="C477" s="36"/>
      <c r="D477" s="48"/>
      <c r="E477" s="36"/>
      <c r="F477" s="36"/>
      <c r="G477" s="229"/>
      <c r="H477" s="229"/>
      <c r="I477" s="52"/>
      <c r="J477" s="1"/>
      <c r="K477" s="1"/>
    </row>
    <row r="478" spans="1:11" s="21" customFormat="1" x14ac:dyDescent="0.2">
      <c r="A478" s="36"/>
      <c r="B478" s="36"/>
      <c r="C478" s="36"/>
      <c r="D478" s="48"/>
      <c r="E478" s="36"/>
      <c r="F478" s="36"/>
      <c r="G478" s="229"/>
      <c r="H478" s="229"/>
      <c r="I478" s="52"/>
      <c r="J478" s="1"/>
      <c r="K478" s="1"/>
    </row>
    <row r="479" spans="1:11" s="21" customFormat="1" x14ac:dyDescent="0.2">
      <c r="A479" s="36"/>
      <c r="B479" s="36"/>
      <c r="C479" s="36"/>
      <c r="D479" s="48"/>
      <c r="E479" s="36"/>
      <c r="F479" s="36"/>
      <c r="G479" s="229"/>
      <c r="H479" s="229"/>
      <c r="I479" s="52"/>
      <c r="J479" s="1"/>
      <c r="K479" s="1"/>
    </row>
    <row r="480" spans="1:11" s="21" customFormat="1" x14ac:dyDescent="0.2">
      <c r="A480" s="36"/>
      <c r="B480" s="36"/>
      <c r="C480" s="36"/>
      <c r="D480" s="48"/>
      <c r="E480" s="36"/>
      <c r="F480" s="36"/>
      <c r="G480" s="229"/>
      <c r="H480" s="229"/>
      <c r="I480" s="52"/>
      <c r="J480" s="1"/>
      <c r="K480" s="1"/>
    </row>
    <row r="481" spans="1:11" s="21" customFormat="1" x14ac:dyDescent="0.2">
      <c r="A481" s="36"/>
      <c r="B481" s="36"/>
      <c r="C481" s="36"/>
      <c r="D481" s="48"/>
      <c r="E481" s="36"/>
      <c r="F481" s="36"/>
      <c r="G481" s="229"/>
      <c r="H481" s="229"/>
      <c r="I481" s="52"/>
      <c r="J481" s="1"/>
      <c r="K481" s="1"/>
    </row>
    <row r="482" spans="1:11" s="21" customFormat="1" x14ac:dyDescent="0.2">
      <c r="A482" s="36"/>
      <c r="B482" s="36"/>
      <c r="C482" s="36"/>
      <c r="D482" s="48"/>
      <c r="E482" s="36"/>
      <c r="F482" s="36"/>
      <c r="G482" s="229"/>
      <c r="H482" s="229"/>
      <c r="I482" s="52"/>
      <c r="J482" s="1"/>
      <c r="K482" s="1"/>
    </row>
    <row r="483" spans="1:11" s="21" customFormat="1" x14ac:dyDescent="0.2">
      <c r="A483" s="36"/>
      <c r="B483" s="36"/>
      <c r="C483" s="36"/>
      <c r="D483" s="48"/>
      <c r="E483" s="36"/>
      <c r="F483" s="36"/>
      <c r="G483" s="229"/>
      <c r="H483" s="229"/>
      <c r="I483" s="52"/>
      <c r="J483" s="1"/>
      <c r="K483" s="1"/>
    </row>
    <row r="484" spans="1:11" s="21" customFormat="1" x14ac:dyDescent="0.2">
      <c r="A484" s="36"/>
      <c r="B484" s="36"/>
      <c r="C484" s="36"/>
      <c r="D484" s="48"/>
      <c r="E484" s="36"/>
      <c r="F484" s="36"/>
      <c r="G484" s="229"/>
      <c r="H484" s="229"/>
      <c r="I484" s="52"/>
      <c r="J484" s="1"/>
      <c r="K484" s="1"/>
    </row>
    <row r="485" spans="1:11" s="21" customFormat="1" x14ac:dyDescent="0.2">
      <c r="A485" s="36"/>
      <c r="B485" s="36"/>
      <c r="C485" s="36"/>
      <c r="D485" s="48"/>
      <c r="E485" s="36"/>
      <c r="F485" s="36"/>
      <c r="G485" s="229"/>
      <c r="H485" s="229"/>
      <c r="I485" s="52"/>
      <c r="J485" s="1"/>
      <c r="K485" s="1"/>
    </row>
    <row r="486" spans="1:11" s="21" customFormat="1" x14ac:dyDescent="0.2">
      <c r="A486" s="36"/>
      <c r="B486" s="36"/>
      <c r="C486" s="36"/>
      <c r="D486" s="48"/>
      <c r="E486" s="36"/>
      <c r="F486" s="36"/>
      <c r="G486" s="229"/>
      <c r="H486" s="229"/>
      <c r="I486" s="52"/>
      <c r="J486" s="1"/>
      <c r="K486" s="1"/>
    </row>
    <row r="487" spans="1:11" s="21" customFormat="1" x14ac:dyDescent="0.2">
      <c r="A487" s="36"/>
      <c r="B487" s="36"/>
      <c r="C487" s="36"/>
      <c r="D487" s="48"/>
      <c r="E487" s="36"/>
      <c r="F487" s="36"/>
      <c r="G487" s="229"/>
      <c r="H487" s="229"/>
      <c r="I487" s="52"/>
      <c r="J487" s="1"/>
      <c r="K487" s="1"/>
    </row>
    <row r="488" spans="1:11" s="21" customFormat="1" x14ac:dyDescent="0.2">
      <c r="A488" s="36"/>
      <c r="B488" s="36"/>
      <c r="C488" s="36"/>
      <c r="D488" s="48"/>
      <c r="E488" s="36"/>
      <c r="F488" s="36"/>
      <c r="G488" s="229"/>
      <c r="H488" s="229"/>
      <c r="I488" s="52"/>
      <c r="J488" s="1"/>
      <c r="K488" s="1"/>
    </row>
    <row r="489" spans="1:11" s="21" customFormat="1" x14ac:dyDescent="0.2">
      <c r="A489" s="36"/>
      <c r="B489" s="36"/>
      <c r="C489" s="36"/>
      <c r="D489" s="48"/>
      <c r="E489" s="36"/>
      <c r="F489" s="36"/>
      <c r="G489" s="229"/>
      <c r="H489" s="229"/>
      <c r="I489" s="52"/>
      <c r="J489" s="1"/>
      <c r="K489" s="1"/>
    </row>
    <row r="490" spans="1:11" s="21" customFormat="1" x14ac:dyDescent="0.2">
      <c r="A490" s="36"/>
      <c r="B490" s="36"/>
      <c r="C490" s="36"/>
      <c r="D490" s="48"/>
      <c r="E490" s="36"/>
      <c r="F490" s="36"/>
      <c r="G490" s="229"/>
      <c r="H490" s="229"/>
      <c r="I490" s="52"/>
      <c r="J490" s="1"/>
      <c r="K490" s="1"/>
    </row>
    <row r="491" spans="1:11" s="21" customFormat="1" x14ac:dyDescent="0.2">
      <c r="A491" s="36"/>
      <c r="B491" s="36"/>
      <c r="C491" s="36"/>
      <c r="D491" s="48"/>
      <c r="E491" s="36"/>
      <c r="F491" s="36"/>
      <c r="G491" s="229"/>
      <c r="H491" s="229"/>
      <c r="I491" s="52"/>
      <c r="J491" s="1"/>
      <c r="K491" s="1"/>
    </row>
    <row r="492" spans="1:11" s="21" customFormat="1" x14ac:dyDescent="0.2">
      <c r="A492" s="36"/>
      <c r="B492" s="36"/>
      <c r="C492" s="36"/>
      <c r="D492" s="48"/>
      <c r="E492" s="36"/>
      <c r="F492" s="36"/>
      <c r="G492" s="229"/>
      <c r="H492" s="229"/>
      <c r="I492" s="52"/>
      <c r="J492" s="1"/>
      <c r="K492" s="1"/>
    </row>
    <row r="493" spans="1:11" s="21" customFormat="1" x14ac:dyDescent="0.2">
      <c r="A493" s="36"/>
      <c r="B493" s="36"/>
      <c r="C493" s="36"/>
      <c r="D493" s="48"/>
      <c r="E493" s="36"/>
      <c r="F493" s="36"/>
      <c r="G493" s="229"/>
      <c r="H493" s="229"/>
      <c r="I493" s="52"/>
      <c r="J493" s="1"/>
      <c r="K493" s="1"/>
    </row>
    <row r="494" spans="1:11" s="21" customFormat="1" x14ac:dyDescent="0.2">
      <c r="A494" s="36"/>
      <c r="B494" s="36"/>
      <c r="C494" s="36"/>
      <c r="D494" s="48"/>
      <c r="E494" s="36"/>
      <c r="F494" s="36"/>
      <c r="G494" s="229"/>
      <c r="H494" s="229"/>
      <c r="I494" s="52"/>
      <c r="J494" s="1"/>
      <c r="K494" s="1"/>
    </row>
    <row r="495" spans="1:11" s="21" customFormat="1" x14ac:dyDescent="0.2">
      <c r="A495" s="36"/>
      <c r="B495" s="36"/>
      <c r="C495" s="36"/>
      <c r="D495" s="48"/>
      <c r="E495" s="36"/>
      <c r="F495" s="36"/>
      <c r="G495" s="229"/>
      <c r="H495" s="229"/>
      <c r="I495" s="52"/>
      <c r="J495" s="1"/>
      <c r="K495" s="1"/>
    </row>
    <row r="496" spans="1:11" s="21" customFormat="1" x14ac:dyDescent="0.2">
      <c r="A496" s="36"/>
      <c r="B496" s="36"/>
      <c r="C496" s="36"/>
      <c r="D496" s="48"/>
      <c r="E496" s="36"/>
      <c r="F496" s="36"/>
      <c r="G496" s="229"/>
      <c r="H496" s="229"/>
      <c r="I496" s="52"/>
      <c r="J496" s="1"/>
      <c r="K496" s="1"/>
    </row>
    <row r="497" spans="1:11" s="21" customFormat="1" x14ac:dyDescent="0.2">
      <c r="A497" s="36"/>
      <c r="B497" s="36"/>
      <c r="C497" s="36"/>
      <c r="D497" s="48"/>
      <c r="E497" s="36"/>
      <c r="F497" s="36"/>
      <c r="G497" s="229"/>
      <c r="H497" s="229"/>
      <c r="I497" s="52"/>
      <c r="J497" s="1"/>
      <c r="K497" s="1"/>
    </row>
    <row r="498" spans="1:11" s="21" customFormat="1" x14ac:dyDescent="0.2">
      <c r="A498" s="36"/>
      <c r="B498" s="36"/>
      <c r="C498" s="36"/>
      <c r="D498" s="48"/>
      <c r="E498" s="36"/>
      <c r="F498" s="36"/>
      <c r="G498" s="229"/>
      <c r="H498" s="229"/>
      <c r="I498" s="52"/>
      <c r="J498" s="1"/>
      <c r="K498" s="1"/>
    </row>
    <row r="499" spans="1:11" s="21" customFormat="1" x14ac:dyDescent="0.2">
      <c r="A499" s="36"/>
      <c r="B499" s="36"/>
      <c r="C499" s="36"/>
      <c r="D499" s="48"/>
      <c r="E499" s="36"/>
      <c r="F499" s="36"/>
      <c r="G499" s="229"/>
      <c r="H499" s="229"/>
      <c r="I499" s="52"/>
      <c r="J499" s="1"/>
      <c r="K499" s="1"/>
    </row>
    <row r="500" spans="1:11" s="21" customFormat="1" x14ac:dyDescent="0.2">
      <c r="A500" s="36"/>
      <c r="B500" s="36"/>
      <c r="C500" s="36"/>
      <c r="D500" s="48"/>
      <c r="E500" s="36"/>
      <c r="F500" s="36"/>
      <c r="G500" s="229"/>
      <c r="H500" s="229"/>
      <c r="I500" s="52"/>
      <c r="J500" s="1"/>
      <c r="K500" s="1"/>
    </row>
    <row r="501" spans="1:11" s="21" customFormat="1" x14ac:dyDescent="0.2">
      <c r="A501" s="36"/>
      <c r="B501" s="36"/>
      <c r="C501" s="36"/>
      <c r="D501" s="48"/>
      <c r="E501" s="36"/>
      <c r="F501" s="36"/>
      <c r="G501" s="229"/>
      <c r="H501" s="229"/>
      <c r="I501" s="52"/>
      <c r="J501" s="1"/>
      <c r="K501" s="1"/>
    </row>
    <row r="502" spans="1:11" s="21" customFormat="1" x14ac:dyDescent="0.2">
      <c r="A502" s="36"/>
      <c r="B502" s="36"/>
      <c r="C502" s="36"/>
      <c r="D502" s="48"/>
      <c r="E502" s="36"/>
      <c r="F502" s="36"/>
      <c r="G502" s="229"/>
      <c r="H502" s="229"/>
      <c r="I502" s="52"/>
      <c r="J502" s="1"/>
      <c r="K502" s="1"/>
    </row>
    <row r="503" spans="1:11" s="21" customFormat="1" x14ac:dyDescent="0.2">
      <c r="A503" s="36"/>
      <c r="B503" s="36"/>
      <c r="C503" s="36"/>
      <c r="D503" s="48"/>
      <c r="E503" s="36"/>
      <c r="F503" s="36"/>
      <c r="G503" s="229"/>
      <c r="H503" s="229"/>
      <c r="I503" s="52"/>
      <c r="J503" s="1"/>
      <c r="K503" s="1"/>
    </row>
    <row r="504" spans="1:11" s="21" customFormat="1" x14ac:dyDescent="0.2">
      <c r="A504" s="36"/>
      <c r="B504" s="36"/>
      <c r="C504" s="36"/>
      <c r="D504" s="48"/>
      <c r="E504" s="36"/>
      <c r="F504" s="36"/>
      <c r="G504" s="229"/>
      <c r="H504" s="229"/>
      <c r="I504" s="52"/>
      <c r="J504" s="1"/>
      <c r="K504" s="1"/>
    </row>
    <row r="505" spans="1:11" s="21" customFormat="1" x14ac:dyDescent="0.2">
      <c r="A505" s="36"/>
      <c r="B505" s="36"/>
      <c r="C505" s="36"/>
      <c r="D505" s="48"/>
      <c r="E505" s="36"/>
      <c r="F505" s="36"/>
      <c r="G505" s="229"/>
      <c r="H505" s="229"/>
      <c r="I505" s="52"/>
      <c r="J505" s="1"/>
      <c r="K505" s="1"/>
    </row>
    <row r="506" spans="1:11" s="21" customFormat="1" x14ac:dyDescent="0.2">
      <c r="A506" s="36"/>
      <c r="B506" s="36"/>
      <c r="C506" s="36"/>
      <c r="D506" s="48"/>
      <c r="E506" s="36"/>
      <c r="F506" s="36"/>
      <c r="G506" s="229"/>
      <c r="H506" s="229"/>
      <c r="I506" s="52"/>
      <c r="J506" s="1"/>
      <c r="K506" s="1"/>
    </row>
    <row r="507" spans="1:11" s="21" customFormat="1" x14ac:dyDescent="0.2">
      <c r="A507" s="36"/>
      <c r="B507" s="36"/>
      <c r="C507" s="36"/>
      <c r="D507" s="48"/>
      <c r="E507" s="36"/>
      <c r="F507" s="36"/>
      <c r="G507" s="229"/>
      <c r="H507" s="229"/>
      <c r="I507" s="52"/>
      <c r="J507" s="1"/>
      <c r="K507" s="1"/>
    </row>
    <row r="508" spans="1:11" s="21" customFormat="1" x14ac:dyDescent="0.2">
      <c r="A508" s="36"/>
      <c r="B508" s="36"/>
      <c r="C508" s="36"/>
      <c r="D508" s="48"/>
      <c r="E508" s="36"/>
      <c r="F508" s="36"/>
      <c r="G508" s="229"/>
      <c r="H508" s="229"/>
      <c r="I508" s="52"/>
      <c r="J508" s="1"/>
      <c r="K508" s="1"/>
    </row>
    <row r="509" spans="1:11" s="21" customFormat="1" x14ac:dyDescent="0.2">
      <c r="A509" s="36"/>
      <c r="B509" s="36"/>
      <c r="C509" s="36"/>
      <c r="D509" s="48"/>
      <c r="E509" s="36"/>
      <c r="F509" s="36"/>
      <c r="G509" s="229"/>
      <c r="H509" s="229"/>
      <c r="I509" s="52"/>
      <c r="J509" s="1"/>
      <c r="K509" s="1"/>
    </row>
    <row r="510" spans="1:11" s="21" customFormat="1" x14ac:dyDescent="0.2">
      <c r="A510" s="36"/>
      <c r="B510" s="36"/>
      <c r="C510" s="36"/>
      <c r="D510" s="48"/>
      <c r="E510" s="36"/>
      <c r="F510" s="36"/>
      <c r="G510" s="229"/>
      <c r="H510" s="229"/>
      <c r="I510" s="52"/>
      <c r="J510" s="1"/>
      <c r="K510" s="1"/>
    </row>
    <row r="511" spans="1:11" s="21" customFormat="1" x14ac:dyDescent="0.2">
      <c r="A511" s="36"/>
      <c r="B511" s="36"/>
      <c r="C511" s="36"/>
      <c r="D511" s="48"/>
      <c r="E511" s="36"/>
      <c r="F511" s="36"/>
      <c r="G511" s="229"/>
      <c r="H511" s="229"/>
      <c r="I511" s="52"/>
      <c r="J511" s="1"/>
      <c r="K511" s="1"/>
    </row>
    <row r="512" spans="1:11" s="21" customFormat="1" x14ac:dyDescent="0.2">
      <c r="A512" s="36"/>
      <c r="B512" s="36"/>
      <c r="C512" s="36"/>
      <c r="D512" s="48"/>
      <c r="E512" s="36"/>
      <c r="F512" s="36"/>
      <c r="G512" s="229"/>
      <c r="H512" s="229"/>
      <c r="I512" s="52"/>
      <c r="J512" s="1"/>
      <c r="K512" s="1"/>
    </row>
    <row r="513" spans="1:11" s="21" customFormat="1" x14ac:dyDescent="0.2">
      <c r="A513" s="36"/>
      <c r="B513" s="36"/>
      <c r="C513" s="36"/>
      <c r="D513" s="48"/>
      <c r="E513" s="36"/>
      <c r="F513" s="36"/>
      <c r="G513" s="229"/>
      <c r="H513" s="229"/>
      <c r="I513" s="52"/>
      <c r="J513" s="1"/>
      <c r="K513" s="1"/>
    </row>
    <row r="514" spans="1:11" s="21" customFormat="1" x14ac:dyDescent="0.2">
      <c r="A514" s="36"/>
      <c r="B514" s="36"/>
      <c r="C514" s="36"/>
      <c r="D514" s="48"/>
      <c r="E514" s="36"/>
      <c r="F514" s="36"/>
      <c r="G514" s="229"/>
      <c r="H514" s="229"/>
      <c r="I514" s="52"/>
      <c r="J514" s="1"/>
      <c r="K514" s="1"/>
    </row>
    <row r="515" spans="1:11" s="21" customFormat="1" x14ac:dyDescent="0.2">
      <c r="A515" s="36"/>
      <c r="B515" s="36"/>
      <c r="C515" s="36"/>
      <c r="D515" s="48"/>
      <c r="E515" s="36"/>
      <c r="F515" s="36"/>
      <c r="G515" s="229"/>
      <c r="H515" s="229"/>
      <c r="I515" s="52"/>
      <c r="J515" s="1"/>
      <c r="K515" s="1"/>
    </row>
    <row r="516" spans="1:11" s="21" customFormat="1" x14ac:dyDescent="0.2">
      <c r="A516" s="36"/>
      <c r="B516" s="36"/>
      <c r="C516" s="36"/>
      <c r="D516" s="48"/>
      <c r="E516" s="36"/>
      <c r="F516" s="36"/>
      <c r="G516" s="229"/>
      <c r="H516" s="229"/>
      <c r="I516" s="52"/>
      <c r="J516" s="1"/>
      <c r="K516" s="1"/>
    </row>
    <row r="517" spans="1:11" s="21" customFormat="1" x14ac:dyDescent="0.2">
      <c r="A517" s="36"/>
      <c r="B517" s="36"/>
      <c r="C517" s="36"/>
      <c r="D517" s="48"/>
      <c r="E517" s="36"/>
      <c r="F517" s="36"/>
      <c r="G517" s="229"/>
      <c r="H517" s="229"/>
      <c r="I517" s="52"/>
      <c r="J517" s="1"/>
      <c r="K517" s="1"/>
    </row>
    <row r="518" spans="1:11" s="21" customFormat="1" x14ac:dyDescent="0.2">
      <c r="A518" s="36"/>
      <c r="B518" s="36"/>
      <c r="C518" s="36"/>
      <c r="D518" s="48"/>
      <c r="E518" s="36"/>
      <c r="F518" s="36"/>
      <c r="G518" s="229"/>
      <c r="H518" s="229"/>
      <c r="I518" s="52"/>
      <c r="J518" s="1"/>
      <c r="K518" s="1"/>
    </row>
    <row r="519" spans="1:11" s="21" customFormat="1" x14ac:dyDescent="0.2">
      <c r="A519" s="36"/>
      <c r="B519" s="36"/>
      <c r="C519" s="36"/>
      <c r="D519" s="48"/>
      <c r="E519" s="36"/>
      <c r="F519" s="36"/>
      <c r="G519" s="229"/>
      <c r="H519" s="229"/>
      <c r="I519" s="52"/>
      <c r="J519" s="1"/>
      <c r="K519" s="1"/>
    </row>
    <row r="520" spans="1:11" s="21" customFormat="1" x14ac:dyDescent="0.2">
      <c r="A520" s="36"/>
      <c r="B520" s="36"/>
      <c r="C520" s="36"/>
      <c r="D520" s="48"/>
      <c r="E520" s="36"/>
      <c r="F520" s="36"/>
      <c r="G520" s="229"/>
      <c r="H520" s="229"/>
      <c r="I520" s="52"/>
      <c r="J520" s="1"/>
      <c r="K520" s="1"/>
    </row>
    <row r="521" spans="1:11" s="21" customFormat="1" x14ac:dyDescent="0.2">
      <c r="A521" s="36"/>
      <c r="B521" s="36"/>
      <c r="C521" s="36"/>
      <c r="D521" s="48"/>
      <c r="E521" s="36"/>
      <c r="F521" s="36"/>
      <c r="G521" s="229"/>
      <c r="H521" s="229"/>
      <c r="I521" s="52"/>
      <c r="J521" s="1"/>
      <c r="K521" s="1"/>
    </row>
    <row r="522" spans="1:11" s="21" customFormat="1" x14ac:dyDescent="0.2">
      <c r="A522" s="36"/>
      <c r="B522" s="36"/>
      <c r="C522" s="36"/>
      <c r="D522" s="48"/>
      <c r="E522" s="36"/>
      <c r="F522" s="36"/>
      <c r="G522" s="229"/>
      <c r="H522" s="229"/>
      <c r="I522" s="52"/>
      <c r="J522" s="1"/>
      <c r="K522" s="1"/>
    </row>
    <row r="523" spans="1:11" s="21" customFormat="1" x14ac:dyDescent="0.2">
      <c r="A523" s="36"/>
      <c r="B523" s="36"/>
      <c r="C523" s="36"/>
      <c r="D523" s="48"/>
      <c r="E523" s="36"/>
      <c r="F523" s="36"/>
      <c r="G523" s="229"/>
      <c r="H523" s="229"/>
      <c r="I523" s="52"/>
      <c r="J523" s="1"/>
      <c r="K523" s="1"/>
    </row>
    <row r="524" spans="1:11" s="21" customFormat="1" x14ac:dyDescent="0.2">
      <c r="A524" s="36"/>
      <c r="B524" s="36"/>
      <c r="C524" s="36"/>
      <c r="D524" s="48"/>
      <c r="E524" s="36"/>
      <c r="F524" s="36"/>
      <c r="G524" s="229"/>
      <c r="H524" s="229"/>
      <c r="I524" s="52"/>
      <c r="J524" s="1"/>
      <c r="K524" s="1"/>
    </row>
    <row r="525" spans="1:11" s="21" customFormat="1" x14ac:dyDescent="0.2">
      <c r="A525" s="36"/>
      <c r="B525" s="36"/>
      <c r="C525" s="36"/>
      <c r="D525" s="48"/>
      <c r="E525" s="36"/>
      <c r="F525" s="36"/>
      <c r="G525" s="229"/>
      <c r="H525" s="229"/>
      <c r="I525" s="52"/>
      <c r="J525" s="1"/>
      <c r="K525" s="1"/>
    </row>
    <row r="526" spans="1:11" s="21" customFormat="1" x14ac:dyDescent="0.2">
      <c r="A526" s="36"/>
      <c r="B526" s="36"/>
      <c r="C526" s="36"/>
      <c r="D526" s="48"/>
      <c r="E526" s="36"/>
      <c r="F526" s="36"/>
      <c r="G526" s="229"/>
      <c r="H526" s="229"/>
      <c r="I526" s="52"/>
      <c r="J526" s="1"/>
      <c r="K526" s="1"/>
    </row>
    <row r="527" spans="1:11" s="21" customFormat="1" x14ac:dyDescent="0.2">
      <c r="A527" s="36"/>
      <c r="B527" s="36"/>
      <c r="C527" s="36"/>
      <c r="D527" s="48"/>
      <c r="E527" s="36"/>
      <c r="F527" s="36"/>
      <c r="G527" s="229"/>
      <c r="H527" s="229"/>
      <c r="I527" s="52"/>
      <c r="J527" s="1"/>
      <c r="K527" s="1"/>
    </row>
    <row r="528" spans="1:11" s="21" customFormat="1" x14ac:dyDescent="0.2">
      <c r="A528" s="36"/>
      <c r="B528" s="36"/>
      <c r="C528" s="36"/>
      <c r="D528" s="48"/>
      <c r="E528" s="36"/>
      <c r="F528" s="36"/>
      <c r="G528" s="229"/>
      <c r="H528" s="229"/>
      <c r="I528" s="52"/>
      <c r="J528" s="1"/>
      <c r="K528" s="1"/>
    </row>
    <row r="529" spans="1:11" s="21" customFormat="1" x14ac:dyDescent="0.2">
      <c r="A529" s="36"/>
      <c r="B529" s="36"/>
      <c r="C529" s="36"/>
      <c r="D529" s="48"/>
      <c r="E529" s="36"/>
      <c r="F529" s="36"/>
      <c r="G529" s="229"/>
      <c r="H529" s="229"/>
      <c r="I529" s="52"/>
      <c r="J529" s="1"/>
      <c r="K529" s="1"/>
    </row>
    <row r="530" spans="1:11" s="21" customFormat="1" x14ac:dyDescent="0.2">
      <c r="A530" s="36"/>
      <c r="B530" s="36"/>
      <c r="C530" s="36"/>
      <c r="D530" s="48"/>
      <c r="E530" s="36"/>
      <c r="F530" s="36"/>
      <c r="G530" s="229"/>
      <c r="H530" s="229"/>
      <c r="I530" s="52"/>
      <c r="J530" s="1"/>
      <c r="K530" s="1"/>
    </row>
    <row r="531" spans="1:11" s="21" customFormat="1" x14ac:dyDescent="0.2">
      <c r="A531" s="36"/>
      <c r="B531" s="36"/>
      <c r="C531" s="36"/>
      <c r="D531" s="48"/>
      <c r="E531" s="36"/>
      <c r="F531" s="36"/>
      <c r="G531" s="229"/>
      <c r="H531" s="229"/>
      <c r="I531" s="52"/>
      <c r="J531" s="1"/>
      <c r="K531" s="1"/>
    </row>
    <row r="532" spans="1:11" s="21" customFormat="1" x14ac:dyDescent="0.2">
      <c r="A532" s="36"/>
      <c r="B532" s="36"/>
      <c r="C532" s="36"/>
      <c r="D532" s="48"/>
      <c r="E532" s="36"/>
      <c r="F532" s="36"/>
      <c r="G532" s="229"/>
      <c r="H532" s="229"/>
      <c r="I532" s="52"/>
      <c r="J532" s="1"/>
      <c r="K532" s="1"/>
    </row>
    <row r="533" spans="1:11" s="21" customFormat="1" x14ac:dyDescent="0.2">
      <c r="A533" s="36"/>
      <c r="B533" s="36"/>
      <c r="C533" s="36"/>
      <c r="D533" s="48"/>
      <c r="E533" s="36"/>
      <c r="F533" s="36"/>
      <c r="G533" s="229"/>
      <c r="H533" s="229"/>
      <c r="I533" s="52"/>
      <c r="J533" s="1"/>
      <c r="K533" s="1"/>
    </row>
    <row r="534" spans="1:11" s="21" customFormat="1" x14ac:dyDescent="0.2">
      <c r="A534" s="36"/>
      <c r="B534" s="36"/>
      <c r="C534" s="36"/>
      <c r="D534" s="48"/>
      <c r="E534" s="36"/>
      <c r="F534" s="36"/>
      <c r="G534" s="229"/>
      <c r="H534" s="229"/>
      <c r="I534" s="52"/>
      <c r="J534" s="1"/>
      <c r="K534" s="1"/>
    </row>
    <row r="535" spans="1:11" s="21" customFormat="1" x14ac:dyDescent="0.2">
      <c r="A535" s="36"/>
      <c r="B535" s="36"/>
      <c r="C535" s="36"/>
      <c r="D535" s="48"/>
      <c r="E535" s="36"/>
      <c r="F535" s="36"/>
      <c r="G535" s="229"/>
      <c r="H535" s="229"/>
      <c r="I535" s="52"/>
      <c r="J535" s="1"/>
      <c r="K535" s="1"/>
    </row>
    <row r="536" spans="1:11" s="21" customFormat="1" x14ac:dyDescent="0.2">
      <c r="A536" s="36"/>
      <c r="B536" s="36"/>
      <c r="C536" s="36"/>
      <c r="D536" s="48"/>
      <c r="E536" s="36"/>
      <c r="F536" s="36"/>
      <c r="G536" s="229"/>
      <c r="H536" s="229"/>
      <c r="I536" s="52"/>
      <c r="J536" s="1"/>
      <c r="K536" s="1"/>
    </row>
    <row r="537" spans="1:11" s="21" customFormat="1" x14ac:dyDescent="0.2">
      <c r="A537" s="36"/>
      <c r="B537" s="36"/>
      <c r="C537" s="36"/>
      <c r="D537" s="48"/>
      <c r="E537" s="36"/>
      <c r="F537" s="36"/>
      <c r="G537" s="229"/>
      <c r="H537" s="229"/>
      <c r="I537" s="52"/>
      <c r="J537" s="1"/>
      <c r="K537" s="1"/>
    </row>
    <row r="538" spans="1:11" s="21" customFormat="1" x14ac:dyDescent="0.2">
      <c r="A538" s="36"/>
      <c r="B538" s="36"/>
      <c r="C538" s="36"/>
      <c r="D538" s="48"/>
      <c r="E538" s="36"/>
      <c r="F538" s="36"/>
      <c r="G538" s="229"/>
      <c r="H538" s="229"/>
      <c r="I538" s="52"/>
      <c r="J538" s="1"/>
      <c r="K538" s="1"/>
    </row>
    <row r="539" spans="1:11" s="21" customFormat="1" x14ac:dyDescent="0.2">
      <c r="A539" s="36"/>
      <c r="B539" s="36"/>
      <c r="C539" s="36"/>
      <c r="D539" s="48"/>
      <c r="E539" s="36"/>
      <c r="F539" s="36"/>
      <c r="G539" s="229"/>
      <c r="H539" s="229"/>
      <c r="I539" s="52"/>
      <c r="J539" s="1"/>
      <c r="K539" s="1"/>
    </row>
    <row r="540" spans="1:11" s="21" customFormat="1" x14ac:dyDescent="0.2">
      <c r="A540" s="36"/>
      <c r="B540" s="36"/>
      <c r="C540" s="36"/>
      <c r="D540" s="48"/>
      <c r="E540" s="36"/>
      <c r="F540" s="36"/>
      <c r="G540" s="229"/>
      <c r="H540" s="229"/>
      <c r="I540" s="52"/>
      <c r="J540" s="1"/>
      <c r="K540" s="1"/>
    </row>
    <row r="541" spans="1:11" s="21" customFormat="1" x14ac:dyDescent="0.2">
      <c r="A541" s="36"/>
      <c r="B541" s="36"/>
      <c r="C541" s="36"/>
      <c r="D541" s="48"/>
      <c r="E541" s="36"/>
      <c r="F541" s="36"/>
      <c r="G541" s="229"/>
      <c r="H541" s="229"/>
      <c r="I541" s="52"/>
      <c r="J541" s="1"/>
      <c r="K541" s="1"/>
    </row>
    <row r="542" spans="1:11" s="21" customFormat="1" x14ac:dyDescent="0.2">
      <c r="A542" s="36"/>
      <c r="B542" s="36"/>
      <c r="C542" s="36"/>
      <c r="D542" s="48"/>
      <c r="E542" s="36"/>
      <c r="F542" s="36"/>
      <c r="G542" s="229"/>
      <c r="H542" s="229"/>
      <c r="I542" s="52"/>
      <c r="J542" s="1"/>
      <c r="K542" s="1"/>
    </row>
    <row r="543" spans="1:11" s="21" customFormat="1" x14ac:dyDescent="0.2">
      <c r="A543" s="36"/>
      <c r="B543" s="36"/>
      <c r="C543" s="36"/>
      <c r="D543" s="48"/>
      <c r="E543" s="36"/>
      <c r="F543" s="36"/>
      <c r="G543" s="229"/>
      <c r="H543" s="229"/>
      <c r="I543" s="52"/>
      <c r="J543" s="1"/>
      <c r="K543" s="1"/>
    </row>
    <row r="544" spans="1:11" s="21" customFormat="1" x14ac:dyDescent="0.2">
      <c r="A544" s="36"/>
      <c r="B544" s="36"/>
      <c r="C544" s="36"/>
      <c r="D544" s="48"/>
      <c r="E544" s="36"/>
      <c r="F544" s="36"/>
      <c r="G544" s="229"/>
      <c r="H544" s="229"/>
      <c r="I544" s="52"/>
      <c r="J544" s="1"/>
      <c r="K544" s="1"/>
    </row>
    <row r="545" spans="1:11" s="21" customFormat="1" x14ac:dyDescent="0.2">
      <c r="A545" s="36"/>
      <c r="B545" s="36"/>
      <c r="C545" s="36"/>
      <c r="D545" s="48"/>
      <c r="E545" s="36"/>
      <c r="F545" s="36"/>
      <c r="G545" s="229"/>
      <c r="H545" s="229"/>
      <c r="I545" s="52"/>
      <c r="J545" s="1"/>
      <c r="K545" s="1"/>
    </row>
    <row r="546" spans="1:11" s="21" customFormat="1" x14ac:dyDescent="0.2">
      <c r="A546" s="36"/>
      <c r="B546" s="36"/>
      <c r="C546" s="36"/>
      <c r="D546" s="48"/>
      <c r="E546" s="36"/>
      <c r="F546" s="36"/>
      <c r="G546" s="229"/>
      <c r="H546" s="229"/>
      <c r="I546" s="52"/>
      <c r="J546" s="1"/>
      <c r="K546" s="1"/>
    </row>
    <row r="547" spans="1:11" s="21" customFormat="1" x14ac:dyDescent="0.2">
      <c r="A547" s="36"/>
      <c r="B547" s="36"/>
      <c r="C547" s="36"/>
      <c r="D547" s="48"/>
      <c r="E547" s="36"/>
      <c r="F547" s="36"/>
      <c r="G547" s="229"/>
      <c r="H547" s="229"/>
      <c r="I547" s="52"/>
      <c r="J547" s="1"/>
      <c r="K547" s="1"/>
    </row>
    <row r="548" spans="1:11" s="21" customFormat="1" x14ac:dyDescent="0.2">
      <c r="A548" s="36"/>
      <c r="B548" s="36"/>
      <c r="C548" s="36"/>
      <c r="D548" s="48"/>
      <c r="E548" s="36"/>
      <c r="F548" s="36"/>
      <c r="G548" s="229"/>
      <c r="H548" s="229"/>
      <c r="I548" s="52"/>
      <c r="J548" s="1"/>
      <c r="K548" s="1"/>
    </row>
    <row r="549" spans="1:11" s="21" customFormat="1" x14ac:dyDescent="0.2">
      <c r="A549" s="36"/>
      <c r="B549" s="36"/>
      <c r="C549" s="36"/>
      <c r="D549" s="48"/>
      <c r="E549" s="36"/>
      <c r="F549" s="36"/>
      <c r="G549" s="229"/>
      <c r="H549" s="229"/>
      <c r="I549" s="52"/>
      <c r="J549" s="1"/>
      <c r="K549" s="1"/>
    </row>
    <row r="550" spans="1:11" s="21" customFormat="1" x14ac:dyDescent="0.2">
      <c r="A550" s="36"/>
      <c r="B550" s="36"/>
      <c r="C550" s="36"/>
      <c r="D550" s="48"/>
      <c r="E550" s="36"/>
      <c r="F550" s="36"/>
      <c r="G550" s="229"/>
      <c r="H550" s="229"/>
      <c r="I550" s="52"/>
      <c r="J550" s="1"/>
      <c r="K550" s="1"/>
    </row>
    <row r="551" spans="1:11" s="21" customFormat="1" x14ac:dyDescent="0.2">
      <c r="A551" s="36"/>
      <c r="B551" s="36"/>
      <c r="C551" s="36"/>
      <c r="D551" s="48"/>
      <c r="E551" s="36"/>
      <c r="F551" s="36"/>
      <c r="G551" s="229"/>
      <c r="H551" s="229"/>
      <c r="I551" s="52"/>
      <c r="J551" s="1"/>
      <c r="K551" s="1"/>
    </row>
    <row r="552" spans="1:11" s="21" customFormat="1" x14ac:dyDescent="0.2">
      <c r="A552" s="36"/>
      <c r="B552" s="36"/>
      <c r="C552" s="36"/>
      <c r="D552" s="48"/>
      <c r="E552" s="36"/>
      <c r="F552" s="36"/>
      <c r="G552" s="229"/>
      <c r="H552" s="229"/>
      <c r="I552" s="52"/>
      <c r="J552" s="1"/>
      <c r="K552" s="1"/>
    </row>
    <row r="553" spans="1:11" s="21" customFormat="1" x14ac:dyDescent="0.2">
      <c r="A553" s="36"/>
      <c r="B553" s="36"/>
      <c r="C553" s="36"/>
      <c r="D553" s="48"/>
      <c r="E553" s="36"/>
      <c r="F553" s="36"/>
      <c r="G553" s="229"/>
      <c r="H553" s="229"/>
      <c r="I553" s="52"/>
      <c r="J553" s="1"/>
      <c r="K553" s="1"/>
    </row>
    <row r="554" spans="1:11" s="21" customFormat="1" x14ac:dyDescent="0.2">
      <c r="A554" s="36"/>
      <c r="B554" s="36"/>
      <c r="C554" s="36"/>
      <c r="D554" s="48"/>
      <c r="E554" s="36"/>
      <c r="F554" s="36"/>
      <c r="G554" s="229"/>
      <c r="H554" s="229"/>
      <c r="I554" s="52"/>
      <c r="J554" s="1"/>
      <c r="K554" s="1"/>
    </row>
    <row r="555" spans="1:11" s="21" customFormat="1" x14ac:dyDescent="0.2">
      <c r="A555" s="36"/>
      <c r="B555" s="36"/>
      <c r="C555" s="36"/>
      <c r="D555" s="48"/>
      <c r="E555" s="36"/>
      <c r="F555" s="36"/>
      <c r="G555" s="229"/>
      <c r="H555" s="229"/>
      <c r="I555" s="52"/>
      <c r="J555" s="1"/>
      <c r="K555" s="1"/>
    </row>
    <row r="556" spans="1:11" s="21" customFormat="1" x14ac:dyDescent="0.2">
      <c r="A556" s="36"/>
      <c r="B556" s="36"/>
      <c r="C556" s="36"/>
      <c r="D556" s="48"/>
      <c r="E556" s="36"/>
      <c r="F556" s="36"/>
      <c r="G556" s="229"/>
      <c r="H556" s="229"/>
      <c r="I556" s="52"/>
      <c r="J556" s="1"/>
      <c r="K556" s="1"/>
    </row>
    <row r="557" spans="1:11" s="21" customFormat="1" x14ac:dyDescent="0.2">
      <c r="A557" s="36"/>
      <c r="B557" s="36"/>
      <c r="C557" s="36"/>
      <c r="D557" s="48"/>
      <c r="E557" s="36"/>
      <c r="F557" s="36"/>
      <c r="G557" s="229"/>
      <c r="H557" s="229"/>
      <c r="I557" s="52"/>
      <c r="J557" s="1"/>
      <c r="K557" s="1"/>
    </row>
    <row r="558" spans="1:11" s="21" customFormat="1" x14ac:dyDescent="0.2">
      <c r="A558" s="36"/>
      <c r="B558" s="36"/>
      <c r="C558" s="36"/>
      <c r="D558" s="48"/>
      <c r="E558" s="36"/>
      <c r="F558" s="36"/>
      <c r="G558" s="229"/>
      <c r="H558" s="229"/>
      <c r="I558" s="52"/>
      <c r="J558" s="1"/>
      <c r="K558" s="1"/>
    </row>
    <row r="559" spans="1:11" s="21" customFormat="1" x14ac:dyDescent="0.2">
      <c r="A559" s="36"/>
      <c r="B559" s="36"/>
      <c r="C559" s="36"/>
      <c r="D559" s="48"/>
      <c r="E559" s="36"/>
      <c r="F559" s="36"/>
      <c r="G559" s="229"/>
      <c r="H559" s="229"/>
      <c r="I559" s="52"/>
      <c r="J559" s="1"/>
      <c r="K559" s="1"/>
    </row>
    <row r="560" spans="1:11" s="21" customFormat="1" x14ac:dyDescent="0.2">
      <c r="A560" s="36"/>
      <c r="B560" s="36"/>
      <c r="C560" s="36"/>
      <c r="D560" s="48"/>
      <c r="E560" s="36"/>
      <c r="F560" s="36"/>
      <c r="G560" s="229"/>
      <c r="H560" s="229"/>
      <c r="I560" s="52"/>
      <c r="J560" s="1"/>
      <c r="K560" s="1"/>
    </row>
    <row r="561" spans="1:11" s="21" customFormat="1" x14ac:dyDescent="0.2">
      <c r="A561" s="36"/>
      <c r="B561" s="36"/>
      <c r="C561" s="36"/>
      <c r="D561" s="48"/>
      <c r="E561" s="36"/>
      <c r="F561" s="36"/>
      <c r="G561" s="229"/>
      <c r="H561" s="229"/>
      <c r="I561" s="52"/>
      <c r="J561" s="1"/>
      <c r="K561" s="1"/>
    </row>
    <row r="562" spans="1:11" s="21" customFormat="1" x14ac:dyDescent="0.2">
      <c r="A562" s="36"/>
      <c r="B562" s="36"/>
      <c r="C562" s="36"/>
      <c r="D562" s="48"/>
      <c r="E562" s="36"/>
      <c r="F562" s="36"/>
      <c r="G562" s="229"/>
      <c r="H562" s="229"/>
      <c r="I562" s="52"/>
      <c r="J562" s="1"/>
      <c r="K562" s="1"/>
    </row>
    <row r="563" spans="1:11" s="21" customFormat="1" x14ac:dyDescent="0.2">
      <c r="A563" s="36"/>
      <c r="B563" s="36"/>
      <c r="C563" s="36"/>
      <c r="D563" s="48"/>
      <c r="E563" s="36"/>
      <c r="F563" s="36"/>
      <c r="G563" s="229"/>
      <c r="H563" s="229"/>
      <c r="I563" s="52"/>
      <c r="J563" s="1"/>
      <c r="K563" s="1"/>
    </row>
    <row r="564" spans="1:11" s="21" customFormat="1" x14ac:dyDescent="0.2">
      <c r="A564" s="36"/>
      <c r="B564" s="36"/>
      <c r="C564" s="36"/>
      <c r="D564" s="48"/>
      <c r="E564" s="36"/>
      <c r="F564" s="36"/>
      <c r="G564" s="229"/>
      <c r="H564" s="229"/>
      <c r="I564" s="52"/>
      <c r="J564" s="1"/>
      <c r="K564" s="1"/>
    </row>
    <row r="565" spans="1:11" s="21" customFormat="1" x14ac:dyDescent="0.2">
      <c r="A565" s="36"/>
      <c r="B565" s="36"/>
      <c r="C565" s="36"/>
      <c r="D565" s="48"/>
      <c r="E565" s="36"/>
      <c r="F565" s="36"/>
      <c r="G565" s="229"/>
      <c r="H565" s="229"/>
      <c r="I565" s="52"/>
      <c r="J565" s="1"/>
      <c r="K565" s="1"/>
    </row>
    <row r="566" spans="1:11" s="21" customFormat="1" x14ac:dyDescent="0.2">
      <c r="A566" s="36"/>
      <c r="B566" s="36"/>
      <c r="C566" s="36"/>
      <c r="D566" s="48"/>
      <c r="E566" s="36"/>
      <c r="F566" s="36"/>
      <c r="G566" s="229"/>
      <c r="H566" s="229"/>
      <c r="I566" s="52"/>
      <c r="J566" s="1"/>
      <c r="K566" s="1"/>
    </row>
    <row r="567" spans="1:11" s="21" customFormat="1" x14ac:dyDescent="0.2">
      <c r="A567" s="36"/>
      <c r="B567" s="36"/>
      <c r="C567" s="36"/>
      <c r="D567" s="48"/>
      <c r="E567" s="36"/>
      <c r="F567" s="36"/>
      <c r="G567" s="229"/>
      <c r="H567" s="229"/>
      <c r="I567" s="52"/>
      <c r="J567" s="1"/>
      <c r="K567" s="1"/>
    </row>
    <row r="568" spans="1:11" s="21" customFormat="1" x14ac:dyDescent="0.2">
      <c r="A568" s="36"/>
      <c r="B568" s="36"/>
      <c r="C568" s="36"/>
      <c r="D568" s="48"/>
      <c r="E568" s="36"/>
      <c r="F568" s="36"/>
      <c r="G568" s="229"/>
      <c r="H568" s="229"/>
      <c r="I568" s="52"/>
      <c r="J568" s="1"/>
      <c r="K568" s="1"/>
    </row>
    <row r="569" spans="1:11" s="21" customFormat="1" x14ac:dyDescent="0.2">
      <c r="A569" s="36"/>
      <c r="B569" s="36"/>
      <c r="C569" s="36"/>
      <c r="D569" s="48"/>
      <c r="E569" s="36"/>
      <c r="F569" s="36"/>
      <c r="G569" s="229"/>
      <c r="H569" s="229"/>
      <c r="I569" s="52"/>
      <c r="J569" s="1"/>
      <c r="K569" s="1"/>
    </row>
    <row r="570" spans="1:11" s="21" customFormat="1" x14ac:dyDescent="0.2">
      <c r="A570" s="36"/>
      <c r="B570" s="36"/>
      <c r="C570" s="36"/>
      <c r="D570" s="48"/>
      <c r="E570" s="36"/>
      <c r="F570" s="36"/>
      <c r="G570" s="229"/>
      <c r="H570" s="229"/>
      <c r="I570" s="52"/>
      <c r="J570" s="1"/>
      <c r="K570" s="1"/>
    </row>
    <row r="571" spans="1:11" s="21" customFormat="1" x14ac:dyDescent="0.2">
      <c r="A571" s="36"/>
      <c r="B571" s="36"/>
      <c r="C571" s="36"/>
      <c r="D571" s="48"/>
      <c r="E571" s="36"/>
      <c r="F571" s="36"/>
      <c r="G571" s="229"/>
      <c r="H571" s="229"/>
      <c r="I571" s="52"/>
      <c r="J571" s="1"/>
      <c r="K571" s="1"/>
    </row>
    <row r="572" spans="1:11" s="21" customFormat="1" x14ac:dyDescent="0.2">
      <c r="A572" s="36"/>
      <c r="B572" s="36"/>
      <c r="C572" s="36"/>
      <c r="D572" s="48"/>
      <c r="E572" s="36"/>
      <c r="F572" s="36"/>
      <c r="G572" s="229"/>
      <c r="H572" s="229"/>
      <c r="I572" s="52"/>
      <c r="J572" s="1"/>
      <c r="K572" s="1"/>
    </row>
    <row r="573" spans="1:11" s="21" customFormat="1" x14ac:dyDescent="0.2">
      <c r="A573" s="36"/>
      <c r="B573" s="36"/>
      <c r="C573" s="36"/>
      <c r="D573" s="48"/>
      <c r="E573" s="36"/>
      <c r="F573" s="36"/>
      <c r="G573" s="229"/>
      <c r="H573" s="229"/>
      <c r="I573" s="52"/>
      <c r="J573" s="1"/>
      <c r="K573" s="1"/>
    </row>
    <row r="574" spans="1:11" s="21" customFormat="1" x14ac:dyDescent="0.2">
      <c r="A574" s="36"/>
      <c r="B574" s="36"/>
      <c r="C574" s="36"/>
      <c r="D574" s="48"/>
      <c r="E574" s="36"/>
      <c r="F574" s="36"/>
      <c r="G574" s="229"/>
      <c r="H574" s="229"/>
      <c r="I574" s="52"/>
      <c r="J574" s="1"/>
      <c r="K574" s="1"/>
    </row>
    <row r="575" spans="1:11" s="21" customFormat="1" x14ac:dyDescent="0.2">
      <c r="A575" s="36"/>
      <c r="B575" s="36"/>
      <c r="C575" s="36"/>
      <c r="D575" s="48"/>
      <c r="E575" s="36"/>
      <c r="F575" s="36"/>
      <c r="G575" s="229"/>
      <c r="H575" s="229"/>
      <c r="I575" s="52"/>
      <c r="J575" s="1"/>
      <c r="K575" s="1"/>
    </row>
    <row r="576" spans="1:11" s="21" customFormat="1" x14ac:dyDescent="0.2">
      <c r="A576" s="36"/>
      <c r="B576" s="36"/>
      <c r="C576" s="36"/>
      <c r="D576" s="48"/>
      <c r="E576" s="36"/>
      <c r="F576" s="36"/>
      <c r="G576" s="229"/>
      <c r="H576" s="229"/>
      <c r="I576" s="52"/>
      <c r="J576" s="1"/>
      <c r="K576" s="1"/>
    </row>
    <row r="577" spans="1:11" s="21" customFormat="1" x14ac:dyDescent="0.2">
      <c r="A577" s="36"/>
      <c r="B577" s="36"/>
      <c r="C577" s="36"/>
      <c r="D577" s="48"/>
      <c r="E577" s="36"/>
      <c r="F577" s="36"/>
      <c r="G577" s="229"/>
      <c r="H577" s="229"/>
      <c r="I577" s="52"/>
      <c r="J577" s="1"/>
      <c r="K577" s="1"/>
    </row>
    <row r="578" spans="1:11" s="21" customFormat="1" x14ac:dyDescent="0.2">
      <c r="A578" s="36"/>
      <c r="B578" s="36"/>
      <c r="C578" s="36"/>
      <c r="D578" s="48"/>
      <c r="E578" s="36"/>
      <c r="F578" s="36"/>
      <c r="G578" s="229"/>
      <c r="H578" s="229"/>
      <c r="I578" s="52"/>
      <c r="J578" s="1"/>
      <c r="K578" s="1"/>
    </row>
    <row r="579" spans="1:11" s="21" customFormat="1" x14ac:dyDescent="0.2">
      <c r="A579" s="36"/>
      <c r="B579" s="36"/>
      <c r="C579" s="36"/>
      <c r="D579" s="48"/>
      <c r="E579" s="36"/>
      <c r="F579" s="36"/>
      <c r="G579" s="229"/>
      <c r="H579" s="229"/>
      <c r="I579" s="52"/>
      <c r="J579" s="1"/>
      <c r="K579" s="1"/>
    </row>
    <row r="580" spans="1:11" s="21" customFormat="1" x14ac:dyDescent="0.2">
      <c r="A580" s="36"/>
      <c r="B580" s="36"/>
      <c r="C580" s="36"/>
      <c r="D580" s="48"/>
      <c r="E580" s="36"/>
      <c r="F580" s="36"/>
      <c r="G580" s="229"/>
      <c r="H580" s="229"/>
      <c r="I580" s="52"/>
      <c r="J580" s="1"/>
      <c r="K580" s="1"/>
    </row>
    <row r="581" spans="1:11" s="21" customFormat="1" x14ac:dyDescent="0.2">
      <c r="A581" s="36"/>
      <c r="B581" s="36"/>
      <c r="C581" s="36"/>
      <c r="D581" s="48"/>
      <c r="E581" s="36"/>
      <c r="F581" s="36"/>
      <c r="G581" s="229"/>
      <c r="H581" s="229"/>
      <c r="I581" s="52"/>
      <c r="J581" s="1"/>
      <c r="K581" s="1"/>
    </row>
    <row r="582" spans="1:11" s="21" customFormat="1" x14ac:dyDescent="0.2">
      <c r="A582" s="36"/>
      <c r="B582" s="36"/>
      <c r="C582" s="36"/>
      <c r="D582" s="48"/>
      <c r="E582" s="36"/>
      <c r="F582" s="36"/>
      <c r="G582" s="229"/>
      <c r="H582" s="229"/>
      <c r="I582" s="52"/>
      <c r="J582" s="1"/>
      <c r="K582" s="1"/>
    </row>
    <row r="583" spans="1:11" s="21" customFormat="1" x14ac:dyDescent="0.2">
      <c r="A583" s="36"/>
      <c r="B583" s="36"/>
      <c r="C583" s="36"/>
      <c r="D583" s="48"/>
      <c r="E583" s="36"/>
      <c r="F583" s="36"/>
      <c r="G583" s="229"/>
      <c r="H583" s="229"/>
      <c r="I583" s="52"/>
      <c r="J583" s="1"/>
      <c r="K583" s="1"/>
    </row>
    <row r="584" spans="1:11" s="21" customFormat="1" x14ac:dyDescent="0.2">
      <c r="A584" s="36"/>
      <c r="B584" s="36"/>
      <c r="C584" s="36"/>
      <c r="D584" s="48"/>
      <c r="E584" s="36"/>
      <c r="F584" s="36"/>
      <c r="G584" s="229"/>
      <c r="H584" s="229"/>
      <c r="I584" s="52"/>
      <c r="J584" s="1"/>
      <c r="K584" s="1"/>
    </row>
    <row r="585" spans="1:11" s="21" customFormat="1" x14ac:dyDescent="0.2">
      <c r="A585" s="36"/>
      <c r="B585" s="36"/>
      <c r="C585" s="36"/>
      <c r="D585" s="48"/>
      <c r="E585" s="36"/>
      <c r="F585" s="36"/>
      <c r="G585" s="229"/>
      <c r="H585" s="229"/>
      <c r="I585" s="52"/>
      <c r="J585" s="1"/>
      <c r="K585" s="1"/>
    </row>
    <row r="586" spans="1:11" s="21" customFormat="1" x14ac:dyDescent="0.2">
      <c r="A586" s="36"/>
      <c r="B586" s="36"/>
      <c r="C586" s="36"/>
      <c r="D586" s="48"/>
      <c r="E586" s="36"/>
      <c r="F586" s="36"/>
      <c r="G586" s="229"/>
      <c r="H586" s="229"/>
      <c r="I586" s="52"/>
      <c r="J586" s="1"/>
      <c r="K586" s="1"/>
    </row>
    <row r="587" spans="1:11" s="21" customFormat="1" x14ac:dyDescent="0.2">
      <c r="A587" s="36"/>
      <c r="B587" s="36"/>
      <c r="C587" s="36"/>
      <c r="D587" s="48"/>
      <c r="E587" s="36"/>
      <c r="F587" s="36"/>
      <c r="G587" s="229"/>
      <c r="H587" s="229"/>
      <c r="I587" s="52"/>
      <c r="J587" s="1"/>
      <c r="K587" s="1"/>
    </row>
    <row r="588" spans="1:11" s="21" customFormat="1" x14ac:dyDescent="0.2">
      <c r="A588" s="36"/>
      <c r="B588" s="36"/>
      <c r="C588" s="36"/>
      <c r="D588" s="48"/>
      <c r="E588" s="36"/>
      <c r="F588" s="36"/>
      <c r="G588" s="229"/>
      <c r="H588" s="229"/>
      <c r="I588" s="52"/>
      <c r="J588" s="1"/>
      <c r="K588" s="1"/>
    </row>
    <row r="589" spans="1:11" s="21" customFormat="1" x14ac:dyDescent="0.2">
      <c r="A589" s="36"/>
      <c r="B589" s="36"/>
      <c r="C589" s="36"/>
      <c r="D589" s="48"/>
      <c r="E589" s="36"/>
      <c r="F589" s="36"/>
      <c r="G589" s="229"/>
      <c r="H589" s="229"/>
      <c r="I589" s="52"/>
      <c r="J589" s="1"/>
      <c r="K589" s="1"/>
    </row>
    <row r="590" spans="1:11" s="21" customFormat="1" x14ac:dyDescent="0.2">
      <c r="A590" s="36"/>
      <c r="B590" s="36"/>
      <c r="C590" s="36"/>
      <c r="D590" s="48"/>
      <c r="E590" s="36"/>
      <c r="F590" s="36"/>
      <c r="G590" s="229"/>
      <c r="H590" s="229"/>
      <c r="I590" s="52"/>
      <c r="J590" s="1"/>
      <c r="K590" s="1"/>
    </row>
    <row r="591" spans="1:11" s="21" customFormat="1" x14ac:dyDescent="0.2">
      <c r="A591" s="36"/>
      <c r="B591" s="36"/>
      <c r="C591" s="36"/>
      <c r="D591" s="48"/>
      <c r="E591" s="36"/>
      <c r="F591" s="36"/>
      <c r="G591" s="229"/>
      <c r="H591" s="229"/>
      <c r="I591" s="52"/>
      <c r="J591" s="1"/>
      <c r="K591" s="1"/>
    </row>
    <row r="592" spans="1:11" s="21" customFormat="1" x14ac:dyDescent="0.2">
      <c r="A592" s="36"/>
      <c r="B592" s="36"/>
      <c r="C592" s="36"/>
      <c r="D592" s="48"/>
      <c r="E592" s="36"/>
      <c r="F592" s="36"/>
      <c r="G592" s="229"/>
      <c r="H592" s="229"/>
      <c r="I592" s="52"/>
      <c r="J592" s="1"/>
      <c r="K592" s="1"/>
    </row>
    <row r="593" spans="1:11" s="21" customFormat="1" x14ac:dyDescent="0.2">
      <c r="A593" s="36"/>
      <c r="B593" s="36"/>
      <c r="C593" s="36"/>
      <c r="D593" s="48"/>
      <c r="E593" s="36"/>
      <c r="F593" s="36"/>
      <c r="G593" s="229"/>
      <c r="H593" s="229"/>
      <c r="I593" s="52"/>
      <c r="J593" s="1"/>
      <c r="K593" s="1"/>
    </row>
    <row r="594" spans="1:11" s="21" customFormat="1" x14ac:dyDescent="0.2">
      <c r="A594" s="36"/>
      <c r="B594" s="36"/>
      <c r="C594" s="36"/>
      <c r="D594" s="48"/>
      <c r="E594" s="36"/>
      <c r="F594" s="36"/>
      <c r="G594" s="229"/>
      <c r="H594" s="229"/>
      <c r="I594" s="52"/>
      <c r="J594" s="1"/>
      <c r="K594" s="1"/>
    </row>
    <row r="595" spans="1:11" s="21" customFormat="1" x14ac:dyDescent="0.2">
      <c r="A595" s="36"/>
      <c r="B595" s="36"/>
      <c r="C595" s="36"/>
      <c r="D595" s="48"/>
      <c r="E595" s="36"/>
      <c r="F595" s="36"/>
      <c r="G595" s="229"/>
      <c r="H595" s="229"/>
      <c r="I595" s="52"/>
      <c r="J595" s="1"/>
      <c r="K595" s="1"/>
    </row>
    <row r="596" spans="1:11" s="21" customFormat="1" x14ac:dyDescent="0.2">
      <c r="A596" s="36"/>
      <c r="B596" s="36"/>
      <c r="C596" s="36"/>
      <c r="D596" s="48"/>
      <c r="E596" s="36"/>
      <c r="F596" s="36"/>
      <c r="G596" s="229"/>
      <c r="H596" s="229"/>
      <c r="I596" s="52"/>
      <c r="J596" s="1"/>
      <c r="K596" s="1"/>
    </row>
    <row r="597" spans="1:11" s="21" customFormat="1" x14ac:dyDescent="0.2">
      <c r="A597" s="36"/>
      <c r="B597" s="36"/>
      <c r="C597" s="36"/>
      <c r="D597" s="48"/>
      <c r="E597" s="36"/>
      <c r="F597" s="36"/>
      <c r="G597" s="229"/>
      <c r="H597" s="229"/>
      <c r="I597" s="52"/>
      <c r="J597" s="1"/>
      <c r="K597" s="1"/>
    </row>
    <row r="598" spans="1:11" s="21" customFormat="1" x14ac:dyDescent="0.2">
      <c r="A598" s="36"/>
      <c r="B598" s="36"/>
      <c r="C598" s="36"/>
      <c r="D598" s="48"/>
      <c r="E598" s="36"/>
      <c r="F598" s="36"/>
      <c r="G598" s="229"/>
      <c r="H598" s="229"/>
      <c r="I598" s="52"/>
      <c r="J598" s="1"/>
      <c r="K598" s="1"/>
    </row>
    <row r="599" spans="1:11" s="21" customFormat="1" x14ac:dyDescent="0.2">
      <c r="A599" s="36"/>
      <c r="B599" s="36"/>
      <c r="C599" s="36"/>
      <c r="D599" s="48"/>
      <c r="E599" s="36"/>
      <c r="F599" s="36"/>
      <c r="G599" s="229"/>
      <c r="H599" s="229"/>
      <c r="I599" s="52"/>
      <c r="J599" s="1"/>
      <c r="K599" s="1"/>
    </row>
    <row r="600" spans="1:11" s="21" customFormat="1" x14ac:dyDescent="0.2">
      <c r="A600" s="36"/>
      <c r="B600" s="36"/>
      <c r="C600" s="36"/>
      <c r="D600" s="48"/>
      <c r="E600" s="36"/>
      <c r="F600" s="36"/>
      <c r="G600" s="229"/>
      <c r="H600" s="229"/>
      <c r="I600" s="52"/>
      <c r="J600" s="1"/>
      <c r="K600" s="1"/>
    </row>
    <row r="601" spans="1:11" s="21" customFormat="1" x14ac:dyDescent="0.2">
      <c r="A601" s="36"/>
      <c r="B601" s="36"/>
      <c r="C601" s="36"/>
      <c r="D601" s="48"/>
      <c r="E601" s="36"/>
      <c r="F601" s="36"/>
      <c r="G601" s="229"/>
      <c r="H601" s="229"/>
      <c r="I601" s="52"/>
      <c r="J601" s="1"/>
      <c r="K601" s="1"/>
    </row>
    <row r="602" spans="1:11" s="21" customFormat="1" x14ac:dyDescent="0.2">
      <c r="A602" s="36"/>
      <c r="B602" s="36"/>
      <c r="C602" s="36"/>
      <c r="D602" s="48"/>
      <c r="E602" s="36"/>
      <c r="F602" s="36"/>
      <c r="G602" s="229"/>
      <c r="H602" s="229"/>
      <c r="I602" s="52"/>
      <c r="J602" s="1"/>
      <c r="K602" s="1"/>
    </row>
    <row r="603" spans="1:11" s="21" customFormat="1" x14ac:dyDescent="0.2">
      <c r="A603" s="36"/>
      <c r="B603" s="36"/>
      <c r="C603" s="36"/>
      <c r="D603" s="48"/>
      <c r="E603" s="36"/>
      <c r="F603" s="36"/>
      <c r="G603" s="229"/>
      <c r="H603" s="229"/>
      <c r="I603" s="52"/>
      <c r="J603" s="1"/>
      <c r="K603" s="1"/>
    </row>
    <row r="604" spans="1:11" s="21" customFormat="1" x14ac:dyDescent="0.2">
      <c r="A604" s="36"/>
      <c r="B604" s="36"/>
      <c r="C604" s="36"/>
      <c r="D604" s="48"/>
      <c r="E604" s="36"/>
      <c r="F604" s="36"/>
      <c r="G604" s="229"/>
      <c r="H604" s="229"/>
      <c r="I604" s="52"/>
      <c r="J604" s="1"/>
      <c r="K604" s="1"/>
    </row>
    <row r="605" spans="1:11" s="21" customFormat="1" x14ac:dyDescent="0.2">
      <c r="A605" s="36"/>
      <c r="B605" s="36"/>
      <c r="C605" s="36"/>
      <c r="D605" s="48"/>
      <c r="E605" s="36"/>
      <c r="F605" s="36"/>
      <c r="G605" s="229"/>
      <c r="H605" s="229"/>
      <c r="I605" s="52"/>
      <c r="J605" s="1"/>
      <c r="K605" s="1"/>
    </row>
    <row r="606" spans="1:11" s="21" customFormat="1" x14ac:dyDescent="0.2">
      <c r="A606" s="36"/>
      <c r="B606" s="36"/>
      <c r="C606" s="36"/>
      <c r="D606" s="48"/>
      <c r="E606" s="36"/>
      <c r="F606" s="36"/>
      <c r="G606" s="229"/>
      <c r="H606" s="229"/>
      <c r="I606" s="52"/>
      <c r="J606" s="1"/>
      <c r="K606" s="1"/>
    </row>
    <row r="607" spans="1:11" s="21" customFormat="1" x14ac:dyDescent="0.2">
      <c r="A607" s="36"/>
      <c r="B607" s="36"/>
      <c r="C607" s="36"/>
      <c r="D607" s="48"/>
      <c r="E607" s="36"/>
      <c r="F607" s="36"/>
      <c r="G607" s="229"/>
      <c r="H607" s="229"/>
      <c r="I607" s="52"/>
      <c r="J607" s="1"/>
      <c r="K607" s="1"/>
    </row>
    <row r="608" spans="1:11" s="21" customFormat="1" x14ac:dyDescent="0.2">
      <c r="A608" s="36"/>
      <c r="B608" s="36"/>
      <c r="C608" s="36"/>
      <c r="D608" s="48"/>
      <c r="E608" s="36"/>
      <c r="F608" s="36"/>
      <c r="G608" s="229"/>
      <c r="H608" s="229"/>
      <c r="I608" s="52"/>
      <c r="J608" s="1"/>
      <c r="K608" s="1"/>
    </row>
    <row r="609" spans="1:11" s="21" customFormat="1" x14ac:dyDescent="0.2">
      <c r="A609" s="36"/>
      <c r="B609" s="36"/>
      <c r="C609" s="36"/>
      <c r="D609" s="48"/>
      <c r="E609" s="36"/>
      <c r="F609" s="36"/>
      <c r="G609" s="229"/>
      <c r="H609" s="229"/>
      <c r="I609" s="52"/>
      <c r="J609" s="1"/>
      <c r="K609" s="1"/>
    </row>
    <row r="610" spans="1:11" s="21" customFormat="1" x14ac:dyDescent="0.2">
      <c r="A610" s="36"/>
      <c r="B610" s="36"/>
      <c r="C610" s="36"/>
      <c r="D610" s="48"/>
      <c r="E610" s="36"/>
      <c r="F610" s="36"/>
      <c r="G610" s="229"/>
      <c r="H610" s="229"/>
      <c r="I610" s="52"/>
      <c r="J610" s="1"/>
      <c r="K610" s="1"/>
    </row>
    <row r="611" spans="1:11" s="21" customFormat="1" x14ac:dyDescent="0.2">
      <c r="A611" s="36"/>
      <c r="B611" s="36"/>
      <c r="C611" s="36"/>
      <c r="D611" s="48"/>
      <c r="E611" s="36"/>
      <c r="F611" s="36"/>
      <c r="G611" s="229"/>
      <c r="H611" s="229"/>
      <c r="I611" s="52"/>
      <c r="J611" s="1"/>
      <c r="K611" s="1"/>
    </row>
    <row r="612" spans="1:11" s="21" customFormat="1" x14ac:dyDescent="0.2">
      <c r="A612" s="36"/>
      <c r="B612" s="36"/>
      <c r="C612" s="36"/>
      <c r="D612" s="48"/>
      <c r="E612" s="36"/>
      <c r="F612" s="36"/>
      <c r="G612" s="229"/>
      <c r="H612" s="229"/>
      <c r="I612" s="52"/>
      <c r="J612" s="1"/>
      <c r="K612" s="1"/>
    </row>
    <row r="613" spans="1:11" s="21" customFormat="1" x14ac:dyDescent="0.2">
      <c r="A613" s="36"/>
      <c r="B613" s="36"/>
      <c r="C613" s="36"/>
      <c r="D613" s="48"/>
      <c r="E613" s="36"/>
      <c r="F613" s="36"/>
      <c r="G613" s="229"/>
      <c r="H613" s="229"/>
      <c r="I613" s="52"/>
      <c r="J613" s="1"/>
      <c r="K613" s="1"/>
    </row>
    <row r="614" spans="1:11" s="21" customFormat="1" x14ac:dyDescent="0.2">
      <c r="A614" s="36"/>
      <c r="B614" s="36"/>
      <c r="C614" s="36"/>
      <c r="D614" s="48"/>
      <c r="E614" s="36"/>
      <c r="F614" s="36"/>
      <c r="G614" s="229"/>
      <c r="H614" s="229"/>
      <c r="I614" s="52"/>
      <c r="J614" s="1"/>
      <c r="K614" s="1"/>
    </row>
    <row r="615" spans="1:11" s="21" customFormat="1" x14ac:dyDescent="0.2">
      <c r="A615" s="36"/>
      <c r="B615" s="36"/>
      <c r="C615" s="36"/>
      <c r="D615" s="48"/>
      <c r="E615" s="36"/>
      <c r="F615" s="36"/>
      <c r="G615" s="229"/>
      <c r="H615" s="229"/>
      <c r="I615" s="52"/>
      <c r="J615" s="1"/>
      <c r="K615" s="1"/>
    </row>
    <row r="616" spans="1:11" s="21" customFormat="1" x14ac:dyDescent="0.2">
      <c r="A616" s="36"/>
      <c r="B616" s="36"/>
      <c r="C616" s="36"/>
      <c r="D616" s="48"/>
      <c r="E616" s="36"/>
      <c r="F616" s="36"/>
      <c r="G616" s="229"/>
      <c r="H616" s="229"/>
      <c r="I616" s="52"/>
      <c r="J616" s="1"/>
      <c r="K616" s="1"/>
    </row>
    <row r="617" spans="1:11" s="21" customFormat="1" x14ac:dyDescent="0.2">
      <c r="A617" s="36"/>
      <c r="B617" s="36"/>
      <c r="C617" s="36"/>
      <c r="D617" s="48"/>
      <c r="E617" s="36"/>
      <c r="F617" s="36"/>
      <c r="G617" s="229"/>
      <c r="H617" s="229"/>
      <c r="I617" s="52"/>
      <c r="J617" s="1"/>
      <c r="K617" s="1"/>
    </row>
    <row r="618" spans="1:11" s="21" customFormat="1" x14ac:dyDescent="0.2">
      <c r="A618" s="36"/>
      <c r="B618" s="36"/>
      <c r="C618" s="36"/>
      <c r="D618" s="48"/>
      <c r="E618" s="36"/>
      <c r="F618" s="36"/>
      <c r="G618" s="229"/>
      <c r="H618" s="229"/>
      <c r="I618" s="52"/>
      <c r="J618" s="1"/>
      <c r="K618" s="1"/>
    </row>
    <row r="619" spans="1:11" s="21" customFormat="1" x14ac:dyDescent="0.2">
      <c r="A619" s="36"/>
      <c r="B619" s="36"/>
      <c r="C619" s="36"/>
      <c r="D619" s="48"/>
      <c r="E619" s="36"/>
      <c r="F619" s="36"/>
      <c r="G619" s="229"/>
      <c r="H619" s="229"/>
      <c r="I619" s="52"/>
      <c r="J619" s="1"/>
      <c r="K619" s="1"/>
    </row>
    <row r="620" spans="1:11" s="21" customFormat="1" x14ac:dyDescent="0.2">
      <c r="A620" s="36"/>
      <c r="B620" s="36"/>
      <c r="C620" s="36"/>
      <c r="D620" s="48"/>
      <c r="E620" s="36"/>
      <c r="F620" s="36"/>
      <c r="G620" s="229"/>
      <c r="H620" s="229"/>
      <c r="I620" s="52"/>
      <c r="J620" s="1"/>
      <c r="K620" s="1"/>
    </row>
    <row r="621" spans="1:11" s="21" customFormat="1" x14ac:dyDescent="0.2">
      <c r="A621" s="36"/>
      <c r="B621" s="36"/>
      <c r="C621" s="36"/>
      <c r="D621" s="48"/>
      <c r="E621" s="36"/>
      <c r="F621" s="36"/>
      <c r="G621" s="229"/>
      <c r="H621" s="229"/>
      <c r="I621" s="52"/>
      <c r="J621" s="1"/>
      <c r="K621" s="1"/>
    </row>
    <row r="622" spans="1:11" s="21" customFormat="1" x14ac:dyDescent="0.2">
      <c r="A622" s="36"/>
      <c r="B622" s="36"/>
      <c r="C622" s="36"/>
      <c r="D622" s="48"/>
      <c r="E622" s="36"/>
      <c r="F622" s="36"/>
      <c r="G622" s="229"/>
      <c r="H622" s="229"/>
      <c r="I622" s="52"/>
      <c r="J622" s="1"/>
      <c r="K622" s="1"/>
    </row>
    <row r="623" spans="1:11" s="21" customFormat="1" x14ac:dyDescent="0.2">
      <c r="A623" s="36"/>
      <c r="B623" s="36"/>
      <c r="C623" s="36"/>
      <c r="D623" s="48"/>
      <c r="E623" s="36"/>
      <c r="F623" s="36"/>
      <c r="G623" s="229"/>
      <c r="H623" s="229"/>
      <c r="I623" s="52"/>
      <c r="J623" s="1"/>
      <c r="K623" s="1"/>
    </row>
    <row r="624" spans="1:11" s="21" customFormat="1" x14ac:dyDescent="0.2">
      <c r="A624" s="36"/>
      <c r="B624" s="36"/>
      <c r="C624" s="36"/>
      <c r="D624" s="48"/>
      <c r="E624" s="36"/>
      <c r="F624" s="36"/>
      <c r="G624" s="229"/>
      <c r="H624" s="229"/>
      <c r="I624" s="52"/>
      <c r="J624" s="1"/>
      <c r="K624" s="1"/>
    </row>
    <row r="625" spans="1:11" s="21" customFormat="1" x14ac:dyDescent="0.2">
      <c r="A625" s="36"/>
      <c r="B625" s="36"/>
      <c r="C625" s="36"/>
      <c r="D625" s="48"/>
      <c r="E625" s="36"/>
      <c r="F625" s="36"/>
      <c r="G625" s="229"/>
      <c r="H625" s="229"/>
      <c r="I625" s="52"/>
      <c r="J625" s="1"/>
      <c r="K625" s="1"/>
    </row>
    <row r="626" spans="1:11" s="21" customFormat="1" x14ac:dyDescent="0.2">
      <c r="A626" s="36"/>
      <c r="B626" s="36"/>
      <c r="C626" s="36"/>
      <c r="D626" s="48"/>
      <c r="E626" s="36"/>
      <c r="F626" s="36"/>
      <c r="G626" s="229"/>
      <c r="H626" s="229"/>
      <c r="I626" s="52"/>
      <c r="J626" s="1"/>
      <c r="K626" s="1"/>
    </row>
    <row r="627" spans="1:11" s="21" customFormat="1" x14ac:dyDescent="0.2">
      <c r="A627" s="36"/>
      <c r="B627" s="36"/>
      <c r="C627" s="36"/>
      <c r="D627" s="48"/>
      <c r="E627" s="36"/>
      <c r="F627" s="36"/>
      <c r="G627" s="229"/>
      <c r="H627" s="229"/>
      <c r="I627" s="52"/>
      <c r="J627" s="1"/>
      <c r="K627" s="1"/>
    </row>
    <row r="628" spans="1:11" s="21" customFormat="1" x14ac:dyDescent="0.2">
      <c r="A628" s="36"/>
      <c r="B628" s="36"/>
      <c r="C628" s="36"/>
      <c r="D628" s="48"/>
      <c r="E628" s="36"/>
      <c r="F628" s="36"/>
      <c r="G628" s="229"/>
      <c r="H628" s="229"/>
      <c r="I628" s="52"/>
      <c r="J628" s="1"/>
      <c r="K628" s="1"/>
    </row>
    <row r="629" spans="1:11" s="21" customFormat="1" x14ac:dyDescent="0.2">
      <c r="A629" s="36"/>
      <c r="B629" s="36"/>
      <c r="C629" s="36"/>
      <c r="D629" s="48"/>
      <c r="E629" s="36"/>
      <c r="F629" s="36"/>
      <c r="G629" s="229"/>
      <c r="H629" s="229"/>
      <c r="I629" s="52"/>
      <c r="J629" s="1"/>
      <c r="K629" s="1"/>
    </row>
    <row r="630" spans="1:11" s="21" customFormat="1" x14ac:dyDescent="0.2">
      <c r="A630" s="36"/>
      <c r="B630" s="36"/>
      <c r="C630" s="36"/>
      <c r="D630" s="48"/>
      <c r="E630" s="36"/>
      <c r="F630" s="36"/>
      <c r="G630" s="229"/>
      <c r="H630" s="229"/>
      <c r="I630" s="52"/>
      <c r="J630" s="1"/>
      <c r="K630" s="1"/>
    </row>
    <row r="631" spans="1:11" s="21" customFormat="1" x14ac:dyDescent="0.2">
      <c r="A631" s="36"/>
      <c r="B631" s="36"/>
      <c r="C631" s="36"/>
      <c r="D631" s="48"/>
      <c r="E631" s="36"/>
      <c r="F631" s="36"/>
      <c r="G631" s="229"/>
      <c r="H631" s="229"/>
      <c r="I631" s="52"/>
      <c r="J631" s="1"/>
      <c r="K631" s="1"/>
    </row>
    <row r="632" spans="1:11" s="21" customFormat="1" x14ac:dyDescent="0.2">
      <c r="A632" s="36"/>
      <c r="B632" s="36"/>
      <c r="C632" s="36"/>
      <c r="D632" s="48"/>
      <c r="E632" s="36"/>
      <c r="F632" s="36"/>
      <c r="G632" s="229"/>
      <c r="H632" s="229"/>
      <c r="I632" s="52"/>
      <c r="J632" s="1"/>
      <c r="K632" s="1"/>
    </row>
    <row r="633" spans="1:11" s="21" customFormat="1" x14ac:dyDescent="0.2">
      <c r="A633" s="36"/>
      <c r="B633" s="36"/>
      <c r="C633" s="36"/>
      <c r="D633" s="48"/>
      <c r="E633" s="36"/>
      <c r="F633" s="36"/>
      <c r="G633" s="229"/>
      <c r="H633" s="229"/>
      <c r="I633" s="52"/>
      <c r="J633" s="1"/>
      <c r="K633" s="1"/>
    </row>
    <row r="634" spans="1:11" s="21" customFormat="1" x14ac:dyDescent="0.2">
      <c r="A634" s="36"/>
      <c r="B634" s="36"/>
      <c r="C634" s="36"/>
      <c r="D634" s="48"/>
      <c r="E634" s="36"/>
      <c r="F634" s="36"/>
      <c r="G634" s="229"/>
      <c r="H634" s="229"/>
      <c r="I634" s="52"/>
      <c r="J634" s="1"/>
      <c r="K634" s="1"/>
    </row>
    <row r="635" spans="1:11" s="21" customFormat="1" x14ac:dyDescent="0.2">
      <c r="A635" s="36"/>
      <c r="B635" s="36"/>
      <c r="C635" s="36"/>
      <c r="D635" s="48"/>
      <c r="E635" s="36"/>
      <c r="F635" s="36"/>
      <c r="G635" s="229"/>
      <c r="H635" s="229"/>
      <c r="I635" s="52"/>
      <c r="J635" s="1"/>
      <c r="K635" s="1"/>
    </row>
    <row r="636" spans="1:11" s="21" customFormat="1" x14ac:dyDescent="0.2">
      <c r="A636" s="36"/>
      <c r="B636" s="36"/>
      <c r="C636" s="36"/>
      <c r="D636" s="48"/>
      <c r="E636" s="36"/>
      <c r="F636" s="36"/>
      <c r="G636" s="229"/>
      <c r="H636" s="229"/>
      <c r="I636" s="52"/>
      <c r="J636" s="1"/>
      <c r="K636" s="1"/>
    </row>
    <row r="637" spans="1:11" s="21" customFormat="1" x14ac:dyDescent="0.2">
      <c r="A637" s="36"/>
      <c r="B637" s="36"/>
      <c r="C637" s="36"/>
      <c r="D637" s="48"/>
      <c r="E637" s="36"/>
      <c r="F637" s="36"/>
      <c r="G637" s="229"/>
      <c r="H637" s="229"/>
      <c r="I637" s="52"/>
      <c r="J637" s="1"/>
      <c r="K637" s="1"/>
    </row>
    <row r="638" spans="1:11" s="21" customFormat="1" x14ac:dyDescent="0.2">
      <c r="A638" s="36"/>
      <c r="B638" s="36"/>
      <c r="C638" s="36"/>
      <c r="D638" s="48"/>
      <c r="E638" s="36"/>
      <c r="F638" s="36"/>
      <c r="G638" s="229"/>
      <c r="H638" s="229"/>
      <c r="I638" s="52"/>
      <c r="J638" s="1"/>
      <c r="K638" s="1"/>
    </row>
    <row r="639" spans="1:11" s="21" customFormat="1" x14ac:dyDescent="0.2">
      <c r="A639" s="36"/>
      <c r="B639" s="36"/>
      <c r="C639" s="36"/>
      <c r="D639" s="48"/>
      <c r="E639" s="36"/>
      <c r="F639" s="36"/>
      <c r="G639" s="229"/>
      <c r="H639" s="229"/>
      <c r="I639" s="52"/>
      <c r="J639" s="1"/>
      <c r="K639" s="1"/>
    </row>
    <row r="640" spans="1:11" s="21" customFormat="1" x14ac:dyDescent="0.2">
      <c r="A640" s="36"/>
      <c r="B640" s="36"/>
      <c r="C640" s="36"/>
      <c r="D640" s="48"/>
      <c r="E640" s="36"/>
      <c r="F640" s="36"/>
      <c r="G640" s="229"/>
      <c r="H640" s="229"/>
      <c r="I640" s="52"/>
      <c r="J640" s="1"/>
      <c r="K640" s="1"/>
    </row>
    <row r="641" spans="1:11" s="21" customFormat="1" x14ac:dyDescent="0.2">
      <c r="A641" s="36"/>
      <c r="B641" s="36"/>
      <c r="C641" s="36"/>
      <c r="D641" s="48"/>
      <c r="E641" s="36"/>
      <c r="F641" s="36"/>
      <c r="G641" s="229"/>
      <c r="H641" s="229"/>
      <c r="I641" s="52"/>
      <c r="J641" s="1"/>
      <c r="K641" s="1"/>
    </row>
    <row r="642" spans="1:11" s="21" customFormat="1" x14ac:dyDescent="0.2">
      <c r="A642" s="36"/>
      <c r="B642" s="36"/>
      <c r="C642" s="36"/>
      <c r="D642" s="48"/>
      <c r="E642" s="36"/>
      <c r="F642" s="36"/>
      <c r="G642" s="229"/>
      <c r="H642" s="229"/>
      <c r="I642" s="52"/>
      <c r="J642" s="1"/>
      <c r="K642" s="1"/>
    </row>
    <row r="643" spans="1:11" s="21" customFormat="1" x14ac:dyDescent="0.2">
      <c r="A643" s="36"/>
      <c r="B643" s="36"/>
      <c r="C643" s="36"/>
      <c r="D643" s="48"/>
      <c r="E643" s="36"/>
      <c r="F643" s="36"/>
      <c r="G643" s="229"/>
      <c r="H643" s="229"/>
      <c r="I643" s="52"/>
      <c r="J643" s="1"/>
      <c r="K643" s="1"/>
    </row>
    <row r="644" spans="1:11" s="21" customFormat="1" x14ac:dyDescent="0.2">
      <c r="A644" s="36"/>
      <c r="B644" s="36"/>
      <c r="C644" s="36"/>
      <c r="D644" s="48"/>
      <c r="E644" s="36"/>
      <c r="F644" s="36"/>
      <c r="G644" s="229"/>
      <c r="H644" s="229"/>
      <c r="I644" s="52"/>
      <c r="J644" s="1"/>
      <c r="K644" s="1"/>
    </row>
    <row r="645" spans="1:11" s="21" customFormat="1" x14ac:dyDescent="0.2">
      <c r="A645" s="36"/>
      <c r="B645" s="36"/>
      <c r="C645" s="36"/>
      <c r="D645" s="48"/>
      <c r="E645" s="36"/>
      <c r="F645" s="36"/>
      <c r="G645" s="229"/>
      <c r="H645" s="229"/>
      <c r="I645" s="52"/>
      <c r="J645" s="1"/>
      <c r="K645" s="1"/>
    </row>
    <row r="646" spans="1:11" s="21" customFormat="1" x14ac:dyDescent="0.2">
      <c r="A646" s="36"/>
      <c r="B646" s="36"/>
      <c r="C646" s="36"/>
      <c r="D646" s="48"/>
      <c r="E646" s="36"/>
      <c r="F646" s="36"/>
      <c r="G646" s="229"/>
      <c r="H646" s="229"/>
      <c r="I646" s="52"/>
      <c r="J646" s="1"/>
      <c r="K646" s="1"/>
    </row>
    <row r="647" spans="1:11" s="21" customFormat="1" x14ac:dyDescent="0.2">
      <c r="A647" s="36"/>
      <c r="B647" s="36"/>
      <c r="C647" s="36"/>
      <c r="D647" s="48"/>
      <c r="E647" s="36"/>
      <c r="F647" s="36"/>
      <c r="G647" s="229"/>
      <c r="H647" s="229"/>
      <c r="I647" s="52"/>
      <c r="J647" s="1"/>
      <c r="K647" s="1"/>
    </row>
    <row r="648" spans="1:11" s="21" customFormat="1" x14ac:dyDescent="0.2">
      <c r="A648" s="36"/>
      <c r="B648" s="36"/>
      <c r="C648" s="36"/>
      <c r="D648" s="48"/>
      <c r="E648" s="36"/>
      <c r="F648" s="36"/>
      <c r="G648" s="229"/>
      <c r="H648" s="229"/>
      <c r="I648" s="52"/>
      <c r="J648" s="1"/>
      <c r="K648" s="1"/>
    </row>
    <row r="649" spans="1:11" s="21" customFormat="1" x14ac:dyDescent="0.2">
      <c r="A649" s="36"/>
      <c r="B649" s="36"/>
      <c r="C649" s="36"/>
      <c r="D649" s="48"/>
      <c r="E649" s="36"/>
      <c r="F649" s="36"/>
      <c r="G649" s="229"/>
      <c r="H649" s="229"/>
      <c r="I649" s="52"/>
      <c r="J649" s="1"/>
      <c r="K649" s="1"/>
    </row>
    <row r="650" spans="1:11" s="21" customFormat="1" x14ac:dyDescent="0.2">
      <c r="A650" s="36"/>
      <c r="B650" s="36"/>
      <c r="C650" s="36"/>
      <c r="D650" s="48"/>
      <c r="E650" s="36"/>
      <c r="F650" s="36"/>
      <c r="G650" s="229"/>
      <c r="H650" s="229"/>
      <c r="I650" s="52"/>
      <c r="J650" s="1"/>
      <c r="K650" s="1"/>
    </row>
    <row r="651" spans="1:11" s="21" customFormat="1" x14ac:dyDescent="0.2">
      <c r="A651" s="36"/>
      <c r="B651" s="36"/>
      <c r="C651" s="36"/>
      <c r="D651" s="48"/>
      <c r="E651" s="36"/>
      <c r="F651" s="36"/>
      <c r="G651" s="229"/>
      <c r="H651" s="229"/>
      <c r="I651" s="52"/>
      <c r="J651" s="1"/>
      <c r="K651" s="1"/>
    </row>
    <row r="652" spans="1:11" s="21" customFormat="1" x14ac:dyDescent="0.2">
      <c r="A652" s="36"/>
      <c r="B652" s="36"/>
      <c r="C652" s="36"/>
      <c r="D652" s="48"/>
      <c r="E652" s="36"/>
      <c r="F652" s="36"/>
      <c r="G652" s="229"/>
      <c r="H652" s="229"/>
      <c r="I652" s="52"/>
      <c r="J652" s="1"/>
      <c r="K652" s="1"/>
    </row>
    <row r="653" spans="1:11" s="21" customFormat="1" x14ac:dyDescent="0.2">
      <c r="A653" s="36"/>
      <c r="B653" s="36"/>
      <c r="C653" s="36"/>
      <c r="D653" s="48"/>
      <c r="E653" s="36"/>
      <c r="F653" s="36"/>
      <c r="G653" s="229"/>
      <c r="H653" s="229"/>
      <c r="I653" s="52"/>
      <c r="J653" s="1"/>
      <c r="K653" s="1"/>
    </row>
    <row r="654" spans="1:11" s="21" customFormat="1" x14ac:dyDescent="0.2">
      <c r="A654" s="36"/>
      <c r="B654" s="36"/>
      <c r="C654" s="36"/>
      <c r="D654" s="48"/>
      <c r="E654" s="36"/>
      <c r="F654" s="36"/>
      <c r="G654" s="229"/>
      <c r="H654" s="229"/>
      <c r="I654" s="52"/>
      <c r="J654" s="1"/>
      <c r="K654" s="1"/>
    </row>
    <row r="655" spans="1:11" s="21" customFormat="1" x14ac:dyDescent="0.2">
      <c r="A655" s="36"/>
      <c r="B655" s="36"/>
      <c r="C655" s="36"/>
      <c r="D655" s="48"/>
      <c r="E655" s="36"/>
      <c r="F655" s="36"/>
      <c r="G655" s="229"/>
      <c r="H655" s="229"/>
      <c r="I655" s="52"/>
      <c r="J655" s="1"/>
      <c r="K655" s="1"/>
    </row>
    <row r="656" spans="1:11" s="21" customFormat="1" x14ac:dyDescent="0.2">
      <c r="A656" s="36"/>
      <c r="B656" s="36"/>
      <c r="C656" s="36"/>
      <c r="D656" s="48"/>
      <c r="E656" s="36"/>
      <c r="F656" s="36"/>
      <c r="G656" s="229"/>
      <c r="H656" s="229"/>
      <c r="I656" s="52"/>
      <c r="J656" s="1"/>
      <c r="K656" s="1"/>
    </row>
    <row r="657" spans="1:11" s="21" customFormat="1" x14ac:dyDescent="0.2">
      <c r="A657" s="36"/>
      <c r="B657" s="36"/>
      <c r="C657" s="36"/>
      <c r="D657" s="48"/>
      <c r="E657" s="36"/>
      <c r="F657" s="36"/>
      <c r="G657" s="229"/>
      <c r="H657" s="229"/>
      <c r="I657" s="52"/>
      <c r="J657" s="1"/>
      <c r="K657" s="1"/>
    </row>
    <row r="658" spans="1:11" s="21" customFormat="1" x14ac:dyDescent="0.2">
      <c r="A658" s="36"/>
      <c r="B658" s="36"/>
      <c r="C658" s="36"/>
      <c r="D658" s="48"/>
      <c r="E658" s="36"/>
      <c r="F658" s="36"/>
      <c r="G658" s="229"/>
      <c r="H658" s="229"/>
      <c r="I658" s="52"/>
      <c r="J658" s="1"/>
      <c r="K658" s="1"/>
    </row>
    <row r="659" spans="1:11" s="21" customFormat="1" x14ac:dyDescent="0.2">
      <c r="A659" s="36"/>
      <c r="B659" s="36"/>
      <c r="C659" s="36"/>
      <c r="D659" s="48"/>
      <c r="E659" s="36"/>
      <c r="F659" s="36"/>
      <c r="G659" s="229"/>
      <c r="H659" s="229"/>
      <c r="I659" s="52"/>
      <c r="J659" s="1"/>
      <c r="K659" s="1"/>
    </row>
    <row r="660" spans="1:11" s="21" customFormat="1" x14ac:dyDescent="0.2">
      <c r="A660" s="36"/>
      <c r="B660" s="36"/>
      <c r="C660" s="36"/>
      <c r="D660" s="48"/>
      <c r="E660" s="36"/>
      <c r="F660" s="36"/>
      <c r="G660" s="229"/>
      <c r="H660" s="229"/>
      <c r="I660" s="52"/>
      <c r="J660" s="1"/>
      <c r="K660" s="1"/>
    </row>
  </sheetData>
  <sheetProtection password="CF35" sheet="1" objects="1" scenarios="1" insertHyperlinks="0" selectLockedCells="1"/>
  <mergeCells count="45">
    <mergeCell ref="D2:E2"/>
    <mergeCell ref="E32:E37"/>
    <mergeCell ref="D32:D103"/>
    <mergeCell ref="D7:D31"/>
    <mergeCell ref="E38:E43"/>
    <mergeCell ref="E62:E67"/>
    <mergeCell ref="E44:E49"/>
    <mergeCell ref="E74:E79"/>
    <mergeCell ref="E86:E91"/>
    <mergeCell ref="E92:E97"/>
    <mergeCell ref="D104:D115"/>
    <mergeCell ref="E80:E85"/>
    <mergeCell ref="E98:E103"/>
    <mergeCell ref="E68:E73"/>
    <mergeCell ref="E110:E115"/>
    <mergeCell ref="E104:E109"/>
    <mergeCell ref="D144:E144"/>
    <mergeCell ref="E125:F125"/>
    <mergeCell ref="E122:F122"/>
    <mergeCell ref="E123:F123"/>
    <mergeCell ref="E130:F130"/>
    <mergeCell ref="E131:F131"/>
    <mergeCell ref="E127:F127"/>
    <mergeCell ref="E126:F126"/>
    <mergeCell ref="E134:F134"/>
    <mergeCell ref="E128:F128"/>
    <mergeCell ref="E129:F129"/>
    <mergeCell ref="D141:E141"/>
    <mergeCell ref="D142:E142"/>
    <mergeCell ref="D143:E143"/>
    <mergeCell ref="E124:F124"/>
    <mergeCell ref="E133:F133"/>
    <mergeCell ref="E132:F132"/>
    <mergeCell ref="E7:E11"/>
    <mergeCell ref="E12:E16"/>
    <mergeCell ref="E17:E21"/>
    <mergeCell ref="E117:F117"/>
    <mergeCell ref="E118:F118"/>
    <mergeCell ref="E27:E31"/>
    <mergeCell ref="E50:E55"/>
    <mergeCell ref="E56:E61"/>
    <mergeCell ref="E22:E26"/>
    <mergeCell ref="E120:F120"/>
    <mergeCell ref="E119:F119"/>
    <mergeCell ref="E121:F121"/>
  </mergeCells>
  <printOptions horizontalCentered="1"/>
  <pageMargins left="0.11811023622047245" right="0.11811023622047245" top="0.39370078740157483" bottom="0.19685039370078741" header="0.31496062992125984" footer="0.31496062992125984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9"/>
  <sheetViews>
    <sheetView zoomScaleNormal="100" workbookViewId="0">
      <pane xSplit="6" ySplit="5" topLeftCell="G6" activePane="bottomRight" state="frozen"/>
      <selection activeCell="F142" sqref="F142"/>
      <selection pane="topRight" activeCell="F142" sqref="F142"/>
      <selection pane="bottomLeft" activeCell="F142" sqref="F142"/>
      <selection pane="bottomRight" activeCell="D143" sqref="D143:E143"/>
    </sheetView>
  </sheetViews>
  <sheetFormatPr baseColWidth="10" defaultRowHeight="14.25" x14ac:dyDescent="0.2"/>
  <cols>
    <col min="1" max="1" width="1.75" style="36" customWidth="1"/>
    <col min="2" max="3" width="4.625" style="36" hidden="1" customWidth="1"/>
    <col min="4" max="4" width="4.75" style="48" customWidth="1"/>
    <col min="5" max="5" width="13.375" style="1" customWidth="1"/>
    <col min="6" max="6" width="14.125" style="1" customWidth="1"/>
    <col min="7" max="8" width="10.625" style="233" customWidth="1"/>
    <col min="9" max="18" width="10.625" style="31" customWidth="1"/>
    <col min="19" max="19" width="1.625" style="1" customWidth="1"/>
    <col min="20" max="20" width="13.125" style="1" customWidth="1"/>
    <col min="21" max="21" width="1.625" style="21" customWidth="1"/>
    <col min="22" max="43" width="11" style="21"/>
    <col min="44" max="16384" width="11" style="7"/>
  </cols>
  <sheetData>
    <row r="1" spans="1:43" s="36" customFormat="1" ht="12.75" x14ac:dyDescent="0.2">
      <c r="D1" s="48"/>
      <c r="E1" s="74"/>
      <c r="F1" s="74"/>
      <c r="G1" s="229"/>
      <c r="H1" s="229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43" s="1" customFormat="1" ht="57" customHeight="1" x14ac:dyDescent="0.2">
      <c r="A2" s="36"/>
      <c r="B2" s="36"/>
      <c r="C2" s="36"/>
      <c r="D2" s="423" t="s">
        <v>119</v>
      </c>
      <c r="E2" s="423"/>
      <c r="F2" s="171">
        <v>2</v>
      </c>
      <c r="G2" s="238"/>
      <c r="H2" s="238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</row>
    <row r="3" spans="1:43" s="36" customFormat="1" ht="15" customHeight="1" x14ac:dyDescent="0.2">
      <c r="D3" s="17"/>
      <c r="E3" s="42"/>
      <c r="F3" s="42"/>
      <c r="G3" s="219"/>
      <c r="H3" s="152" t="s">
        <v>153</v>
      </c>
      <c r="I3" s="152"/>
      <c r="J3" s="152"/>
      <c r="K3" s="152"/>
      <c r="L3" s="152"/>
      <c r="M3" s="152"/>
      <c r="N3" s="152"/>
      <c r="O3" s="152"/>
      <c r="P3" s="152"/>
      <c r="Q3" s="152"/>
      <c r="R3" s="152"/>
    </row>
    <row r="4" spans="1:43" s="36" customFormat="1" ht="15" customHeight="1" x14ac:dyDescent="0.2">
      <c r="D4" s="17"/>
      <c r="E4" s="42"/>
      <c r="F4" s="42"/>
      <c r="G4" s="219"/>
      <c r="H4" s="152" t="s">
        <v>102</v>
      </c>
    </row>
    <row r="5" spans="1:43" s="1" customFormat="1" ht="33" customHeight="1" x14ac:dyDescent="0.2">
      <c r="A5" s="36"/>
      <c r="B5" s="36"/>
      <c r="C5" s="36"/>
      <c r="D5" s="225"/>
      <c r="E5" s="208" t="s">
        <v>156</v>
      </c>
      <c r="F5" s="287" t="s">
        <v>56</v>
      </c>
      <c r="G5" s="175">
        <f>IF(Milch!H6&gt;0,Milch!H6,"-")</f>
        <v>43344</v>
      </c>
      <c r="H5" s="175">
        <f>IF(Milch!I6&gt;0,Milch!I6,"-")</f>
        <v>43374</v>
      </c>
      <c r="I5" s="175">
        <f>IF(Milch!J6&gt;0,Milch!J6,"-")</f>
        <v>43405</v>
      </c>
      <c r="J5" s="175" t="e">
        <f>IF(Milch!#REF!&gt;0,Milch!#REF!,"-")</f>
        <v>#REF!</v>
      </c>
      <c r="K5" s="175" t="e">
        <f>IF(Milch!#REF!&gt;0,Milch!#REF!,"-")</f>
        <v>#REF!</v>
      </c>
      <c r="L5" s="175" t="e">
        <f>IF(Milch!#REF!&gt;0,Milch!#REF!,"-")</f>
        <v>#REF!</v>
      </c>
      <c r="M5" s="175" t="e">
        <f>IF(Milch!#REF!&gt;0,Milch!#REF!,"-")</f>
        <v>#REF!</v>
      </c>
      <c r="N5" s="175" t="e">
        <f>IF(Milch!#REF!&gt;0,Milch!#REF!,"-")</f>
        <v>#REF!</v>
      </c>
      <c r="O5" s="175" t="e">
        <f>IF(Milch!#REF!&gt;0,Milch!#REF!,"-")</f>
        <v>#REF!</v>
      </c>
      <c r="P5" s="175" t="e">
        <f>IF(Milch!#REF!&gt;0,Milch!#REF!,"-")</f>
        <v>#REF!</v>
      </c>
      <c r="Q5" s="175" t="e">
        <f>IF(Milch!#REF!&gt;0,Milch!#REF!,"-")</f>
        <v>#REF!</v>
      </c>
      <c r="R5" s="175" t="e">
        <f>IF(Milch!#REF!&gt;0,Milch!#REF!,"-")</f>
        <v>#REF!</v>
      </c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</row>
    <row r="6" spans="1:43" s="1" customFormat="1" ht="20.25" customHeight="1" x14ac:dyDescent="0.2">
      <c r="A6" s="36"/>
      <c r="B6" s="36"/>
      <c r="C6" s="36"/>
      <c r="D6" s="425" t="s">
        <v>43</v>
      </c>
      <c r="E6" s="400" t="e">
        <f>'Gruppe 1'!E7:E11</f>
        <v>#VALUE!</v>
      </c>
      <c r="F6" s="134" t="s">
        <v>159</v>
      </c>
      <c r="G6" s="226"/>
      <c r="H6" s="256" t="str">
        <f t="shared" ref="H6:R6" si="0">IFERROR(G6*H$123/G$123,"-")</f>
        <v>-</v>
      </c>
      <c r="I6" s="256" t="str">
        <f t="shared" si="0"/>
        <v>-</v>
      </c>
      <c r="J6" s="256" t="str">
        <f t="shared" si="0"/>
        <v>-</v>
      </c>
      <c r="K6" s="256" t="str">
        <f t="shared" si="0"/>
        <v>-</v>
      </c>
      <c r="L6" s="256" t="str">
        <f t="shared" si="0"/>
        <v>-</v>
      </c>
      <c r="M6" s="256" t="str">
        <f t="shared" si="0"/>
        <v>-</v>
      </c>
      <c r="N6" s="256" t="str">
        <f t="shared" si="0"/>
        <v>-</v>
      </c>
      <c r="O6" s="256" t="str">
        <f t="shared" si="0"/>
        <v>-</v>
      </c>
      <c r="P6" s="256" t="str">
        <f t="shared" si="0"/>
        <v>-</v>
      </c>
      <c r="Q6" s="256" t="str">
        <f t="shared" si="0"/>
        <v>-</v>
      </c>
      <c r="R6" s="256" t="str">
        <f t="shared" si="0"/>
        <v>-</v>
      </c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</row>
    <row r="7" spans="1:43" s="1" customFormat="1" ht="20.25" customHeight="1" x14ac:dyDescent="0.2">
      <c r="A7" s="36"/>
      <c r="B7" s="36"/>
      <c r="C7" s="36"/>
      <c r="D7" s="425"/>
      <c r="E7" s="401"/>
      <c r="F7" s="134" t="s">
        <v>63</v>
      </c>
      <c r="G7" s="157">
        <f>'Gruppe 1'!G8</f>
        <v>40</v>
      </c>
      <c r="H7" s="236">
        <f>G7</f>
        <v>40</v>
      </c>
      <c r="I7" s="236">
        <f t="shared" ref="I7:R8" si="1">H7</f>
        <v>40</v>
      </c>
      <c r="J7" s="236">
        <f t="shared" si="1"/>
        <v>40</v>
      </c>
      <c r="K7" s="236">
        <f t="shared" si="1"/>
        <v>40</v>
      </c>
      <c r="L7" s="236">
        <f t="shared" si="1"/>
        <v>40</v>
      </c>
      <c r="M7" s="236">
        <f t="shared" si="1"/>
        <v>40</v>
      </c>
      <c r="N7" s="236">
        <f t="shared" si="1"/>
        <v>40</v>
      </c>
      <c r="O7" s="236">
        <f t="shared" si="1"/>
        <v>40</v>
      </c>
      <c r="P7" s="236">
        <f t="shared" si="1"/>
        <v>40</v>
      </c>
      <c r="Q7" s="236">
        <f t="shared" si="1"/>
        <v>40</v>
      </c>
      <c r="R7" s="236">
        <f t="shared" si="1"/>
        <v>40</v>
      </c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</row>
    <row r="8" spans="1:43" s="1" customFormat="1" ht="20.25" customHeight="1" x14ac:dyDescent="0.2">
      <c r="A8" s="36"/>
      <c r="B8" s="36"/>
      <c r="C8" s="36"/>
      <c r="D8" s="425"/>
      <c r="E8" s="401"/>
      <c r="F8" s="134" t="s">
        <v>146</v>
      </c>
      <c r="G8" s="234">
        <f>'Gruppe 1'!G9</f>
        <v>7</v>
      </c>
      <c r="H8" s="239">
        <f>G8</f>
        <v>7</v>
      </c>
      <c r="I8" s="239">
        <f t="shared" si="1"/>
        <v>7</v>
      </c>
      <c r="J8" s="239">
        <f t="shared" si="1"/>
        <v>7</v>
      </c>
      <c r="K8" s="239">
        <f t="shared" si="1"/>
        <v>7</v>
      </c>
      <c r="L8" s="239">
        <f t="shared" si="1"/>
        <v>7</v>
      </c>
      <c r="M8" s="239">
        <f t="shared" si="1"/>
        <v>7</v>
      </c>
      <c r="N8" s="239">
        <f t="shared" si="1"/>
        <v>7</v>
      </c>
      <c r="O8" s="239">
        <f t="shared" si="1"/>
        <v>7</v>
      </c>
      <c r="P8" s="239">
        <f t="shared" si="1"/>
        <v>7</v>
      </c>
      <c r="Q8" s="239">
        <f t="shared" si="1"/>
        <v>7</v>
      </c>
      <c r="R8" s="239">
        <f t="shared" si="1"/>
        <v>7</v>
      </c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</row>
    <row r="9" spans="1:43" s="1" customFormat="1" ht="20.25" hidden="1" customHeight="1" x14ac:dyDescent="0.2">
      <c r="A9" s="36"/>
      <c r="B9" s="83">
        <v>1</v>
      </c>
      <c r="C9" s="53">
        <v>1</v>
      </c>
      <c r="D9" s="425"/>
      <c r="E9" s="401"/>
      <c r="F9" s="227" t="s">
        <v>122</v>
      </c>
      <c r="G9" s="228">
        <f>IFERROR(G6*G7/100,0)</f>
        <v>0</v>
      </c>
      <c r="H9" s="228">
        <f t="shared" ref="H9:R9" si="2">IFERROR(H6*H7/100,0)</f>
        <v>0</v>
      </c>
      <c r="I9" s="228">
        <f t="shared" si="2"/>
        <v>0</v>
      </c>
      <c r="J9" s="228">
        <f t="shared" si="2"/>
        <v>0</v>
      </c>
      <c r="K9" s="228">
        <f t="shared" si="2"/>
        <v>0</v>
      </c>
      <c r="L9" s="228">
        <f t="shared" si="2"/>
        <v>0</v>
      </c>
      <c r="M9" s="228">
        <f t="shared" si="2"/>
        <v>0</v>
      </c>
      <c r="N9" s="228">
        <f t="shared" si="2"/>
        <v>0</v>
      </c>
      <c r="O9" s="228">
        <f t="shared" si="2"/>
        <v>0</v>
      </c>
      <c r="P9" s="228">
        <f t="shared" si="2"/>
        <v>0</v>
      </c>
      <c r="Q9" s="228">
        <f t="shared" si="2"/>
        <v>0</v>
      </c>
      <c r="R9" s="228">
        <f t="shared" si="2"/>
        <v>0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</row>
    <row r="10" spans="1:43" s="1" customFormat="1" ht="20.25" hidden="1" customHeight="1" x14ac:dyDescent="0.2">
      <c r="A10" s="36"/>
      <c r="B10" s="53"/>
      <c r="C10" s="53">
        <f>C9+1</f>
        <v>2</v>
      </c>
      <c r="D10" s="425"/>
      <c r="E10" s="402"/>
      <c r="F10" s="227" t="s">
        <v>145</v>
      </c>
      <c r="G10" s="235">
        <f>IFERROR(G6*G8/100,0)</f>
        <v>0</v>
      </c>
      <c r="H10" s="235">
        <f t="shared" ref="H10:R10" si="3">IFERROR(H6*H8/100,0)</f>
        <v>0</v>
      </c>
      <c r="I10" s="235">
        <f t="shared" si="3"/>
        <v>0</v>
      </c>
      <c r="J10" s="235">
        <f t="shared" si="3"/>
        <v>0</v>
      </c>
      <c r="K10" s="235">
        <f t="shared" si="3"/>
        <v>0</v>
      </c>
      <c r="L10" s="235">
        <f t="shared" si="3"/>
        <v>0</v>
      </c>
      <c r="M10" s="235">
        <f t="shared" si="3"/>
        <v>0</v>
      </c>
      <c r="N10" s="235">
        <f t="shared" si="3"/>
        <v>0</v>
      </c>
      <c r="O10" s="235">
        <f t="shared" si="3"/>
        <v>0</v>
      </c>
      <c r="P10" s="235">
        <f t="shared" si="3"/>
        <v>0</v>
      </c>
      <c r="Q10" s="235">
        <f t="shared" si="3"/>
        <v>0</v>
      </c>
      <c r="R10" s="235">
        <f t="shared" si="3"/>
        <v>0</v>
      </c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3" s="1" customFormat="1" ht="20.25" customHeight="1" x14ac:dyDescent="0.2">
      <c r="A11" s="36"/>
      <c r="B11" s="36"/>
      <c r="C11" s="36"/>
      <c r="D11" s="425"/>
      <c r="E11" s="400" t="e">
        <f>'Gruppe 1'!E12:E16</f>
        <v>#VALUE!</v>
      </c>
      <c r="F11" s="134" t="str">
        <f>$F$6</f>
        <v>FM-Menge (kg)</v>
      </c>
      <c r="G11" s="226"/>
      <c r="H11" s="256" t="str">
        <f t="shared" ref="H11:R11" si="4">IFERROR(G11*H$123/G$123,"-")</f>
        <v>-</v>
      </c>
      <c r="I11" s="256" t="str">
        <f t="shared" si="4"/>
        <v>-</v>
      </c>
      <c r="J11" s="256" t="str">
        <f t="shared" si="4"/>
        <v>-</v>
      </c>
      <c r="K11" s="256" t="str">
        <f t="shared" si="4"/>
        <v>-</v>
      </c>
      <c r="L11" s="256" t="str">
        <f t="shared" si="4"/>
        <v>-</v>
      </c>
      <c r="M11" s="256" t="str">
        <f t="shared" si="4"/>
        <v>-</v>
      </c>
      <c r="N11" s="256" t="str">
        <f t="shared" si="4"/>
        <v>-</v>
      </c>
      <c r="O11" s="256" t="str">
        <f t="shared" si="4"/>
        <v>-</v>
      </c>
      <c r="P11" s="256" t="str">
        <f t="shared" si="4"/>
        <v>-</v>
      </c>
      <c r="Q11" s="256" t="str">
        <f t="shared" si="4"/>
        <v>-</v>
      </c>
      <c r="R11" s="256" t="str">
        <f t="shared" si="4"/>
        <v>-</v>
      </c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</row>
    <row r="12" spans="1:43" s="1" customFormat="1" ht="20.25" customHeight="1" x14ac:dyDescent="0.2">
      <c r="A12" s="36"/>
      <c r="B12" s="36"/>
      <c r="C12" s="36"/>
      <c r="D12" s="425"/>
      <c r="E12" s="401"/>
      <c r="F12" s="134" t="s">
        <v>63</v>
      </c>
      <c r="G12" s="157">
        <f>'Gruppe 1'!G13</f>
        <v>35</v>
      </c>
      <c r="H12" s="236">
        <f>G12</f>
        <v>35</v>
      </c>
      <c r="I12" s="236">
        <f t="shared" ref="I12:R13" si="5">H12</f>
        <v>35</v>
      </c>
      <c r="J12" s="236">
        <f t="shared" si="5"/>
        <v>35</v>
      </c>
      <c r="K12" s="236">
        <f t="shared" si="5"/>
        <v>35</v>
      </c>
      <c r="L12" s="236">
        <f t="shared" si="5"/>
        <v>35</v>
      </c>
      <c r="M12" s="236">
        <f t="shared" si="5"/>
        <v>35</v>
      </c>
      <c r="N12" s="236">
        <f t="shared" si="5"/>
        <v>35</v>
      </c>
      <c r="O12" s="236">
        <f t="shared" si="5"/>
        <v>35</v>
      </c>
      <c r="P12" s="236">
        <f t="shared" si="5"/>
        <v>35</v>
      </c>
      <c r="Q12" s="236">
        <f t="shared" si="5"/>
        <v>35</v>
      </c>
      <c r="R12" s="236">
        <f t="shared" si="5"/>
        <v>35</v>
      </c>
      <c r="S12" s="32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s="1" customFormat="1" ht="20.25" customHeight="1" x14ac:dyDescent="0.2">
      <c r="A13" s="36"/>
      <c r="B13" s="36"/>
      <c r="C13" s="36"/>
      <c r="D13" s="425"/>
      <c r="E13" s="401"/>
      <c r="F13" s="134" t="s">
        <v>146</v>
      </c>
      <c r="G13" s="234">
        <f>'Gruppe 1'!G14</f>
        <v>4.2</v>
      </c>
      <c r="H13" s="239">
        <f>G13</f>
        <v>4.2</v>
      </c>
      <c r="I13" s="239">
        <f t="shared" si="5"/>
        <v>4.2</v>
      </c>
      <c r="J13" s="239">
        <f t="shared" si="5"/>
        <v>4.2</v>
      </c>
      <c r="K13" s="239">
        <f t="shared" si="5"/>
        <v>4.2</v>
      </c>
      <c r="L13" s="239">
        <f t="shared" si="5"/>
        <v>4.2</v>
      </c>
      <c r="M13" s="239">
        <f t="shared" si="5"/>
        <v>4.2</v>
      </c>
      <c r="N13" s="239">
        <f t="shared" si="5"/>
        <v>4.2</v>
      </c>
      <c r="O13" s="239">
        <f t="shared" si="5"/>
        <v>4.2</v>
      </c>
      <c r="P13" s="239">
        <f t="shared" si="5"/>
        <v>4.2</v>
      </c>
      <c r="Q13" s="239">
        <f t="shared" si="5"/>
        <v>4.2</v>
      </c>
      <c r="R13" s="239">
        <f t="shared" si="5"/>
        <v>4.2</v>
      </c>
      <c r="S13" s="32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s="1" customFormat="1" ht="20.25" hidden="1" customHeight="1" x14ac:dyDescent="0.2">
      <c r="A14" s="36"/>
      <c r="B14" s="83">
        <f>B9+1</f>
        <v>2</v>
      </c>
      <c r="C14" s="53">
        <v>1</v>
      </c>
      <c r="D14" s="425"/>
      <c r="E14" s="401"/>
      <c r="F14" s="227" t="s">
        <v>122</v>
      </c>
      <c r="G14" s="228">
        <f>IFERROR(G11*G12/100,0)</f>
        <v>0</v>
      </c>
      <c r="H14" s="228">
        <f t="shared" ref="H14:R14" si="6">IFERROR(H11*H12/100,0)</f>
        <v>0</v>
      </c>
      <c r="I14" s="228">
        <f t="shared" si="6"/>
        <v>0</v>
      </c>
      <c r="J14" s="228">
        <f t="shared" si="6"/>
        <v>0</v>
      </c>
      <c r="K14" s="228">
        <f t="shared" si="6"/>
        <v>0</v>
      </c>
      <c r="L14" s="228">
        <f t="shared" si="6"/>
        <v>0</v>
      </c>
      <c r="M14" s="228">
        <f t="shared" si="6"/>
        <v>0</v>
      </c>
      <c r="N14" s="228">
        <f t="shared" si="6"/>
        <v>0</v>
      </c>
      <c r="O14" s="228">
        <f t="shared" si="6"/>
        <v>0</v>
      </c>
      <c r="P14" s="228">
        <f t="shared" si="6"/>
        <v>0</v>
      </c>
      <c r="Q14" s="228">
        <f t="shared" si="6"/>
        <v>0</v>
      </c>
      <c r="R14" s="228">
        <f t="shared" si="6"/>
        <v>0</v>
      </c>
      <c r="S14" s="32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</row>
    <row r="15" spans="1:43" s="1" customFormat="1" ht="20.25" hidden="1" customHeight="1" x14ac:dyDescent="0.2">
      <c r="A15" s="36"/>
      <c r="B15" s="53"/>
      <c r="C15" s="53">
        <f>C14+1</f>
        <v>2</v>
      </c>
      <c r="D15" s="425"/>
      <c r="E15" s="402"/>
      <c r="F15" s="227" t="s">
        <v>145</v>
      </c>
      <c r="G15" s="235">
        <f>IFERROR(G11*G13/100,0)</f>
        <v>0</v>
      </c>
      <c r="H15" s="235">
        <f t="shared" ref="H15:R15" si="7">IFERROR(H11*H13/100,0)</f>
        <v>0</v>
      </c>
      <c r="I15" s="235">
        <f t="shared" si="7"/>
        <v>0</v>
      </c>
      <c r="J15" s="235">
        <f t="shared" si="7"/>
        <v>0</v>
      </c>
      <c r="K15" s="235">
        <f t="shared" si="7"/>
        <v>0</v>
      </c>
      <c r="L15" s="235">
        <f t="shared" si="7"/>
        <v>0</v>
      </c>
      <c r="M15" s="235">
        <f t="shared" si="7"/>
        <v>0</v>
      </c>
      <c r="N15" s="235">
        <f t="shared" si="7"/>
        <v>0</v>
      </c>
      <c r="O15" s="235">
        <f t="shared" si="7"/>
        <v>0</v>
      </c>
      <c r="P15" s="235">
        <f t="shared" si="7"/>
        <v>0</v>
      </c>
      <c r="Q15" s="235">
        <f t="shared" si="7"/>
        <v>0</v>
      </c>
      <c r="R15" s="235">
        <f t="shared" si="7"/>
        <v>0</v>
      </c>
      <c r="S15" s="32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 s="1" customFormat="1" ht="20.25" customHeight="1" x14ac:dyDescent="0.2">
      <c r="A16" s="36"/>
      <c r="B16" s="36"/>
      <c r="C16" s="36"/>
      <c r="D16" s="425"/>
      <c r="E16" s="400" t="e">
        <f>'Gruppe 1'!E17:E21</f>
        <v>#VALUE!</v>
      </c>
      <c r="F16" s="134" t="str">
        <f>$F$6</f>
        <v>FM-Menge (kg)</v>
      </c>
      <c r="G16" s="226"/>
      <c r="H16" s="256" t="str">
        <f t="shared" ref="H16:R16" si="8">IFERROR(G16*H$123/G$123,"-")</f>
        <v>-</v>
      </c>
      <c r="I16" s="256" t="str">
        <f t="shared" si="8"/>
        <v>-</v>
      </c>
      <c r="J16" s="256" t="str">
        <f t="shared" si="8"/>
        <v>-</v>
      </c>
      <c r="K16" s="256" t="str">
        <f t="shared" si="8"/>
        <v>-</v>
      </c>
      <c r="L16" s="256" t="str">
        <f t="shared" si="8"/>
        <v>-</v>
      </c>
      <c r="M16" s="256" t="str">
        <f t="shared" si="8"/>
        <v>-</v>
      </c>
      <c r="N16" s="256" t="str">
        <f t="shared" si="8"/>
        <v>-</v>
      </c>
      <c r="O16" s="256" t="str">
        <f t="shared" si="8"/>
        <v>-</v>
      </c>
      <c r="P16" s="256" t="str">
        <f t="shared" si="8"/>
        <v>-</v>
      </c>
      <c r="Q16" s="256" t="str">
        <f t="shared" si="8"/>
        <v>-</v>
      </c>
      <c r="R16" s="256" t="str">
        <f t="shared" si="8"/>
        <v>-</v>
      </c>
      <c r="S16" s="45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</row>
    <row r="17" spans="1:43" s="1" customFormat="1" ht="20.25" customHeight="1" x14ac:dyDescent="0.2">
      <c r="A17" s="36"/>
      <c r="B17" s="36"/>
      <c r="C17" s="36"/>
      <c r="D17" s="425"/>
      <c r="E17" s="401"/>
      <c r="F17" s="134" t="s">
        <v>63</v>
      </c>
      <c r="G17" s="157">
        <f>'Gruppe 1'!G18</f>
        <v>86</v>
      </c>
      <c r="H17" s="236">
        <f>G17</f>
        <v>86</v>
      </c>
      <c r="I17" s="236">
        <f t="shared" ref="I17:R18" si="9">H17</f>
        <v>86</v>
      </c>
      <c r="J17" s="236">
        <f t="shared" si="9"/>
        <v>86</v>
      </c>
      <c r="K17" s="236">
        <f t="shared" si="9"/>
        <v>86</v>
      </c>
      <c r="L17" s="236">
        <f t="shared" si="9"/>
        <v>86</v>
      </c>
      <c r="M17" s="236">
        <f t="shared" si="9"/>
        <v>86</v>
      </c>
      <c r="N17" s="236">
        <f t="shared" si="9"/>
        <v>86</v>
      </c>
      <c r="O17" s="236">
        <f t="shared" si="9"/>
        <v>86</v>
      </c>
      <c r="P17" s="236">
        <f t="shared" si="9"/>
        <v>86</v>
      </c>
      <c r="Q17" s="236">
        <f t="shared" si="9"/>
        <v>86</v>
      </c>
      <c r="R17" s="236">
        <f t="shared" si="9"/>
        <v>86</v>
      </c>
      <c r="S17" s="41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</row>
    <row r="18" spans="1:43" s="1" customFormat="1" ht="20.25" customHeight="1" x14ac:dyDescent="0.2">
      <c r="A18" s="36"/>
      <c r="B18" s="36"/>
      <c r="C18" s="36"/>
      <c r="D18" s="425"/>
      <c r="E18" s="401"/>
      <c r="F18" s="134" t="s">
        <v>146</v>
      </c>
      <c r="G18" s="234">
        <f>'Gruppe 1'!G19</f>
        <v>7.5</v>
      </c>
      <c r="H18" s="237">
        <f>G18</f>
        <v>7.5</v>
      </c>
      <c r="I18" s="237">
        <f t="shared" si="9"/>
        <v>7.5</v>
      </c>
      <c r="J18" s="237">
        <f t="shared" si="9"/>
        <v>7.5</v>
      </c>
      <c r="K18" s="237">
        <f t="shared" si="9"/>
        <v>7.5</v>
      </c>
      <c r="L18" s="237">
        <f t="shared" si="9"/>
        <v>7.5</v>
      </c>
      <c r="M18" s="237">
        <f t="shared" si="9"/>
        <v>7.5</v>
      </c>
      <c r="N18" s="237">
        <f t="shared" si="9"/>
        <v>7.5</v>
      </c>
      <c r="O18" s="237">
        <f t="shared" si="9"/>
        <v>7.5</v>
      </c>
      <c r="P18" s="237">
        <f t="shared" si="9"/>
        <v>7.5</v>
      </c>
      <c r="Q18" s="237">
        <f t="shared" si="9"/>
        <v>7.5</v>
      </c>
      <c r="R18" s="237">
        <f t="shared" si="9"/>
        <v>7.5</v>
      </c>
      <c r="S18" s="41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</row>
    <row r="19" spans="1:43" s="1" customFormat="1" ht="20.25" hidden="1" customHeight="1" x14ac:dyDescent="0.2">
      <c r="A19" s="36"/>
      <c r="B19" s="83">
        <f>B14+1</f>
        <v>3</v>
      </c>
      <c r="C19" s="53">
        <v>1</v>
      </c>
      <c r="D19" s="425"/>
      <c r="E19" s="401"/>
      <c r="F19" s="227" t="s">
        <v>122</v>
      </c>
      <c r="G19" s="228">
        <f>IFERROR(G16*G17/100,0)</f>
        <v>0</v>
      </c>
      <c r="H19" s="228">
        <f t="shared" ref="H19:R19" si="10">IFERROR(H16*H17/100,0)</f>
        <v>0</v>
      </c>
      <c r="I19" s="228">
        <f t="shared" si="10"/>
        <v>0</v>
      </c>
      <c r="J19" s="228">
        <f t="shared" si="10"/>
        <v>0</v>
      </c>
      <c r="K19" s="228">
        <f t="shared" si="10"/>
        <v>0</v>
      </c>
      <c r="L19" s="228">
        <f t="shared" si="10"/>
        <v>0</v>
      </c>
      <c r="M19" s="228">
        <f t="shared" si="10"/>
        <v>0</v>
      </c>
      <c r="N19" s="228">
        <f t="shared" si="10"/>
        <v>0</v>
      </c>
      <c r="O19" s="228">
        <f t="shared" si="10"/>
        <v>0</v>
      </c>
      <c r="P19" s="228">
        <f t="shared" si="10"/>
        <v>0</v>
      </c>
      <c r="Q19" s="228">
        <f t="shared" si="10"/>
        <v>0</v>
      </c>
      <c r="R19" s="228">
        <f t="shared" si="10"/>
        <v>0</v>
      </c>
      <c r="S19" s="41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</row>
    <row r="20" spans="1:43" s="1" customFormat="1" ht="20.25" hidden="1" customHeight="1" x14ac:dyDescent="0.2">
      <c r="A20" s="36"/>
      <c r="B20" s="53"/>
      <c r="C20" s="53">
        <f>C19+1</f>
        <v>2</v>
      </c>
      <c r="D20" s="425"/>
      <c r="E20" s="402"/>
      <c r="F20" s="227" t="s">
        <v>145</v>
      </c>
      <c r="G20" s="235">
        <f>IFERROR(G16*G18/100,0)</f>
        <v>0</v>
      </c>
      <c r="H20" s="235">
        <f t="shared" ref="H20:R20" si="11">IFERROR(H16*H18/100,0)</f>
        <v>0</v>
      </c>
      <c r="I20" s="235">
        <f t="shared" si="11"/>
        <v>0</v>
      </c>
      <c r="J20" s="235">
        <f t="shared" si="11"/>
        <v>0</v>
      </c>
      <c r="K20" s="235">
        <f t="shared" si="11"/>
        <v>0</v>
      </c>
      <c r="L20" s="235">
        <f t="shared" si="11"/>
        <v>0</v>
      </c>
      <c r="M20" s="235">
        <f t="shared" si="11"/>
        <v>0</v>
      </c>
      <c r="N20" s="235">
        <f t="shared" si="11"/>
        <v>0</v>
      </c>
      <c r="O20" s="235">
        <f t="shared" si="11"/>
        <v>0</v>
      </c>
      <c r="P20" s="235">
        <f t="shared" si="11"/>
        <v>0</v>
      </c>
      <c r="Q20" s="235">
        <f t="shared" si="11"/>
        <v>0</v>
      </c>
      <c r="R20" s="235">
        <f t="shared" si="11"/>
        <v>0</v>
      </c>
      <c r="S20" s="41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</row>
    <row r="21" spans="1:43" s="1" customFormat="1" ht="20.25" customHeight="1" x14ac:dyDescent="0.2">
      <c r="A21" s="36"/>
      <c r="B21" s="36"/>
      <c r="C21" s="36"/>
      <c r="D21" s="425"/>
      <c r="E21" s="400" t="e">
        <f>'Gruppe 1'!E22:E26</f>
        <v>#VALUE!</v>
      </c>
      <c r="F21" s="134" t="str">
        <f>$F$6</f>
        <v>FM-Menge (kg)</v>
      </c>
      <c r="G21" s="226"/>
      <c r="H21" s="256" t="str">
        <f t="shared" ref="H21:R21" si="12">IFERROR(G21*H$123/G$123,"-")</f>
        <v>-</v>
      </c>
      <c r="I21" s="256" t="str">
        <f t="shared" si="12"/>
        <v>-</v>
      </c>
      <c r="J21" s="256" t="str">
        <f t="shared" si="12"/>
        <v>-</v>
      </c>
      <c r="K21" s="256" t="str">
        <f t="shared" si="12"/>
        <v>-</v>
      </c>
      <c r="L21" s="256" t="str">
        <f t="shared" si="12"/>
        <v>-</v>
      </c>
      <c r="M21" s="256" t="str">
        <f t="shared" si="12"/>
        <v>-</v>
      </c>
      <c r="N21" s="256" t="str">
        <f t="shared" si="12"/>
        <v>-</v>
      </c>
      <c r="O21" s="256" t="str">
        <f t="shared" si="12"/>
        <v>-</v>
      </c>
      <c r="P21" s="256" t="str">
        <f t="shared" si="12"/>
        <v>-</v>
      </c>
      <c r="Q21" s="256" t="str">
        <f t="shared" si="12"/>
        <v>-</v>
      </c>
      <c r="R21" s="256" t="str">
        <f t="shared" si="12"/>
        <v>-</v>
      </c>
      <c r="S21" s="41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</row>
    <row r="22" spans="1:43" s="1" customFormat="1" ht="20.25" customHeight="1" x14ac:dyDescent="0.2">
      <c r="A22" s="36"/>
      <c r="B22" s="36"/>
      <c r="C22" s="36"/>
      <c r="D22" s="425"/>
      <c r="E22" s="401"/>
      <c r="F22" s="134" t="s">
        <v>63</v>
      </c>
      <c r="G22" s="157">
        <f>'Gruppe 1'!G23</f>
        <v>88</v>
      </c>
      <c r="H22" s="236">
        <f>G22</f>
        <v>88</v>
      </c>
      <c r="I22" s="236">
        <f t="shared" ref="I22:R23" si="13">H22</f>
        <v>88</v>
      </c>
      <c r="J22" s="236">
        <f t="shared" si="13"/>
        <v>88</v>
      </c>
      <c r="K22" s="236">
        <f t="shared" si="13"/>
        <v>88</v>
      </c>
      <c r="L22" s="236">
        <f t="shared" si="13"/>
        <v>88</v>
      </c>
      <c r="M22" s="236">
        <f t="shared" si="13"/>
        <v>88</v>
      </c>
      <c r="N22" s="236">
        <f t="shared" si="13"/>
        <v>88</v>
      </c>
      <c r="O22" s="236">
        <f t="shared" si="13"/>
        <v>88</v>
      </c>
      <c r="P22" s="236">
        <f t="shared" si="13"/>
        <v>88</v>
      </c>
      <c r="Q22" s="236">
        <f t="shared" si="13"/>
        <v>88</v>
      </c>
      <c r="R22" s="236">
        <f t="shared" si="13"/>
        <v>88</v>
      </c>
      <c r="S22" s="41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s="1" customFormat="1" ht="20.25" customHeight="1" x14ac:dyDescent="0.2">
      <c r="A23" s="36"/>
      <c r="B23" s="36"/>
      <c r="C23" s="36"/>
      <c r="D23" s="425"/>
      <c r="E23" s="401"/>
      <c r="F23" s="134" t="s">
        <v>146</v>
      </c>
      <c r="G23" s="234">
        <f>'Gruppe 1'!G24</f>
        <v>15</v>
      </c>
      <c r="H23" s="237">
        <f>G23</f>
        <v>15</v>
      </c>
      <c r="I23" s="237">
        <f t="shared" si="13"/>
        <v>15</v>
      </c>
      <c r="J23" s="237">
        <f t="shared" si="13"/>
        <v>15</v>
      </c>
      <c r="K23" s="237">
        <f t="shared" si="13"/>
        <v>15</v>
      </c>
      <c r="L23" s="237">
        <f t="shared" si="13"/>
        <v>15</v>
      </c>
      <c r="M23" s="237">
        <f t="shared" si="13"/>
        <v>15</v>
      </c>
      <c r="N23" s="237">
        <f t="shared" si="13"/>
        <v>15</v>
      </c>
      <c r="O23" s="237">
        <f t="shared" si="13"/>
        <v>15</v>
      </c>
      <c r="P23" s="237">
        <f t="shared" si="13"/>
        <v>15</v>
      </c>
      <c r="Q23" s="237">
        <f t="shared" si="13"/>
        <v>15</v>
      </c>
      <c r="R23" s="237">
        <f t="shared" si="13"/>
        <v>15</v>
      </c>
      <c r="S23" s="41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s="1" customFormat="1" ht="20.25" hidden="1" customHeight="1" x14ac:dyDescent="0.2">
      <c r="A24" s="36"/>
      <c r="B24" s="83">
        <f>B19+1</f>
        <v>4</v>
      </c>
      <c r="C24" s="53">
        <v>1</v>
      </c>
      <c r="D24" s="425"/>
      <c r="E24" s="401"/>
      <c r="F24" s="227" t="s">
        <v>122</v>
      </c>
      <c r="G24" s="228">
        <f>IFERROR(G21*G22/100,0)</f>
        <v>0</v>
      </c>
      <c r="H24" s="228">
        <f t="shared" ref="H24:R24" si="14">IFERROR(H21*H22/100,0)</f>
        <v>0</v>
      </c>
      <c r="I24" s="228">
        <f t="shared" si="14"/>
        <v>0</v>
      </c>
      <c r="J24" s="228">
        <f t="shared" si="14"/>
        <v>0</v>
      </c>
      <c r="K24" s="228">
        <f t="shared" si="14"/>
        <v>0</v>
      </c>
      <c r="L24" s="228">
        <f t="shared" si="14"/>
        <v>0</v>
      </c>
      <c r="M24" s="228">
        <f t="shared" si="14"/>
        <v>0</v>
      </c>
      <c r="N24" s="228">
        <f t="shared" si="14"/>
        <v>0</v>
      </c>
      <c r="O24" s="228">
        <f t="shared" si="14"/>
        <v>0</v>
      </c>
      <c r="P24" s="228">
        <f t="shared" si="14"/>
        <v>0</v>
      </c>
      <c r="Q24" s="228">
        <f t="shared" si="14"/>
        <v>0</v>
      </c>
      <c r="R24" s="228">
        <f t="shared" si="14"/>
        <v>0</v>
      </c>
      <c r="S24" s="41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</row>
    <row r="25" spans="1:43" s="1" customFormat="1" ht="20.25" hidden="1" customHeight="1" x14ac:dyDescent="0.2">
      <c r="A25" s="36"/>
      <c r="B25" s="53"/>
      <c r="C25" s="53">
        <f>C24+1</f>
        <v>2</v>
      </c>
      <c r="D25" s="425"/>
      <c r="E25" s="402"/>
      <c r="F25" s="227" t="s">
        <v>145</v>
      </c>
      <c r="G25" s="235">
        <f>IFERROR(G21*G23/100,0)</f>
        <v>0</v>
      </c>
      <c r="H25" s="235">
        <f t="shared" ref="H25:R25" si="15">IFERROR(H21*H23/100,0)</f>
        <v>0</v>
      </c>
      <c r="I25" s="235">
        <f t="shared" si="15"/>
        <v>0</v>
      </c>
      <c r="J25" s="235">
        <f t="shared" si="15"/>
        <v>0</v>
      </c>
      <c r="K25" s="235">
        <f t="shared" si="15"/>
        <v>0</v>
      </c>
      <c r="L25" s="235">
        <f t="shared" si="15"/>
        <v>0</v>
      </c>
      <c r="M25" s="235">
        <f t="shared" si="15"/>
        <v>0</v>
      </c>
      <c r="N25" s="235">
        <f t="shared" si="15"/>
        <v>0</v>
      </c>
      <c r="O25" s="235">
        <f t="shared" si="15"/>
        <v>0</v>
      </c>
      <c r="P25" s="235">
        <f t="shared" si="15"/>
        <v>0</v>
      </c>
      <c r="Q25" s="235">
        <f t="shared" si="15"/>
        <v>0</v>
      </c>
      <c r="R25" s="235">
        <f t="shared" si="15"/>
        <v>0</v>
      </c>
      <c r="S25" s="41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</row>
    <row r="26" spans="1:43" s="1" customFormat="1" ht="20.25" customHeight="1" x14ac:dyDescent="0.2">
      <c r="A26" s="36"/>
      <c r="B26" s="36"/>
      <c r="C26" s="36"/>
      <c r="D26" s="425"/>
      <c r="E26" s="400" t="e">
        <f>'Gruppe 1'!E27:E31</f>
        <v>#VALUE!</v>
      </c>
      <c r="F26" s="134" t="str">
        <f>$F$6</f>
        <v>FM-Menge (kg)</v>
      </c>
      <c r="G26" s="226"/>
      <c r="H26" s="256" t="str">
        <f t="shared" ref="H26:R26" si="16">IFERROR(G26*H$123/G$123,"-")</f>
        <v>-</v>
      </c>
      <c r="I26" s="256" t="str">
        <f t="shared" si="16"/>
        <v>-</v>
      </c>
      <c r="J26" s="256" t="str">
        <f t="shared" si="16"/>
        <v>-</v>
      </c>
      <c r="K26" s="256" t="str">
        <f t="shared" si="16"/>
        <v>-</v>
      </c>
      <c r="L26" s="256" t="str">
        <f t="shared" si="16"/>
        <v>-</v>
      </c>
      <c r="M26" s="256" t="str">
        <f t="shared" si="16"/>
        <v>-</v>
      </c>
      <c r="N26" s="256" t="str">
        <f t="shared" si="16"/>
        <v>-</v>
      </c>
      <c r="O26" s="256" t="str">
        <f t="shared" si="16"/>
        <v>-</v>
      </c>
      <c r="P26" s="256" t="str">
        <f t="shared" si="16"/>
        <v>-</v>
      </c>
      <c r="Q26" s="256" t="str">
        <f t="shared" si="16"/>
        <v>-</v>
      </c>
      <c r="R26" s="256" t="str">
        <f t="shared" si="16"/>
        <v>-</v>
      </c>
      <c r="S26" s="41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</row>
    <row r="27" spans="1:43" s="1" customFormat="1" ht="20.25" customHeight="1" x14ac:dyDescent="0.2">
      <c r="A27" s="36"/>
      <c r="B27" s="36"/>
      <c r="C27" s="36"/>
      <c r="D27" s="425"/>
      <c r="E27" s="401"/>
      <c r="F27" s="134" t="s">
        <v>63</v>
      </c>
      <c r="G27" s="157">
        <f>'Gruppe 1'!G28</f>
        <v>0</v>
      </c>
      <c r="H27" s="236">
        <f>G27</f>
        <v>0</v>
      </c>
      <c r="I27" s="236">
        <f t="shared" ref="I27:R28" si="17">H27</f>
        <v>0</v>
      </c>
      <c r="J27" s="236">
        <f t="shared" si="17"/>
        <v>0</v>
      </c>
      <c r="K27" s="236">
        <f t="shared" si="17"/>
        <v>0</v>
      </c>
      <c r="L27" s="236">
        <f t="shared" si="17"/>
        <v>0</v>
      </c>
      <c r="M27" s="236">
        <f t="shared" si="17"/>
        <v>0</v>
      </c>
      <c r="N27" s="236">
        <f t="shared" si="17"/>
        <v>0</v>
      </c>
      <c r="O27" s="236">
        <f t="shared" si="17"/>
        <v>0</v>
      </c>
      <c r="P27" s="236">
        <f t="shared" si="17"/>
        <v>0</v>
      </c>
      <c r="Q27" s="236">
        <f t="shared" si="17"/>
        <v>0</v>
      </c>
      <c r="R27" s="236">
        <f t="shared" si="17"/>
        <v>0</v>
      </c>
      <c r="S27" s="41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43" s="1" customFormat="1" ht="20.25" customHeight="1" x14ac:dyDescent="0.2">
      <c r="A28" s="36"/>
      <c r="B28" s="36"/>
      <c r="C28" s="36"/>
      <c r="D28" s="425"/>
      <c r="E28" s="401"/>
      <c r="F28" s="134" t="s">
        <v>146</v>
      </c>
      <c r="G28" s="234">
        <f>'Gruppe 1'!G29</f>
        <v>0</v>
      </c>
      <c r="H28" s="237">
        <f>G28</f>
        <v>0</v>
      </c>
      <c r="I28" s="237">
        <f t="shared" si="17"/>
        <v>0</v>
      </c>
      <c r="J28" s="237">
        <f t="shared" si="17"/>
        <v>0</v>
      </c>
      <c r="K28" s="237">
        <f t="shared" si="17"/>
        <v>0</v>
      </c>
      <c r="L28" s="237">
        <f t="shared" si="17"/>
        <v>0</v>
      </c>
      <c r="M28" s="237">
        <f t="shared" si="17"/>
        <v>0</v>
      </c>
      <c r="N28" s="237">
        <f t="shared" si="17"/>
        <v>0</v>
      </c>
      <c r="O28" s="237">
        <f t="shared" si="17"/>
        <v>0</v>
      </c>
      <c r="P28" s="237">
        <f t="shared" si="17"/>
        <v>0</v>
      </c>
      <c r="Q28" s="237">
        <f t="shared" si="17"/>
        <v>0</v>
      </c>
      <c r="R28" s="237">
        <f t="shared" si="17"/>
        <v>0</v>
      </c>
      <c r="S28" s="41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</row>
    <row r="29" spans="1:43" s="1" customFormat="1" ht="20.25" hidden="1" customHeight="1" x14ac:dyDescent="0.2">
      <c r="A29" s="36"/>
      <c r="B29" s="83">
        <f>B24+1</f>
        <v>5</v>
      </c>
      <c r="C29" s="53">
        <v>1</v>
      </c>
      <c r="D29" s="425"/>
      <c r="E29" s="401"/>
      <c r="F29" s="227" t="s">
        <v>122</v>
      </c>
      <c r="G29" s="228">
        <f>IFERROR(G26*G27/100,0)</f>
        <v>0</v>
      </c>
      <c r="H29" s="228">
        <f t="shared" ref="H29:R29" si="18">IFERROR(H26*H27/100,0)</f>
        <v>0</v>
      </c>
      <c r="I29" s="228">
        <f t="shared" si="18"/>
        <v>0</v>
      </c>
      <c r="J29" s="228">
        <f t="shared" si="18"/>
        <v>0</v>
      </c>
      <c r="K29" s="228">
        <f t="shared" si="18"/>
        <v>0</v>
      </c>
      <c r="L29" s="228">
        <f t="shared" si="18"/>
        <v>0</v>
      </c>
      <c r="M29" s="228">
        <f t="shared" si="18"/>
        <v>0</v>
      </c>
      <c r="N29" s="228">
        <f t="shared" si="18"/>
        <v>0</v>
      </c>
      <c r="O29" s="228">
        <f t="shared" si="18"/>
        <v>0</v>
      </c>
      <c r="P29" s="228">
        <f t="shared" si="18"/>
        <v>0</v>
      </c>
      <c r="Q29" s="228">
        <f t="shared" si="18"/>
        <v>0</v>
      </c>
      <c r="R29" s="228">
        <f t="shared" si="18"/>
        <v>0</v>
      </c>
      <c r="S29" s="41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</row>
    <row r="30" spans="1:43" s="1" customFormat="1" ht="20.25" hidden="1" customHeight="1" x14ac:dyDescent="0.2">
      <c r="A30" s="36"/>
      <c r="B30" s="53"/>
      <c r="C30" s="53">
        <f>C29+1</f>
        <v>2</v>
      </c>
      <c r="D30" s="425"/>
      <c r="E30" s="402"/>
      <c r="F30" s="227" t="s">
        <v>145</v>
      </c>
      <c r="G30" s="235">
        <f>IFERROR(G26*G28/100,0)</f>
        <v>0</v>
      </c>
      <c r="H30" s="235">
        <f t="shared" ref="H30:R30" si="19">IFERROR(H26*H28/100,0)</f>
        <v>0</v>
      </c>
      <c r="I30" s="235">
        <f t="shared" si="19"/>
        <v>0</v>
      </c>
      <c r="J30" s="235">
        <f t="shared" si="19"/>
        <v>0</v>
      </c>
      <c r="K30" s="235">
        <f t="shared" si="19"/>
        <v>0</v>
      </c>
      <c r="L30" s="235">
        <f t="shared" si="19"/>
        <v>0</v>
      </c>
      <c r="M30" s="235">
        <f t="shared" si="19"/>
        <v>0</v>
      </c>
      <c r="N30" s="235">
        <f t="shared" si="19"/>
        <v>0</v>
      </c>
      <c r="O30" s="235">
        <f t="shared" si="19"/>
        <v>0</v>
      </c>
      <c r="P30" s="235">
        <f t="shared" si="19"/>
        <v>0</v>
      </c>
      <c r="Q30" s="235">
        <f t="shared" si="19"/>
        <v>0</v>
      </c>
      <c r="R30" s="235">
        <f t="shared" si="19"/>
        <v>0</v>
      </c>
      <c r="S30" s="41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s="1" customFormat="1" ht="20.25" customHeight="1" x14ac:dyDescent="0.2">
      <c r="A31" s="36"/>
      <c r="B31" s="36"/>
      <c r="C31" s="36"/>
      <c r="D31" s="424" t="s">
        <v>94</v>
      </c>
      <c r="E31" s="400" t="e">
        <f>'Gruppe 1'!E32:E37</f>
        <v>#VALUE!</v>
      </c>
      <c r="F31" s="134" t="str">
        <f>$F$6</f>
        <v>FM-Menge (kg)</v>
      </c>
      <c r="G31" s="226"/>
      <c r="H31" s="256" t="str">
        <f t="shared" ref="H31:R31" si="20">IFERROR(G31*H$123/G$123,"-")</f>
        <v>-</v>
      </c>
      <c r="I31" s="256" t="str">
        <f t="shared" si="20"/>
        <v>-</v>
      </c>
      <c r="J31" s="256" t="str">
        <f t="shared" si="20"/>
        <v>-</v>
      </c>
      <c r="K31" s="256" t="str">
        <f t="shared" si="20"/>
        <v>-</v>
      </c>
      <c r="L31" s="256" t="str">
        <f t="shared" si="20"/>
        <v>-</v>
      </c>
      <c r="M31" s="256" t="str">
        <f t="shared" si="20"/>
        <v>-</v>
      </c>
      <c r="N31" s="256" t="str">
        <f t="shared" si="20"/>
        <v>-</v>
      </c>
      <c r="O31" s="256" t="str">
        <f t="shared" si="20"/>
        <v>-</v>
      </c>
      <c r="P31" s="256" t="str">
        <f t="shared" si="20"/>
        <v>-</v>
      </c>
      <c r="Q31" s="256" t="str">
        <f t="shared" si="20"/>
        <v>-</v>
      </c>
      <c r="R31" s="256" t="str">
        <f t="shared" si="20"/>
        <v>-</v>
      </c>
      <c r="S31" s="41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s="1" customFormat="1" ht="20.25" customHeight="1" x14ac:dyDescent="0.2">
      <c r="A32" s="36"/>
      <c r="B32" s="36"/>
      <c r="C32" s="36"/>
      <c r="D32" s="424"/>
      <c r="E32" s="401"/>
      <c r="F32" s="134" t="s">
        <v>63</v>
      </c>
      <c r="G32" s="157">
        <f>'Gruppe 1'!G33</f>
        <v>88</v>
      </c>
      <c r="H32" s="236">
        <f>G32</f>
        <v>88</v>
      </c>
      <c r="I32" s="236">
        <f t="shared" ref="I32:R33" si="21">H32</f>
        <v>88</v>
      </c>
      <c r="J32" s="236">
        <f t="shared" si="21"/>
        <v>88</v>
      </c>
      <c r="K32" s="236">
        <f t="shared" si="21"/>
        <v>88</v>
      </c>
      <c r="L32" s="236">
        <f t="shared" si="21"/>
        <v>88</v>
      </c>
      <c r="M32" s="236">
        <f t="shared" si="21"/>
        <v>88</v>
      </c>
      <c r="N32" s="236">
        <f t="shared" si="21"/>
        <v>88</v>
      </c>
      <c r="O32" s="236">
        <f t="shared" si="21"/>
        <v>88</v>
      </c>
      <c r="P32" s="236">
        <f t="shared" si="21"/>
        <v>88</v>
      </c>
      <c r="Q32" s="236">
        <f t="shared" si="21"/>
        <v>88</v>
      </c>
      <c r="R32" s="236">
        <f t="shared" si="21"/>
        <v>88</v>
      </c>
      <c r="S32" s="41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</row>
    <row r="33" spans="1:43" s="1" customFormat="1" ht="20.25" customHeight="1" x14ac:dyDescent="0.2">
      <c r="A33" s="36"/>
      <c r="B33" s="36"/>
      <c r="C33" s="36"/>
      <c r="D33" s="424"/>
      <c r="E33" s="401"/>
      <c r="F33" s="134" t="s">
        <v>146</v>
      </c>
      <c r="G33" s="234">
        <f>'Gruppe 1'!G34</f>
        <v>20</v>
      </c>
      <c r="H33" s="237">
        <f>G33</f>
        <v>20</v>
      </c>
      <c r="I33" s="237">
        <f t="shared" si="21"/>
        <v>20</v>
      </c>
      <c r="J33" s="237">
        <f t="shared" si="21"/>
        <v>20</v>
      </c>
      <c r="K33" s="237">
        <f t="shared" si="21"/>
        <v>20</v>
      </c>
      <c r="L33" s="237">
        <f t="shared" si="21"/>
        <v>20</v>
      </c>
      <c r="M33" s="237">
        <f t="shared" si="21"/>
        <v>20</v>
      </c>
      <c r="N33" s="237">
        <f t="shared" si="21"/>
        <v>20</v>
      </c>
      <c r="O33" s="237">
        <f t="shared" si="21"/>
        <v>20</v>
      </c>
      <c r="P33" s="237">
        <f t="shared" si="21"/>
        <v>20</v>
      </c>
      <c r="Q33" s="237">
        <f t="shared" si="21"/>
        <v>20</v>
      </c>
      <c r="R33" s="237">
        <f t="shared" si="21"/>
        <v>20</v>
      </c>
      <c r="S33" s="41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</row>
    <row r="34" spans="1:43" s="1" customFormat="1" ht="20.25" hidden="1" customHeight="1" x14ac:dyDescent="0.2">
      <c r="A34" s="36"/>
      <c r="B34" s="83">
        <f>B29+1</f>
        <v>6</v>
      </c>
      <c r="C34" s="53">
        <v>1</v>
      </c>
      <c r="D34" s="424"/>
      <c r="E34" s="401"/>
      <c r="F34" s="227" t="s">
        <v>148</v>
      </c>
      <c r="G34" s="228">
        <f>IFERROR(G31*G32/100,0)</f>
        <v>0</v>
      </c>
      <c r="H34" s="228">
        <f t="shared" ref="H34:R34" si="22">IFERROR(H31*H32/100,0)</f>
        <v>0</v>
      </c>
      <c r="I34" s="228">
        <f t="shared" si="22"/>
        <v>0</v>
      </c>
      <c r="J34" s="228">
        <f t="shared" si="22"/>
        <v>0</v>
      </c>
      <c r="K34" s="228">
        <f t="shared" si="22"/>
        <v>0</v>
      </c>
      <c r="L34" s="228">
        <f t="shared" si="22"/>
        <v>0</v>
      </c>
      <c r="M34" s="228">
        <f t="shared" si="22"/>
        <v>0</v>
      </c>
      <c r="N34" s="228">
        <f t="shared" si="22"/>
        <v>0</v>
      </c>
      <c r="O34" s="228">
        <f t="shared" si="22"/>
        <v>0</v>
      </c>
      <c r="P34" s="228">
        <f t="shared" si="22"/>
        <v>0</v>
      </c>
      <c r="Q34" s="228">
        <f t="shared" si="22"/>
        <v>0</v>
      </c>
      <c r="R34" s="228">
        <f t="shared" si="22"/>
        <v>0</v>
      </c>
      <c r="S34" s="41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</row>
    <row r="35" spans="1:43" s="1" customFormat="1" ht="20.25" hidden="1" customHeight="1" x14ac:dyDescent="0.2">
      <c r="A35" s="36"/>
      <c r="B35" s="53"/>
      <c r="C35" s="53">
        <f>C34+1</f>
        <v>2</v>
      </c>
      <c r="D35" s="424"/>
      <c r="E35" s="401"/>
      <c r="F35" s="227" t="s">
        <v>145</v>
      </c>
      <c r="G35" s="235">
        <f>IFERROR(G31*G33/100,0)</f>
        <v>0</v>
      </c>
      <c r="H35" s="235">
        <f t="shared" ref="H35:R35" si="23">IFERROR(H31*H33/100,0)</f>
        <v>0</v>
      </c>
      <c r="I35" s="235">
        <f t="shared" si="23"/>
        <v>0</v>
      </c>
      <c r="J35" s="235">
        <f t="shared" si="23"/>
        <v>0</v>
      </c>
      <c r="K35" s="235">
        <f t="shared" si="23"/>
        <v>0</v>
      </c>
      <c r="L35" s="235">
        <f t="shared" si="23"/>
        <v>0</v>
      </c>
      <c r="M35" s="235">
        <f t="shared" si="23"/>
        <v>0</v>
      </c>
      <c r="N35" s="235">
        <f t="shared" si="23"/>
        <v>0</v>
      </c>
      <c r="O35" s="235">
        <f t="shared" si="23"/>
        <v>0</v>
      </c>
      <c r="P35" s="235">
        <f t="shared" si="23"/>
        <v>0</v>
      </c>
      <c r="Q35" s="235">
        <f t="shared" si="23"/>
        <v>0</v>
      </c>
      <c r="R35" s="235">
        <f t="shared" si="23"/>
        <v>0</v>
      </c>
      <c r="S35" s="41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s="1" customFormat="1" ht="20.25" hidden="1" customHeight="1" x14ac:dyDescent="0.2">
      <c r="A36" s="36"/>
      <c r="B36" s="36"/>
      <c r="C36" s="53">
        <v>3</v>
      </c>
      <c r="D36" s="424"/>
      <c r="E36" s="402"/>
      <c r="F36" s="227" t="s">
        <v>147</v>
      </c>
      <c r="G36" s="228">
        <f>IFERROR(G31*G32/100*G32/88,0)</f>
        <v>0</v>
      </c>
      <c r="H36" s="228">
        <f t="shared" ref="H36:R36" si="24">IFERROR(H31*H32/100*H32/88,0)</f>
        <v>0</v>
      </c>
      <c r="I36" s="228">
        <f t="shared" si="24"/>
        <v>0</v>
      </c>
      <c r="J36" s="228">
        <f t="shared" si="24"/>
        <v>0</v>
      </c>
      <c r="K36" s="228">
        <f t="shared" si="24"/>
        <v>0</v>
      </c>
      <c r="L36" s="228">
        <f t="shared" si="24"/>
        <v>0</v>
      </c>
      <c r="M36" s="228">
        <f t="shared" si="24"/>
        <v>0</v>
      </c>
      <c r="N36" s="228">
        <f t="shared" si="24"/>
        <v>0</v>
      </c>
      <c r="O36" s="228">
        <f t="shared" si="24"/>
        <v>0</v>
      </c>
      <c r="P36" s="228">
        <f t="shared" si="24"/>
        <v>0</v>
      </c>
      <c r="Q36" s="228">
        <f t="shared" si="24"/>
        <v>0</v>
      </c>
      <c r="R36" s="228">
        <f t="shared" si="24"/>
        <v>0</v>
      </c>
      <c r="S36" s="41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</row>
    <row r="37" spans="1:43" s="1" customFormat="1" ht="20.25" customHeight="1" x14ac:dyDescent="0.2">
      <c r="A37" s="36"/>
      <c r="B37" s="36"/>
      <c r="C37" s="36"/>
      <c r="D37" s="424"/>
      <c r="E37" s="400" t="e">
        <f>'Gruppe 1'!E38:E43</f>
        <v>#VALUE!</v>
      </c>
      <c r="F37" s="134" t="str">
        <f>$F$6</f>
        <v>FM-Menge (kg)</v>
      </c>
      <c r="G37" s="226"/>
      <c r="H37" s="256" t="str">
        <f t="shared" ref="H37:R37" si="25">IFERROR(G37*H$123/G$123,"-")</f>
        <v>-</v>
      </c>
      <c r="I37" s="256" t="str">
        <f t="shared" si="25"/>
        <v>-</v>
      </c>
      <c r="J37" s="256" t="str">
        <f t="shared" si="25"/>
        <v>-</v>
      </c>
      <c r="K37" s="256" t="str">
        <f t="shared" si="25"/>
        <v>-</v>
      </c>
      <c r="L37" s="256" t="str">
        <f t="shared" si="25"/>
        <v>-</v>
      </c>
      <c r="M37" s="256" t="str">
        <f t="shared" si="25"/>
        <v>-</v>
      </c>
      <c r="N37" s="256" t="str">
        <f t="shared" si="25"/>
        <v>-</v>
      </c>
      <c r="O37" s="256" t="str">
        <f t="shared" si="25"/>
        <v>-</v>
      </c>
      <c r="P37" s="256" t="str">
        <f t="shared" si="25"/>
        <v>-</v>
      </c>
      <c r="Q37" s="256" t="str">
        <f t="shared" si="25"/>
        <v>-</v>
      </c>
      <c r="R37" s="256" t="str">
        <f t="shared" si="25"/>
        <v>-</v>
      </c>
      <c r="S37" s="41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s="1" customFormat="1" ht="20.25" customHeight="1" x14ac:dyDescent="0.2">
      <c r="A38" s="36"/>
      <c r="B38" s="36"/>
      <c r="C38" s="36"/>
      <c r="D38" s="424"/>
      <c r="E38" s="401"/>
      <c r="F38" s="134" t="s">
        <v>63</v>
      </c>
      <c r="G38" s="157">
        <f>'Gruppe 1'!G39</f>
        <v>91</v>
      </c>
      <c r="H38" s="236">
        <f>G38</f>
        <v>91</v>
      </c>
      <c r="I38" s="236">
        <f t="shared" ref="I38:R39" si="26">H38</f>
        <v>91</v>
      </c>
      <c r="J38" s="236">
        <f t="shared" si="26"/>
        <v>91</v>
      </c>
      <c r="K38" s="236">
        <f t="shared" si="26"/>
        <v>91</v>
      </c>
      <c r="L38" s="236">
        <f t="shared" si="26"/>
        <v>91</v>
      </c>
      <c r="M38" s="236">
        <f t="shared" si="26"/>
        <v>91</v>
      </c>
      <c r="N38" s="236">
        <f t="shared" si="26"/>
        <v>91</v>
      </c>
      <c r="O38" s="236">
        <f t="shared" si="26"/>
        <v>91</v>
      </c>
      <c r="P38" s="236">
        <f t="shared" si="26"/>
        <v>91</v>
      </c>
      <c r="Q38" s="236">
        <f t="shared" si="26"/>
        <v>91</v>
      </c>
      <c r="R38" s="236">
        <f t="shared" si="26"/>
        <v>91</v>
      </c>
      <c r="S38" s="41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1:43" s="1" customFormat="1" ht="20.25" customHeight="1" x14ac:dyDescent="0.2">
      <c r="A39" s="36"/>
      <c r="B39" s="36"/>
      <c r="C39" s="36"/>
      <c r="D39" s="424"/>
      <c r="E39" s="401"/>
      <c r="F39" s="134" t="s">
        <v>146</v>
      </c>
      <c r="G39" s="234">
        <f>'Gruppe 1'!G40</f>
        <v>20</v>
      </c>
      <c r="H39" s="237">
        <f>G39</f>
        <v>20</v>
      </c>
      <c r="I39" s="237">
        <f t="shared" si="26"/>
        <v>20</v>
      </c>
      <c r="J39" s="237">
        <f t="shared" si="26"/>
        <v>20</v>
      </c>
      <c r="K39" s="237">
        <f t="shared" si="26"/>
        <v>20</v>
      </c>
      <c r="L39" s="237">
        <f t="shared" si="26"/>
        <v>20</v>
      </c>
      <c r="M39" s="237">
        <f t="shared" si="26"/>
        <v>20</v>
      </c>
      <c r="N39" s="237">
        <f t="shared" si="26"/>
        <v>20</v>
      </c>
      <c r="O39" s="237">
        <f t="shared" si="26"/>
        <v>20</v>
      </c>
      <c r="P39" s="237">
        <f t="shared" si="26"/>
        <v>20</v>
      </c>
      <c r="Q39" s="237">
        <f t="shared" si="26"/>
        <v>20</v>
      </c>
      <c r="R39" s="237">
        <f t="shared" si="26"/>
        <v>20</v>
      </c>
      <c r="S39" s="41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</row>
    <row r="40" spans="1:43" s="1" customFormat="1" ht="20.25" hidden="1" customHeight="1" x14ac:dyDescent="0.2">
      <c r="A40" s="36"/>
      <c r="B40" s="83">
        <f>B34+1</f>
        <v>7</v>
      </c>
      <c r="C40" s="53">
        <v>1</v>
      </c>
      <c r="D40" s="424"/>
      <c r="E40" s="401"/>
      <c r="F40" s="227" t="s">
        <v>148</v>
      </c>
      <c r="G40" s="228">
        <f>IFERROR(G37*G38/100,0)</f>
        <v>0</v>
      </c>
      <c r="H40" s="228">
        <f t="shared" ref="H40:R40" si="27">IFERROR(H37*H38/100,0)</f>
        <v>0</v>
      </c>
      <c r="I40" s="228">
        <f t="shared" si="27"/>
        <v>0</v>
      </c>
      <c r="J40" s="228">
        <f t="shared" si="27"/>
        <v>0</v>
      </c>
      <c r="K40" s="228">
        <f t="shared" si="27"/>
        <v>0</v>
      </c>
      <c r="L40" s="228">
        <f t="shared" si="27"/>
        <v>0</v>
      </c>
      <c r="M40" s="228">
        <f t="shared" si="27"/>
        <v>0</v>
      </c>
      <c r="N40" s="228">
        <f t="shared" si="27"/>
        <v>0</v>
      </c>
      <c r="O40" s="228">
        <f t="shared" si="27"/>
        <v>0</v>
      </c>
      <c r="P40" s="228">
        <f t="shared" si="27"/>
        <v>0</v>
      </c>
      <c r="Q40" s="228">
        <f t="shared" si="27"/>
        <v>0</v>
      </c>
      <c r="R40" s="228">
        <f t="shared" si="27"/>
        <v>0</v>
      </c>
      <c r="S40" s="41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</row>
    <row r="41" spans="1:43" s="1" customFormat="1" ht="20.25" hidden="1" customHeight="1" x14ac:dyDescent="0.2">
      <c r="A41" s="36"/>
      <c r="B41" s="53"/>
      <c r="C41" s="53">
        <f>C40+1</f>
        <v>2</v>
      </c>
      <c r="D41" s="424"/>
      <c r="E41" s="401"/>
      <c r="F41" s="227" t="s">
        <v>145</v>
      </c>
      <c r="G41" s="235">
        <f>IFERROR(G37*G39/100,0)</f>
        <v>0</v>
      </c>
      <c r="H41" s="235">
        <f t="shared" ref="H41:R41" si="28">IFERROR(H37*H39/100,0)</f>
        <v>0</v>
      </c>
      <c r="I41" s="235">
        <f t="shared" si="28"/>
        <v>0</v>
      </c>
      <c r="J41" s="235">
        <f t="shared" si="28"/>
        <v>0</v>
      </c>
      <c r="K41" s="235">
        <f t="shared" si="28"/>
        <v>0</v>
      </c>
      <c r="L41" s="235">
        <f t="shared" si="28"/>
        <v>0</v>
      </c>
      <c r="M41" s="235">
        <f t="shared" si="28"/>
        <v>0</v>
      </c>
      <c r="N41" s="235">
        <f t="shared" si="28"/>
        <v>0</v>
      </c>
      <c r="O41" s="235">
        <f t="shared" si="28"/>
        <v>0</v>
      </c>
      <c r="P41" s="235">
        <f t="shared" si="28"/>
        <v>0</v>
      </c>
      <c r="Q41" s="235">
        <f t="shared" si="28"/>
        <v>0</v>
      </c>
      <c r="R41" s="235">
        <f t="shared" si="28"/>
        <v>0</v>
      </c>
      <c r="S41" s="41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</row>
    <row r="42" spans="1:43" s="1" customFormat="1" ht="20.25" hidden="1" customHeight="1" x14ac:dyDescent="0.2">
      <c r="A42" s="36"/>
      <c r="B42" s="36"/>
      <c r="C42" s="53">
        <v>3</v>
      </c>
      <c r="D42" s="424"/>
      <c r="E42" s="402"/>
      <c r="F42" s="227" t="s">
        <v>147</v>
      </c>
      <c r="G42" s="228">
        <f>IFERROR(G37*G38/100*G38/88,0)</f>
        <v>0</v>
      </c>
      <c r="H42" s="228">
        <f t="shared" ref="H42:R42" si="29">IFERROR(H37*H38/100*H38/88,0)</f>
        <v>0</v>
      </c>
      <c r="I42" s="228">
        <f t="shared" si="29"/>
        <v>0</v>
      </c>
      <c r="J42" s="228">
        <f t="shared" si="29"/>
        <v>0</v>
      </c>
      <c r="K42" s="228">
        <f t="shared" si="29"/>
        <v>0</v>
      </c>
      <c r="L42" s="228">
        <f t="shared" si="29"/>
        <v>0</v>
      </c>
      <c r="M42" s="228">
        <f t="shared" si="29"/>
        <v>0</v>
      </c>
      <c r="N42" s="228">
        <f t="shared" si="29"/>
        <v>0</v>
      </c>
      <c r="O42" s="228">
        <f t="shared" si="29"/>
        <v>0</v>
      </c>
      <c r="P42" s="228">
        <f t="shared" si="29"/>
        <v>0</v>
      </c>
      <c r="Q42" s="228">
        <f t="shared" si="29"/>
        <v>0</v>
      </c>
      <c r="R42" s="228">
        <f t="shared" si="29"/>
        <v>0</v>
      </c>
      <c r="S42" s="41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1:43" s="1" customFormat="1" ht="20.25" customHeight="1" x14ac:dyDescent="0.2">
      <c r="A43" s="36"/>
      <c r="B43" s="36"/>
      <c r="C43" s="36"/>
      <c r="D43" s="424"/>
      <c r="E43" s="400" t="e">
        <f>'Gruppe 1'!E44:E49</f>
        <v>#VALUE!</v>
      </c>
      <c r="F43" s="134" t="str">
        <f>$F$6</f>
        <v>FM-Menge (kg)</v>
      </c>
      <c r="G43" s="226"/>
      <c r="H43" s="256" t="str">
        <f t="shared" ref="H43:R43" si="30">IFERROR(G43*H$123/G$123,"-")</f>
        <v>-</v>
      </c>
      <c r="I43" s="256" t="str">
        <f t="shared" si="30"/>
        <v>-</v>
      </c>
      <c r="J43" s="256" t="str">
        <f t="shared" si="30"/>
        <v>-</v>
      </c>
      <c r="K43" s="256" t="str">
        <f t="shared" si="30"/>
        <v>-</v>
      </c>
      <c r="L43" s="256" t="str">
        <f t="shared" si="30"/>
        <v>-</v>
      </c>
      <c r="M43" s="256" t="str">
        <f t="shared" si="30"/>
        <v>-</v>
      </c>
      <c r="N43" s="256" t="str">
        <f t="shared" si="30"/>
        <v>-</v>
      </c>
      <c r="O43" s="256" t="str">
        <f t="shared" si="30"/>
        <v>-</v>
      </c>
      <c r="P43" s="256" t="str">
        <f t="shared" si="30"/>
        <v>-</v>
      </c>
      <c r="Q43" s="256" t="str">
        <f t="shared" si="30"/>
        <v>-</v>
      </c>
      <c r="R43" s="256" t="str">
        <f t="shared" si="30"/>
        <v>-</v>
      </c>
      <c r="S43" s="41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1:43" s="1" customFormat="1" ht="20.25" customHeight="1" x14ac:dyDescent="0.2">
      <c r="A44" s="36"/>
      <c r="B44" s="36"/>
      <c r="C44" s="36"/>
      <c r="D44" s="424"/>
      <c r="E44" s="401"/>
      <c r="F44" s="134" t="s">
        <v>63</v>
      </c>
      <c r="G44" s="157">
        <f>'Gruppe 1'!G45</f>
        <v>91</v>
      </c>
      <c r="H44" s="236">
        <f>G44</f>
        <v>91</v>
      </c>
      <c r="I44" s="236">
        <f t="shared" ref="I44:R45" si="31">H44</f>
        <v>91</v>
      </c>
      <c r="J44" s="236">
        <f t="shared" si="31"/>
        <v>91</v>
      </c>
      <c r="K44" s="236">
        <f t="shared" si="31"/>
        <v>91</v>
      </c>
      <c r="L44" s="236">
        <f t="shared" si="31"/>
        <v>91</v>
      </c>
      <c r="M44" s="236">
        <f t="shared" si="31"/>
        <v>91</v>
      </c>
      <c r="N44" s="236">
        <f t="shared" si="31"/>
        <v>91</v>
      </c>
      <c r="O44" s="236">
        <f t="shared" si="31"/>
        <v>91</v>
      </c>
      <c r="P44" s="236">
        <f t="shared" si="31"/>
        <v>91</v>
      </c>
      <c r="Q44" s="236">
        <f t="shared" si="31"/>
        <v>91</v>
      </c>
      <c r="R44" s="236">
        <f t="shared" si="31"/>
        <v>91</v>
      </c>
      <c r="S44" s="41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</row>
    <row r="45" spans="1:43" s="1" customFormat="1" ht="20.25" customHeight="1" x14ac:dyDescent="0.2">
      <c r="A45" s="36"/>
      <c r="B45" s="36"/>
      <c r="C45" s="36"/>
      <c r="D45" s="424"/>
      <c r="E45" s="401"/>
      <c r="F45" s="134" t="s">
        <v>146</v>
      </c>
      <c r="G45" s="234">
        <f>'Gruppe 1'!G46</f>
        <v>20</v>
      </c>
      <c r="H45" s="237">
        <f>G45</f>
        <v>20</v>
      </c>
      <c r="I45" s="237">
        <f t="shared" si="31"/>
        <v>20</v>
      </c>
      <c r="J45" s="237">
        <f t="shared" si="31"/>
        <v>20</v>
      </c>
      <c r="K45" s="237">
        <f t="shared" si="31"/>
        <v>20</v>
      </c>
      <c r="L45" s="237">
        <f t="shared" si="31"/>
        <v>20</v>
      </c>
      <c r="M45" s="237">
        <f t="shared" si="31"/>
        <v>20</v>
      </c>
      <c r="N45" s="237">
        <f t="shared" si="31"/>
        <v>20</v>
      </c>
      <c r="O45" s="237">
        <f t="shared" si="31"/>
        <v>20</v>
      </c>
      <c r="P45" s="237">
        <f t="shared" si="31"/>
        <v>20</v>
      </c>
      <c r="Q45" s="237">
        <f t="shared" si="31"/>
        <v>20</v>
      </c>
      <c r="R45" s="237">
        <f t="shared" si="31"/>
        <v>20</v>
      </c>
      <c r="S45" s="41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</row>
    <row r="46" spans="1:43" s="1" customFormat="1" ht="20.25" hidden="1" customHeight="1" x14ac:dyDescent="0.2">
      <c r="A46" s="36"/>
      <c r="B46" s="83">
        <f>B40+1</f>
        <v>8</v>
      </c>
      <c r="C46" s="53">
        <v>1</v>
      </c>
      <c r="D46" s="424"/>
      <c r="E46" s="401"/>
      <c r="F46" s="227" t="s">
        <v>148</v>
      </c>
      <c r="G46" s="228">
        <f>IFERROR(G43*G44/100,0)</f>
        <v>0</v>
      </c>
      <c r="H46" s="228">
        <f t="shared" ref="H46:R46" si="32">IFERROR(H43*H44/100,0)</f>
        <v>0</v>
      </c>
      <c r="I46" s="228">
        <f t="shared" si="32"/>
        <v>0</v>
      </c>
      <c r="J46" s="228">
        <f t="shared" si="32"/>
        <v>0</v>
      </c>
      <c r="K46" s="228">
        <f t="shared" si="32"/>
        <v>0</v>
      </c>
      <c r="L46" s="228">
        <f t="shared" si="32"/>
        <v>0</v>
      </c>
      <c r="M46" s="228">
        <f t="shared" si="32"/>
        <v>0</v>
      </c>
      <c r="N46" s="228">
        <f t="shared" si="32"/>
        <v>0</v>
      </c>
      <c r="O46" s="228">
        <f t="shared" si="32"/>
        <v>0</v>
      </c>
      <c r="P46" s="228">
        <f t="shared" si="32"/>
        <v>0</v>
      </c>
      <c r="Q46" s="228">
        <f t="shared" si="32"/>
        <v>0</v>
      </c>
      <c r="R46" s="228">
        <f t="shared" si="32"/>
        <v>0</v>
      </c>
      <c r="S46" s="41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</row>
    <row r="47" spans="1:43" s="1" customFormat="1" ht="20.25" hidden="1" customHeight="1" x14ac:dyDescent="0.2">
      <c r="A47" s="36"/>
      <c r="B47" s="53"/>
      <c r="C47" s="53">
        <f>C46+1</f>
        <v>2</v>
      </c>
      <c r="D47" s="424"/>
      <c r="E47" s="401"/>
      <c r="F47" s="227" t="s">
        <v>145</v>
      </c>
      <c r="G47" s="235">
        <f>IFERROR(G43*G45/100,0)</f>
        <v>0</v>
      </c>
      <c r="H47" s="235">
        <f t="shared" ref="H47:R47" si="33">IFERROR(H43*H45/100,0)</f>
        <v>0</v>
      </c>
      <c r="I47" s="235">
        <f t="shared" si="33"/>
        <v>0</v>
      </c>
      <c r="J47" s="235">
        <f t="shared" si="33"/>
        <v>0</v>
      </c>
      <c r="K47" s="235">
        <f t="shared" si="33"/>
        <v>0</v>
      </c>
      <c r="L47" s="235">
        <f t="shared" si="33"/>
        <v>0</v>
      </c>
      <c r="M47" s="235">
        <f t="shared" si="33"/>
        <v>0</v>
      </c>
      <c r="N47" s="235">
        <f t="shared" si="33"/>
        <v>0</v>
      </c>
      <c r="O47" s="235">
        <f t="shared" si="33"/>
        <v>0</v>
      </c>
      <c r="P47" s="235">
        <f t="shared" si="33"/>
        <v>0</v>
      </c>
      <c r="Q47" s="235">
        <f t="shared" si="33"/>
        <v>0</v>
      </c>
      <c r="R47" s="235">
        <f t="shared" si="33"/>
        <v>0</v>
      </c>
      <c r="S47" s="41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</row>
    <row r="48" spans="1:43" s="1" customFormat="1" ht="20.25" hidden="1" customHeight="1" x14ac:dyDescent="0.2">
      <c r="A48" s="36"/>
      <c r="B48" s="36"/>
      <c r="C48" s="53">
        <v>3</v>
      </c>
      <c r="D48" s="424"/>
      <c r="E48" s="402"/>
      <c r="F48" s="227" t="s">
        <v>147</v>
      </c>
      <c r="G48" s="228">
        <f>IFERROR(G43*G44/100*G44/88,0)</f>
        <v>0</v>
      </c>
      <c r="H48" s="228">
        <f t="shared" ref="H48:R48" si="34">IFERROR(H43*H44/100*H44/88,0)</f>
        <v>0</v>
      </c>
      <c r="I48" s="228">
        <f t="shared" si="34"/>
        <v>0</v>
      </c>
      <c r="J48" s="228">
        <f t="shared" si="34"/>
        <v>0</v>
      </c>
      <c r="K48" s="228">
        <f t="shared" si="34"/>
        <v>0</v>
      </c>
      <c r="L48" s="228">
        <f t="shared" si="34"/>
        <v>0</v>
      </c>
      <c r="M48" s="228">
        <f t="shared" si="34"/>
        <v>0</v>
      </c>
      <c r="N48" s="228">
        <f t="shared" si="34"/>
        <v>0</v>
      </c>
      <c r="O48" s="228">
        <f t="shared" si="34"/>
        <v>0</v>
      </c>
      <c r="P48" s="228">
        <f t="shared" si="34"/>
        <v>0</v>
      </c>
      <c r="Q48" s="228">
        <f t="shared" si="34"/>
        <v>0</v>
      </c>
      <c r="R48" s="228">
        <f t="shared" si="34"/>
        <v>0</v>
      </c>
      <c r="S48" s="41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</row>
    <row r="49" spans="1:43" s="1" customFormat="1" ht="20.25" customHeight="1" x14ac:dyDescent="0.2">
      <c r="A49" s="36"/>
      <c r="B49" s="36"/>
      <c r="C49" s="36"/>
      <c r="D49" s="424"/>
      <c r="E49" s="400" t="e">
        <f>'Gruppe 1'!E50:E55</f>
        <v>#VALUE!</v>
      </c>
      <c r="F49" s="134" t="str">
        <f>$F$6</f>
        <v>FM-Menge (kg)</v>
      </c>
      <c r="G49" s="226"/>
      <c r="H49" s="256" t="str">
        <f t="shared" ref="H49:R49" si="35">IFERROR(G49*H$123/G$123,"-")</f>
        <v>-</v>
      </c>
      <c r="I49" s="256" t="str">
        <f t="shared" si="35"/>
        <v>-</v>
      </c>
      <c r="J49" s="256" t="str">
        <f t="shared" si="35"/>
        <v>-</v>
      </c>
      <c r="K49" s="256" t="str">
        <f t="shared" si="35"/>
        <v>-</v>
      </c>
      <c r="L49" s="256" t="str">
        <f t="shared" si="35"/>
        <v>-</v>
      </c>
      <c r="M49" s="256" t="str">
        <f t="shared" si="35"/>
        <v>-</v>
      </c>
      <c r="N49" s="256" t="str">
        <f t="shared" si="35"/>
        <v>-</v>
      </c>
      <c r="O49" s="256" t="str">
        <f t="shared" si="35"/>
        <v>-</v>
      </c>
      <c r="P49" s="256" t="str">
        <f t="shared" si="35"/>
        <v>-</v>
      </c>
      <c r="Q49" s="256" t="str">
        <f t="shared" si="35"/>
        <v>-</v>
      </c>
      <c r="R49" s="256" t="str">
        <f t="shared" si="35"/>
        <v>-</v>
      </c>
      <c r="S49" s="41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 s="1" customFormat="1" ht="20.25" customHeight="1" x14ac:dyDescent="0.2">
      <c r="A50" s="36"/>
      <c r="B50" s="36"/>
      <c r="C50" s="36"/>
      <c r="D50" s="424"/>
      <c r="E50" s="401"/>
      <c r="F50" s="134" t="s">
        <v>63</v>
      </c>
      <c r="G50" s="157">
        <f>'Gruppe 1'!G51</f>
        <v>91</v>
      </c>
      <c r="H50" s="236">
        <f>G50</f>
        <v>91</v>
      </c>
      <c r="I50" s="236">
        <f t="shared" ref="I50:R51" si="36">H50</f>
        <v>91</v>
      </c>
      <c r="J50" s="236">
        <f t="shared" si="36"/>
        <v>91</v>
      </c>
      <c r="K50" s="236">
        <f t="shared" si="36"/>
        <v>91</v>
      </c>
      <c r="L50" s="236">
        <f t="shared" si="36"/>
        <v>91</v>
      </c>
      <c r="M50" s="236">
        <f t="shared" si="36"/>
        <v>91</v>
      </c>
      <c r="N50" s="236">
        <f t="shared" si="36"/>
        <v>91</v>
      </c>
      <c r="O50" s="236">
        <f t="shared" si="36"/>
        <v>91</v>
      </c>
      <c r="P50" s="236">
        <f t="shared" si="36"/>
        <v>91</v>
      </c>
      <c r="Q50" s="236">
        <f t="shared" si="36"/>
        <v>91</v>
      </c>
      <c r="R50" s="236">
        <f t="shared" si="36"/>
        <v>91</v>
      </c>
      <c r="S50" s="41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</row>
    <row r="51" spans="1:43" s="1" customFormat="1" ht="20.25" customHeight="1" x14ac:dyDescent="0.2">
      <c r="A51" s="36"/>
      <c r="B51" s="36"/>
      <c r="C51" s="36"/>
      <c r="D51" s="424"/>
      <c r="E51" s="401"/>
      <c r="F51" s="134" t="s">
        <v>146</v>
      </c>
      <c r="G51" s="234">
        <f>'Gruppe 1'!G52</f>
        <v>25</v>
      </c>
      <c r="H51" s="237">
        <f>G51</f>
        <v>25</v>
      </c>
      <c r="I51" s="237">
        <f t="shared" si="36"/>
        <v>25</v>
      </c>
      <c r="J51" s="237">
        <f t="shared" si="36"/>
        <v>25</v>
      </c>
      <c r="K51" s="237">
        <f t="shared" si="36"/>
        <v>25</v>
      </c>
      <c r="L51" s="237">
        <f t="shared" si="36"/>
        <v>25</v>
      </c>
      <c r="M51" s="237">
        <f t="shared" si="36"/>
        <v>25</v>
      </c>
      <c r="N51" s="237">
        <f t="shared" si="36"/>
        <v>25</v>
      </c>
      <c r="O51" s="237">
        <f t="shared" si="36"/>
        <v>25</v>
      </c>
      <c r="P51" s="237">
        <f t="shared" si="36"/>
        <v>25</v>
      </c>
      <c r="Q51" s="237">
        <f t="shared" si="36"/>
        <v>25</v>
      </c>
      <c r="R51" s="237">
        <f t="shared" si="36"/>
        <v>25</v>
      </c>
      <c r="S51" s="41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</row>
    <row r="52" spans="1:43" s="1" customFormat="1" ht="20.25" hidden="1" customHeight="1" x14ac:dyDescent="0.2">
      <c r="A52" s="36"/>
      <c r="B52" s="83">
        <f>B46+1</f>
        <v>9</v>
      </c>
      <c r="C52" s="53">
        <v>1</v>
      </c>
      <c r="D52" s="424"/>
      <c r="E52" s="401"/>
      <c r="F52" s="227" t="s">
        <v>148</v>
      </c>
      <c r="G52" s="228">
        <f>IFERROR(G49*G50/100,0)</f>
        <v>0</v>
      </c>
      <c r="H52" s="228">
        <f t="shared" ref="H52:R52" si="37">IFERROR(H49*H50/100,0)</f>
        <v>0</v>
      </c>
      <c r="I52" s="228">
        <f t="shared" si="37"/>
        <v>0</v>
      </c>
      <c r="J52" s="228">
        <f t="shared" si="37"/>
        <v>0</v>
      </c>
      <c r="K52" s="228">
        <f t="shared" si="37"/>
        <v>0</v>
      </c>
      <c r="L52" s="228">
        <f t="shared" si="37"/>
        <v>0</v>
      </c>
      <c r="M52" s="228">
        <f t="shared" si="37"/>
        <v>0</v>
      </c>
      <c r="N52" s="228">
        <f t="shared" si="37"/>
        <v>0</v>
      </c>
      <c r="O52" s="228">
        <f t="shared" si="37"/>
        <v>0</v>
      </c>
      <c r="P52" s="228">
        <f t="shared" si="37"/>
        <v>0</v>
      </c>
      <c r="Q52" s="228">
        <f t="shared" si="37"/>
        <v>0</v>
      </c>
      <c r="R52" s="228">
        <f t="shared" si="37"/>
        <v>0</v>
      </c>
      <c r="S52" s="41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</row>
    <row r="53" spans="1:43" s="1" customFormat="1" ht="20.25" hidden="1" customHeight="1" x14ac:dyDescent="0.2">
      <c r="A53" s="36"/>
      <c r="B53" s="53"/>
      <c r="C53" s="53">
        <f>C52+1</f>
        <v>2</v>
      </c>
      <c r="D53" s="424"/>
      <c r="E53" s="401"/>
      <c r="F53" s="227" t="s">
        <v>145</v>
      </c>
      <c r="G53" s="235">
        <f>IFERROR(G49*G51/100,0)</f>
        <v>0</v>
      </c>
      <c r="H53" s="235">
        <f t="shared" ref="H53:R53" si="38">IFERROR(H49*H51/100,0)</f>
        <v>0</v>
      </c>
      <c r="I53" s="235">
        <f t="shared" si="38"/>
        <v>0</v>
      </c>
      <c r="J53" s="235">
        <f t="shared" si="38"/>
        <v>0</v>
      </c>
      <c r="K53" s="235">
        <f t="shared" si="38"/>
        <v>0</v>
      </c>
      <c r="L53" s="235">
        <f t="shared" si="38"/>
        <v>0</v>
      </c>
      <c r="M53" s="235">
        <f t="shared" si="38"/>
        <v>0</v>
      </c>
      <c r="N53" s="235">
        <f t="shared" si="38"/>
        <v>0</v>
      </c>
      <c r="O53" s="235">
        <f t="shared" si="38"/>
        <v>0</v>
      </c>
      <c r="P53" s="235">
        <f t="shared" si="38"/>
        <v>0</v>
      </c>
      <c r="Q53" s="235">
        <f t="shared" si="38"/>
        <v>0</v>
      </c>
      <c r="R53" s="235">
        <f t="shared" si="38"/>
        <v>0</v>
      </c>
      <c r="S53" s="41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</row>
    <row r="54" spans="1:43" s="1" customFormat="1" ht="20.25" hidden="1" customHeight="1" x14ac:dyDescent="0.2">
      <c r="A54" s="36"/>
      <c r="B54" s="36"/>
      <c r="C54" s="53">
        <v>3</v>
      </c>
      <c r="D54" s="424"/>
      <c r="E54" s="402"/>
      <c r="F54" s="227" t="s">
        <v>147</v>
      </c>
      <c r="G54" s="228">
        <f>IFERROR(G49*G50/100*G50/88,0)</f>
        <v>0</v>
      </c>
      <c r="H54" s="228">
        <f t="shared" ref="H54:R54" si="39">IFERROR(H49*H50/100*H50/88,0)</f>
        <v>0</v>
      </c>
      <c r="I54" s="228">
        <f t="shared" si="39"/>
        <v>0</v>
      </c>
      <c r="J54" s="228">
        <f t="shared" si="39"/>
        <v>0</v>
      </c>
      <c r="K54" s="228">
        <f t="shared" si="39"/>
        <v>0</v>
      </c>
      <c r="L54" s="228">
        <f t="shared" si="39"/>
        <v>0</v>
      </c>
      <c r="M54" s="228">
        <f t="shared" si="39"/>
        <v>0</v>
      </c>
      <c r="N54" s="228">
        <f t="shared" si="39"/>
        <v>0</v>
      </c>
      <c r="O54" s="228">
        <f t="shared" si="39"/>
        <v>0</v>
      </c>
      <c r="P54" s="228">
        <f t="shared" si="39"/>
        <v>0</v>
      </c>
      <c r="Q54" s="228">
        <f t="shared" si="39"/>
        <v>0</v>
      </c>
      <c r="R54" s="228">
        <f t="shared" si="39"/>
        <v>0</v>
      </c>
      <c r="S54" s="41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</row>
    <row r="55" spans="1:43" s="1" customFormat="1" ht="20.25" customHeight="1" x14ac:dyDescent="0.2">
      <c r="A55" s="36"/>
      <c r="B55" s="36"/>
      <c r="C55" s="36"/>
      <c r="D55" s="424"/>
      <c r="E55" s="400" t="e">
        <f>'Gruppe 1'!E56:E61</f>
        <v>#VALUE!</v>
      </c>
      <c r="F55" s="134" t="str">
        <f>$F$6</f>
        <v>FM-Menge (kg)</v>
      </c>
      <c r="G55" s="226"/>
      <c r="H55" s="256" t="str">
        <f t="shared" ref="H55:R55" si="40">IFERROR(G55*H$123/G$123,"-")</f>
        <v>-</v>
      </c>
      <c r="I55" s="256" t="str">
        <f t="shared" si="40"/>
        <v>-</v>
      </c>
      <c r="J55" s="256" t="str">
        <f t="shared" si="40"/>
        <v>-</v>
      </c>
      <c r="K55" s="256" t="str">
        <f t="shared" si="40"/>
        <v>-</v>
      </c>
      <c r="L55" s="256" t="str">
        <f t="shared" si="40"/>
        <v>-</v>
      </c>
      <c r="M55" s="256" t="str">
        <f t="shared" si="40"/>
        <v>-</v>
      </c>
      <c r="N55" s="256" t="str">
        <f t="shared" si="40"/>
        <v>-</v>
      </c>
      <c r="O55" s="256" t="str">
        <f t="shared" si="40"/>
        <v>-</v>
      </c>
      <c r="P55" s="256" t="str">
        <f t="shared" si="40"/>
        <v>-</v>
      </c>
      <c r="Q55" s="256" t="str">
        <f t="shared" si="40"/>
        <v>-</v>
      </c>
      <c r="R55" s="256" t="str">
        <f t="shared" si="40"/>
        <v>-</v>
      </c>
      <c r="S55" s="41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</row>
    <row r="56" spans="1:43" s="1" customFormat="1" ht="20.25" customHeight="1" x14ac:dyDescent="0.2">
      <c r="A56" s="36"/>
      <c r="B56" s="36"/>
      <c r="C56" s="36"/>
      <c r="D56" s="424"/>
      <c r="E56" s="401"/>
      <c r="F56" s="134" t="s">
        <v>63</v>
      </c>
      <c r="G56" s="157">
        <f>'Gruppe 1'!G57</f>
        <v>89</v>
      </c>
      <c r="H56" s="236">
        <f>G56</f>
        <v>89</v>
      </c>
      <c r="I56" s="236">
        <f t="shared" ref="I56:R57" si="41">H56</f>
        <v>89</v>
      </c>
      <c r="J56" s="236">
        <f t="shared" si="41"/>
        <v>89</v>
      </c>
      <c r="K56" s="236">
        <f t="shared" si="41"/>
        <v>89</v>
      </c>
      <c r="L56" s="236">
        <f t="shared" si="41"/>
        <v>89</v>
      </c>
      <c r="M56" s="236">
        <f t="shared" si="41"/>
        <v>89</v>
      </c>
      <c r="N56" s="236">
        <f t="shared" si="41"/>
        <v>89</v>
      </c>
      <c r="O56" s="236">
        <f t="shared" si="41"/>
        <v>89</v>
      </c>
      <c r="P56" s="236">
        <f t="shared" si="41"/>
        <v>89</v>
      </c>
      <c r="Q56" s="236">
        <f t="shared" si="41"/>
        <v>89</v>
      </c>
      <c r="R56" s="236">
        <f t="shared" si="41"/>
        <v>89</v>
      </c>
      <c r="S56" s="41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</row>
    <row r="57" spans="1:43" s="1" customFormat="1" ht="20.25" customHeight="1" x14ac:dyDescent="0.2">
      <c r="A57" s="36"/>
      <c r="B57" s="36"/>
      <c r="C57" s="36"/>
      <c r="D57" s="424"/>
      <c r="E57" s="401"/>
      <c r="F57" s="134" t="s">
        <v>146</v>
      </c>
      <c r="G57" s="234">
        <f>'Gruppe 1'!G58</f>
        <v>33</v>
      </c>
      <c r="H57" s="237">
        <f>G57</f>
        <v>33</v>
      </c>
      <c r="I57" s="237">
        <f t="shared" si="41"/>
        <v>33</v>
      </c>
      <c r="J57" s="237">
        <f t="shared" si="41"/>
        <v>33</v>
      </c>
      <c r="K57" s="237">
        <f t="shared" si="41"/>
        <v>33</v>
      </c>
      <c r="L57" s="237">
        <f t="shared" si="41"/>
        <v>33</v>
      </c>
      <c r="M57" s="237">
        <f t="shared" si="41"/>
        <v>33</v>
      </c>
      <c r="N57" s="237">
        <f t="shared" si="41"/>
        <v>33</v>
      </c>
      <c r="O57" s="237">
        <f t="shared" si="41"/>
        <v>33</v>
      </c>
      <c r="P57" s="237">
        <f t="shared" si="41"/>
        <v>33</v>
      </c>
      <c r="Q57" s="237">
        <f t="shared" si="41"/>
        <v>33</v>
      </c>
      <c r="R57" s="237">
        <f t="shared" si="41"/>
        <v>33</v>
      </c>
      <c r="S57" s="41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</row>
    <row r="58" spans="1:43" s="1" customFormat="1" ht="20.25" hidden="1" customHeight="1" x14ac:dyDescent="0.2">
      <c r="A58" s="36"/>
      <c r="B58" s="83">
        <f>B52+1</f>
        <v>10</v>
      </c>
      <c r="C58" s="53">
        <v>1</v>
      </c>
      <c r="D58" s="424"/>
      <c r="E58" s="401"/>
      <c r="F58" s="227" t="s">
        <v>148</v>
      </c>
      <c r="G58" s="228">
        <f>IFERROR(G55*G56/100,0)</f>
        <v>0</v>
      </c>
      <c r="H58" s="228">
        <f t="shared" ref="H58:R58" si="42">IFERROR(H55*H56/100,0)</f>
        <v>0</v>
      </c>
      <c r="I58" s="228">
        <f t="shared" si="42"/>
        <v>0</v>
      </c>
      <c r="J58" s="228">
        <f t="shared" si="42"/>
        <v>0</v>
      </c>
      <c r="K58" s="228">
        <f t="shared" si="42"/>
        <v>0</v>
      </c>
      <c r="L58" s="228">
        <f t="shared" si="42"/>
        <v>0</v>
      </c>
      <c r="M58" s="228">
        <f t="shared" si="42"/>
        <v>0</v>
      </c>
      <c r="N58" s="228">
        <f t="shared" si="42"/>
        <v>0</v>
      </c>
      <c r="O58" s="228">
        <f t="shared" si="42"/>
        <v>0</v>
      </c>
      <c r="P58" s="228">
        <f t="shared" si="42"/>
        <v>0</v>
      </c>
      <c r="Q58" s="228">
        <f t="shared" si="42"/>
        <v>0</v>
      </c>
      <c r="R58" s="228">
        <f t="shared" si="42"/>
        <v>0</v>
      </c>
      <c r="S58" s="41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</row>
    <row r="59" spans="1:43" s="1" customFormat="1" ht="20.25" hidden="1" customHeight="1" x14ac:dyDescent="0.2">
      <c r="A59" s="36"/>
      <c r="B59" s="53"/>
      <c r="C59" s="53">
        <f>C58+1</f>
        <v>2</v>
      </c>
      <c r="D59" s="424"/>
      <c r="E59" s="401"/>
      <c r="F59" s="227" t="s">
        <v>145</v>
      </c>
      <c r="G59" s="235">
        <f>IFERROR(G55*G57/100,0)</f>
        <v>0</v>
      </c>
      <c r="H59" s="235">
        <f t="shared" ref="H59:R59" si="43">IFERROR(H55*H57/100,0)</f>
        <v>0</v>
      </c>
      <c r="I59" s="235">
        <f t="shared" si="43"/>
        <v>0</v>
      </c>
      <c r="J59" s="235">
        <f t="shared" si="43"/>
        <v>0</v>
      </c>
      <c r="K59" s="235">
        <f t="shared" si="43"/>
        <v>0</v>
      </c>
      <c r="L59" s="235">
        <f t="shared" si="43"/>
        <v>0</v>
      </c>
      <c r="M59" s="235">
        <f t="shared" si="43"/>
        <v>0</v>
      </c>
      <c r="N59" s="235">
        <f t="shared" si="43"/>
        <v>0</v>
      </c>
      <c r="O59" s="235">
        <f t="shared" si="43"/>
        <v>0</v>
      </c>
      <c r="P59" s="235">
        <f t="shared" si="43"/>
        <v>0</v>
      </c>
      <c r="Q59" s="235">
        <f t="shared" si="43"/>
        <v>0</v>
      </c>
      <c r="R59" s="235">
        <f t="shared" si="43"/>
        <v>0</v>
      </c>
      <c r="S59" s="41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</row>
    <row r="60" spans="1:43" s="1" customFormat="1" ht="20.25" hidden="1" customHeight="1" x14ac:dyDescent="0.2">
      <c r="A60" s="36"/>
      <c r="B60" s="36"/>
      <c r="C60" s="53">
        <v>3</v>
      </c>
      <c r="D60" s="424"/>
      <c r="E60" s="402"/>
      <c r="F60" s="227" t="s">
        <v>147</v>
      </c>
      <c r="G60" s="228">
        <f>IFERROR(G55*G56/100*G56/88,0)</f>
        <v>0</v>
      </c>
      <c r="H60" s="228">
        <f t="shared" ref="H60:R60" si="44">IFERROR(H55*H56/100*H56/88,0)</f>
        <v>0</v>
      </c>
      <c r="I60" s="228">
        <f t="shared" si="44"/>
        <v>0</v>
      </c>
      <c r="J60" s="228">
        <f t="shared" si="44"/>
        <v>0</v>
      </c>
      <c r="K60" s="228">
        <f t="shared" si="44"/>
        <v>0</v>
      </c>
      <c r="L60" s="228">
        <f t="shared" si="44"/>
        <v>0</v>
      </c>
      <c r="M60" s="228">
        <f t="shared" si="44"/>
        <v>0</v>
      </c>
      <c r="N60" s="228">
        <f t="shared" si="44"/>
        <v>0</v>
      </c>
      <c r="O60" s="228">
        <f t="shared" si="44"/>
        <v>0</v>
      </c>
      <c r="P60" s="228">
        <f t="shared" si="44"/>
        <v>0</v>
      </c>
      <c r="Q60" s="228">
        <f t="shared" si="44"/>
        <v>0</v>
      </c>
      <c r="R60" s="228">
        <f t="shared" si="44"/>
        <v>0</v>
      </c>
      <c r="S60" s="41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</row>
    <row r="61" spans="1:43" s="1" customFormat="1" ht="20.25" customHeight="1" x14ac:dyDescent="0.2">
      <c r="A61" s="36"/>
      <c r="B61" s="36"/>
      <c r="C61" s="36"/>
      <c r="D61" s="424"/>
      <c r="E61" s="400" t="e">
        <f>'Gruppe 1'!E62:E67</f>
        <v>#VALUE!</v>
      </c>
      <c r="F61" s="134" t="str">
        <f>$F$6</f>
        <v>FM-Menge (kg)</v>
      </c>
      <c r="G61" s="226"/>
      <c r="H61" s="256" t="str">
        <f t="shared" ref="H61:R61" si="45">IFERROR(G61*H$123/G$123,"-")</f>
        <v>-</v>
      </c>
      <c r="I61" s="256" t="str">
        <f t="shared" si="45"/>
        <v>-</v>
      </c>
      <c r="J61" s="256" t="str">
        <f t="shared" si="45"/>
        <v>-</v>
      </c>
      <c r="K61" s="256" t="str">
        <f t="shared" si="45"/>
        <v>-</v>
      </c>
      <c r="L61" s="256" t="str">
        <f t="shared" si="45"/>
        <v>-</v>
      </c>
      <c r="M61" s="256" t="str">
        <f t="shared" si="45"/>
        <v>-</v>
      </c>
      <c r="N61" s="256" t="str">
        <f t="shared" si="45"/>
        <v>-</v>
      </c>
      <c r="O61" s="256" t="str">
        <f t="shared" si="45"/>
        <v>-</v>
      </c>
      <c r="P61" s="256" t="str">
        <f t="shared" si="45"/>
        <v>-</v>
      </c>
      <c r="Q61" s="256" t="str">
        <f t="shared" si="45"/>
        <v>-</v>
      </c>
      <c r="R61" s="256" t="str">
        <f t="shared" si="45"/>
        <v>-</v>
      </c>
      <c r="S61" s="41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</row>
    <row r="62" spans="1:43" s="1" customFormat="1" ht="20.25" customHeight="1" x14ac:dyDescent="0.2">
      <c r="A62" s="36"/>
      <c r="B62" s="36"/>
      <c r="C62" s="36"/>
      <c r="D62" s="424"/>
      <c r="E62" s="401"/>
      <c r="F62" s="134" t="s">
        <v>63</v>
      </c>
      <c r="G62" s="157">
        <f>'Gruppe 1'!G63</f>
        <v>86</v>
      </c>
      <c r="H62" s="236">
        <f>G62</f>
        <v>86</v>
      </c>
      <c r="I62" s="236">
        <f t="shared" ref="I62:R63" si="46">H62</f>
        <v>86</v>
      </c>
      <c r="J62" s="236">
        <f t="shared" si="46"/>
        <v>86</v>
      </c>
      <c r="K62" s="236">
        <f t="shared" si="46"/>
        <v>86</v>
      </c>
      <c r="L62" s="236">
        <f t="shared" si="46"/>
        <v>86</v>
      </c>
      <c r="M62" s="236">
        <f t="shared" si="46"/>
        <v>86</v>
      </c>
      <c r="N62" s="236">
        <f t="shared" si="46"/>
        <v>86</v>
      </c>
      <c r="O62" s="236">
        <f t="shared" si="46"/>
        <v>86</v>
      </c>
      <c r="P62" s="236">
        <f t="shared" si="46"/>
        <v>86</v>
      </c>
      <c r="Q62" s="236">
        <f t="shared" si="46"/>
        <v>86</v>
      </c>
      <c r="R62" s="236">
        <f t="shared" si="46"/>
        <v>86</v>
      </c>
      <c r="S62" s="41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</row>
    <row r="63" spans="1:43" s="1" customFormat="1" ht="20.25" customHeight="1" x14ac:dyDescent="0.2">
      <c r="A63" s="36"/>
      <c r="B63" s="36"/>
      <c r="C63" s="36"/>
      <c r="D63" s="424"/>
      <c r="E63" s="401"/>
      <c r="F63" s="134" t="s">
        <v>146</v>
      </c>
      <c r="G63" s="234">
        <f>'Gruppe 1'!G64</f>
        <v>13</v>
      </c>
      <c r="H63" s="237">
        <f>G63</f>
        <v>13</v>
      </c>
      <c r="I63" s="237">
        <f t="shared" si="46"/>
        <v>13</v>
      </c>
      <c r="J63" s="237">
        <f t="shared" si="46"/>
        <v>13</v>
      </c>
      <c r="K63" s="237">
        <f t="shared" si="46"/>
        <v>13</v>
      </c>
      <c r="L63" s="237">
        <f t="shared" si="46"/>
        <v>13</v>
      </c>
      <c r="M63" s="237">
        <f t="shared" si="46"/>
        <v>13</v>
      </c>
      <c r="N63" s="237">
        <f t="shared" si="46"/>
        <v>13</v>
      </c>
      <c r="O63" s="237">
        <f t="shared" si="46"/>
        <v>13</v>
      </c>
      <c r="P63" s="237">
        <f t="shared" si="46"/>
        <v>13</v>
      </c>
      <c r="Q63" s="237">
        <f t="shared" si="46"/>
        <v>13</v>
      </c>
      <c r="R63" s="237">
        <f t="shared" si="46"/>
        <v>13</v>
      </c>
      <c r="S63" s="41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</row>
    <row r="64" spans="1:43" s="1" customFormat="1" ht="20.25" hidden="1" customHeight="1" x14ac:dyDescent="0.2">
      <c r="A64" s="36"/>
      <c r="B64" s="83">
        <f>B58+1</f>
        <v>11</v>
      </c>
      <c r="C64" s="53">
        <v>1</v>
      </c>
      <c r="D64" s="424"/>
      <c r="E64" s="401"/>
      <c r="F64" s="227" t="s">
        <v>148</v>
      </c>
      <c r="G64" s="228">
        <f>IFERROR(G61*G62/100,0)</f>
        <v>0</v>
      </c>
      <c r="H64" s="228">
        <f t="shared" ref="H64:R64" si="47">IFERROR(H61*H62/100,0)</f>
        <v>0</v>
      </c>
      <c r="I64" s="228">
        <f t="shared" si="47"/>
        <v>0</v>
      </c>
      <c r="J64" s="228">
        <f t="shared" si="47"/>
        <v>0</v>
      </c>
      <c r="K64" s="228">
        <f t="shared" si="47"/>
        <v>0</v>
      </c>
      <c r="L64" s="228">
        <f t="shared" si="47"/>
        <v>0</v>
      </c>
      <c r="M64" s="228">
        <f t="shared" si="47"/>
        <v>0</v>
      </c>
      <c r="N64" s="228">
        <f t="shared" si="47"/>
        <v>0</v>
      </c>
      <c r="O64" s="228">
        <f t="shared" si="47"/>
        <v>0</v>
      </c>
      <c r="P64" s="228">
        <f t="shared" si="47"/>
        <v>0</v>
      </c>
      <c r="Q64" s="228">
        <f t="shared" si="47"/>
        <v>0</v>
      </c>
      <c r="R64" s="228">
        <f t="shared" si="47"/>
        <v>0</v>
      </c>
      <c r="S64" s="41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</row>
    <row r="65" spans="1:43" s="1" customFormat="1" ht="20.25" hidden="1" customHeight="1" x14ac:dyDescent="0.2">
      <c r="A65" s="36"/>
      <c r="B65" s="53"/>
      <c r="C65" s="53">
        <f>C64+1</f>
        <v>2</v>
      </c>
      <c r="D65" s="424"/>
      <c r="E65" s="401"/>
      <c r="F65" s="227" t="s">
        <v>145</v>
      </c>
      <c r="G65" s="235">
        <f>IFERROR(G61*G63/100,0)</f>
        <v>0</v>
      </c>
      <c r="H65" s="235">
        <f t="shared" ref="H65:R65" si="48">IFERROR(H61*H63/100,0)</f>
        <v>0</v>
      </c>
      <c r="I65" s="235">
        <f t="shared" si="48"/>
        <v>0</v>
      </c>
      <c r="J65" s="235">
        <f t="shared" si="48"/>
        <v>0</v>
      </c>
      <c r="K65" s="235">
        <f t="shared" si="48"/>
        <v>0</v>
      </c>
      <c r="L65" s="235">
        <f t="shared" si="48"/>
        <v>0</v>
      </c>
      <c r="M65" s="235">
        <f t="shared" si="48"/>
        <v>0</v>
      </c>
      <c r="N65" s="235">
        <f t="shared" si="48"/>
        <v>0</v>
      </c>
      <c r="O65" s="235">
        <f t="shared" si="48"/>
        <v>0</v>
      </c>
      <c r="P65" s="235">
        <f t="shared" si="48"/>
        <v>0</v>
      </c>
      <c r="Q65" s="235">
        <f t="shared" si="48"/>
        <v>0</v>
      </c>
      <c r="R65" s="235">
        <f t="shared" si="48"/>
        <v>0</v>
      </c>
      <c r="S65" s="41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</row>
    <row r="66" spans="1:43" s="1" customFormat="1" ht="20.25" hidden="1" customHeight="1" x14ac:dyDescent="0.2">
      <c r="A66" s="36"/>
      <c r="B66" s="36"/>
      <c r="C66" s="53">
        <v>3</v>
      </c>
      <c r="D66" s="424"/>
      <c r="E66" s="402"/>
      <c r="F66" s="227" t="s">
        <v>147</v>
      </c>
      <c r="G66" s="228">
        <f>IFERROR(G61*G62/100*G62/88,0)</f>
        <v>0</v>
      </c>
      <c r="H66" s="228">
        <f t="shared" ref="H66:R66" si="49">IFERROR(H61*H62/100*H62/88,0)</f>
        <v>0</v>
      </c>
      <c r="I66" s="228">
        <f t="shared" si="49"/>
        <v>0</v>
      </c>
      <c r="J66" s="228">
        <f t="shared" si="49"/>
        <v>0</v>
      </c>
      <c r="K66" s="228">
        <f t="shared" si="49"/>
        <v>0</v>
      </c>
      <c r="L66" s="228">
        <f t="shared" si="49"/>
        <v>0</v>
      </c>
      <c r="M66" s="228">
        <f t="shared" si="49"/>
        <v>0</v>
      </c>
      <c r="N66" s="228">
        <f t="shared" si="49"/>
        <v>0</v>
      </c>
      <c r="O66" s="228">
        <f t="shared" si="49"/>
        <v>0</v>
      </c>
      <c r="P66" s="228">
        <f t="shared" si="49"/>
        <v>0</v>
      </c>
      <c r="Q66" s="228">
        <f t="shared" si="49"/>
        <v>0</v>
      </c>
      <c r="R66" s="228">
        <f t="shared" si="49"/>
        <v>0</v>
      </c>
      <c r="S66" s="41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</row>
    <row r="67" spans="1:43" s="1" customFormat="1" ht="20.25" customHeight="1" x14ac:dyDescent="0.2">
      <c r="A67" s="36"/>
      <c r="B67" s="36"/>
      <c r="C67" s="36"/>
      <c r="D67" s="424"/>
      <c r="E67" s="400" t="e">
        <f>'Gruppe 1'!E68:E73</f>
        <v>#VALUE!</v>
      </c>
      <c r="F67" s="134" t="str">
        <f>$F$6</f>
        <v>FM-Menge (kg)</v>
      </c>
      <c r="G67" s="226"/>
      <c r="H67" s="256" t="str">
        <f t="shared" ref="H67:R67" si="50">IFERROR(G67*H$123/G$123,"-")</f>
        <v>-</v>
      </c>
      <c r="I67" s="256" t="str">
        <f t="shared" si="50"/>
        <v>-</v>
      </c>
      <c r="J67" s="256" t="str">
        <f t="shared" si="50"/>
        <v>-</v>
      </c>
      <c r="K67" s="256" t="str">
        <f t="shared" si="50"/>
        <v>-</v>
      </c>
      <c r="L67" s="256" t="str">
        <f t="shared" si="50"/>
        <v>-</v>
      </c>
      <c r="M67" s="256" t="str">
        <f t="shared" si="50"/>
        <v>-</v>
      </c>
      <c r="N67" s="256" t="str">
        <f t="shared" si="50"/>
        <v>-</v>
      </c>
      <c r="O67" s="256" t="str">
        <f t="shared" si="50"/>
        <v>-</v>
      </c>
      <c r="P67" s="256" t="str">
        <f t="shared" si="50"/>
        <v>-</v>
      </c>
      <c r="Q67" s="256" t="str">
        <f t="shared" si="50"/>
        <v>-</v>
      </c>
      <c r="R67" s="256" t="str">
        <f t="shared" si="50"/>
        <v>-</v>
      </c>
      <c r="S67" s="41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</row>
    <row r="68" spans="1:43" s="1" customFormat="1" ht="20.25" customHeight="1" x14ac:dyDescent="0.2">
      <c r="A68" s="36"/>
      <c r="B68" s="36"/>
      <c r="C68" s="36"/>
      <c r="D68" s="424"/>
      <c r="E68" s="401"/>
      <c r="F68" s="134" t="s">
        <v>63</v>
      </c>
      <c r="G68" s="157">
        <f>'Gruppe 1'!G69</f>
        <v>90</v>
      </c>
      <c r="H68" s="236">
        <f>G68</f>
        <v>90</v>
      </c>
      <c r="I68" s="236">
        <f t="shared" ref="I68:R69" si="51">H68</f>
        <v>90</v>
      </c>
      <c r="J68" s="236">
        <f t="shared" si="51"/>
        <v>90</v>
      </c>
      <c r="K68" s="236">
        <f t="shared" si="51"/>
        <v>90</v>
      </c>
      <c r="L68" s="236">
        <f t="shared" si="51"/>
        <v>90</v>
      </c>
      <c r="M68" s="236">
        <f t="shared" si="51"/>
        <v>90</v>
      </c>
      <c r="N68" s="236">
        <f t="shared" si="51"/>
        <v>90</v>
      </c>
      <c r="O68" s="236">
        <f t="shared" si="51"/>
        <v>90</v>
      </c>
      <c r="P68" s="236">
        <f t="shared" si="51"/>
        <v>90</v>
      </c>
      <c r="Q68" s="236">
        <f t="shared" si="51"/>
        <v>90</v>
      </c>
      <c r="R68" s="236">
        <f t="shared" si="51"/>
        <v>90</v>
      </c>
      <c r="S68" s="41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</row>
    <row r="69" spans="1:43" s="1" customFormat="1" ht="20.25" customHeight="1" x14ac:dyDescent="0.2">
      <c r="A69" s="36"/>
      <c r="B69" s="36"/>
      <c r="C69" s="36"/>
      <c r="D69" s="424"/>
      <c r="E69" s="401"/>
      <c r="F69" s="134" t="s">
        <v>146</v>
      </c>
      <c r="G69" s="234">
        <f>'Gruppe 1'!G70</f>
        <v>17.5</v>
      </c>
      <c r="H69" s="237">
        <f>G69</f>
        <v>17.5</v>
      </c>
      <c r="I69" s="237">
        <f t="shared" si="51"/>
        <v>17.5</v>
      </c>
      <c r="J69" s="237">
        <f t="shared" si="51"/>
        <v>17.5</v>
      </c>
      <c r="K69" s="237">
        <f t="shared" si="51"/>
        <v>17.5</v>
      </c>
      <c r="L69" s="237">
        <f t="shared" si="51"/>
        <v>17.5</v>
      </c>
      <c r="M69" s="237">
        <f t="shared" si="51"/>
        <v>17.5</v>
      </c>
      <c r="N69" s="237">
        <f t="shared" si="51"/>
        <v>17.5</v>
      </c>
      <c r="O69" s="237">
        <f t="shared" si="51"/>
        <v>17.5</v>
      </c>
      <c r="P69" s="237">
        <f t="shared" si="51"/>
        <v>17.5</v>
      </c>
      <c r="Q69" s="237">
        <f t="shared" si="51"/>
        <v>17.5</v>
      </c>
      <c r="R69" s="237">
        <f t="shared" si="51"/>
        <v>17.5</v>
      </c>
      <c r="S69" s="41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</row>
    <row r="70" spans="1:43" s="1" customFormat="1" ht="20.25" hidden="1" customHeight="1" x14ac:dyDescent="0.2">
      <c r="A70" s="36"/>
      <c r="B70" s="83">
        <f>B64+1</f>
        <v>12</v>
      </c>
      <c r="C70" s="53">
        <v>1</v>
      </c>
      <c r="D70" s="424"/>
      <c r="E70" s="401"/>
      <c r="F70" s="227" t="s">
        <v>148</v>
      </c>
      <c r="G70" s="228">
        <f>IFERROR(G67*G68/100,0)</f>
        <v>0</v>
      </c>
      <c r="H70" s="228">
        <f t="shared" ref="H70:R70" si="52">IFERROR(H67*H68/100,0)</f>
        <v>0</v>
      </c>
      <c r="I70" s="228">
        <f t="shared" si="52"/>
        <v>0</v>
      </c>
      <c r="J70" s="228">
        <f t="shared" si="52"/>
        <v>0</v>
      </c>
      <c r="K70" s="228">
        <f t="shared" si="52"/>
        <v>0</v>
      </c>
      <c r="L70" s="228">
        <f t="shared" si="52"/>
        <v>0</v>
      </c>
      <c r="M70" s="228">
        <f t="shared" si="52"/>
        <v>0</v>
      </c>
      <c r="N70" s="228">
        <f t="shared" si="52"/>
        <v>0</v>
      </c>
      <c r="O70" s="228">
        <f t="shared" si="52"/>
        <v>0</v>
      </c>
      <c r="P70" s="228">
        <f t="shared" si="52"/>
        <v>0</v>
      </c>
      <c r="Q70" s="228">
        <f t="shared" si="52"/>
        <v>0</v>
      </c>
      <c r="R70" s="228">
        <f t="shared" si="52"/>
        <v>0</v>
      </c>
      <c r="S70" s="41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</row>
    <row r="71" spans="1:43" s="1" customFormat="1" ht="20.25" hidden="1" customHeight="1" x14ac:dyDescent="0.2">
      <c r="A71" s="36"/>
      <c r="B71" s="53"/>
      <c r="C71" s="53">
        <f>C70+1</f>
        <v>2</v>
      </c>
      <c r="D71" s="424"/>
      <c r="E71" s="401"/>
      <c r="F71" s="227" t="s">
        <v>145</v>
      </c>
      <c r="G71" s="235">
        <f>IFERROR(G67*G69/100,0)</f>
        <v>0</v>
      </c>
      <c r="H71" s="235">
        <f t="shared" ref="H71:R71" si="53">IFERROR(H67*H69/100,0)</f>
        <v>0</v>
      </c>
      <c r="I71" s="235">
        <f t="shared" si="53"/>
        <v>0</v>
      </c>
      <c r="J71" s="235">
        <f t="shared" si="53"/>
        <v>0</v>
      </c>
      <c r="K71" s="235">
        <f t="shared" si="53"/>
        <v>0</v>
      </c>
      <c r="L71" s="235">
        <f t="shared" si="53"/>
        <v>0</v>
      </c>
      <c r="M71" s="235">
        <f t="shared" si="53"/>
        <v>0</v>
      </c>
      <c r="N71" s="235">
        <f t="shared" si="53"/>
        <v>0</v>
      </c>
      <c r="O71" s="235">
        <f t="shared" si="53"/>
        <v>0</v>
      </c>
      <c r="P71" s="235">
        <f t="shared" si="53"/>
        <v>0</v>
      </c>
      <c r="Q71" s="235">
        <f t="shared" si="53"/>
        <v>0</v>
      </c>
      <c r="R71" s="235">
        <f t="shared" si="53"/>
        <v>0</v>
      </c>
      <c r="S71" s="41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</row>
    <row r="72" spans="1:43" s="1" customFormat="1" ht="20.25" hidden="1" customHeight="1" x14ac:dyDescent="0.2">
      <c r="A72" s="36"/>
      <c r="B72" s="36"/>
      <c r="C72" s="53">
        <v>3</v>
      </c>
      <c r="D72" s="424"/>
      <c r="E72" s="402"/>
      <c r="F72" s="227" t="s">
        <v>147</v>
      </c>
      <c r="G72" s="228">
        <f>IFERROR(G67*G68/100*G68/88,0)</f>
        <v>0</v>
      </c>
      <c r="H72" s="228">
        <f t="shared" ref="H72:R72" si="54">IFERROR(H67*H68/100*H68/88,0)</f>
        <v>0</v>
      </c>
      <c r="I72" s="228">
        <f t="shared" si="54"/>
        <v>0</v>
      </c>
      <c r="J72" s="228">
        <f t="shared" si="54"/>
        <v>0</v>
      </c>
      <c r="K72" s="228">
        <f t="shared" si="54"/>
        <v>0</v>
      </c>
      <c r="L72" s="228">
        <f t="shared" si="54"/>
        <v>0</v>
      </c>
      <c r="M72" s="228">
        <f t="shared" si="54"/>
        <v>0</v>
      </c>
      <c r="N72" s="228">
        <f t="shared" si="54"/>
        <v>0</v>
      </c>
      <c r="O72" s="228">
        <f t="shared" si="54"/>
        <v>0</v>
      </c>
      <c r="P72" s="228">
        <f t="shared" si="54"/>
        <v>0</v>
      </c>
      <c r="Q72" s="228">
        <f t="shared" si="54"/>
        <v>0</v>
      </c>
      <c r="R72" s="228">
        <f t="shared" si="54"/>
        <v>0</v>
      </c>
      <c r="S72" s="41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</row>
    <row r="73" spans="1:43" s="1" customFormat="1" ht="20.25" customHeight="1" x14ac:dyDescent="0.2">
      <c r="A73" s="36"/>
      <c r="B73" s="36"/>
      <c r="C73" s="36"/>
      <c r="D73" s="424"/>
      <c r="E73" s="400" t="e">
        <f>'Gruppe 1'!E74:E79</f>
        <v>#VALUE!</v>
      </c>
      <c r="F73" s="134" t="str">
        <f>$F$6</f>
        <v>FM-Menge (kg)</v>
      </c>
      <c r="G73" s="226"/>
      <c r="H73" s="256" t="str">
        <f t="shared" ref="H73:R73" si="55">IFERROR(G73*H$123/G$123,"-")</f>
        <v>-</v>
      </c>
      <c r="I73" s="256" t="str">
        <f t="shared" si="55"/>
        <v>-</v>
      </c>
      <c r="J73" s="256" t="str">
        <f t="shared" si="55"/>
        <v>-</v>
      </c>
      <c r="K73" s="256" t="str">
        <f t="shared" si="55"/>
        <v>-</v>
      </c>
      <c r="L73" s="256" t="str">
        <f t="shared" si="55"/>
        <v>-</v>
      </c>
      <c r="M73" s="256" t="str">
        <f t="shared" si="55"/>
        <v>-</v>
      </c>
      <c r="N73" s="256" t="str">
        <f t="shared" si="55"/>
        <v>-</v>
      </c>
      <c r="O73" s="256" t="str">
        <f t="shared" si="55"/>
        <v>-</v>
      </c>
      <c r="P73" s="256" t="str">
        <f t="shared" si="55"/>
        <v>-</v>
      </c>
      <c r="Q73" s="256" t="str">
        <f t="shared" si="55"/>
        <v>-</v>
      </c>
      <c r="R73" s="256" t="str">
        <f t="shared" si="55"/>
        <v>-</v>
      </c>
      <c r="S73" s="41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</row>
    <row r="74" spans="1:43" s="1" customFormat="1" ht="20.25" customHeight="1" x14ac:dyDescent="0.2">
      <c r="A74" s="36"/>
      <c r="B74" s="36"/>
      <c r="C74" s="36"/>
      <c r="D74" s="424"/>
      <c r="E74" s="401"/>
      <c r="F74" s="134" t="s">
        <v>63</v>
      </c>
      <c r="G74" s="157">
        <f>'Gruppe 1'!G75</f>
        <v>90</v>
      </c>
      <c r="H74" s="236">
        <f>G74</f>
        <v>90</v>
      </c>
      <c r="I74" s="236">
        <f t="shared" ref="I74:R75" si="56">H74</f>
        <v>90</v>
      </c>
      <c r="J74" s="236">
        <f t="shared" si="56"/>
        <v>90</v>
      </c>
      <c r="K74" s="236">
        <f t="shared" si="56"/>
        <v>90</v>
      </c>
      <c r="L74" s="236">
        <f t="shared" si="56"/>
        <v>90</v>
      </c>
      <c r="M74" s="236">
        <f t="shared" si="56"/>
        <v>90</v>
      </c>
      <c r="N74" s="236">
        <f t="shared" si="56"/>
        <v>90</v>
      </c>
      <c r="O74" s="236">
        <f t="shared" si="56"/>
        <v>90</v>
      </c>
      <c r="P74" s="236">
        <f t="shared" si="56"/>
        <v>90</v>
      </c>
      <c r="Q74" s="236">
        <f t="shared" si="56"/>
        <v>90</v>
      </c>
      <c r="R74" s="236">
        <f t="shared" si="56"/>
        <v>90</v>
      </c>
      <c r="S74" s="41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</row>
    <row r="75" spans="1:43" s="1" customFormat="1" ht="20.25" customHeight="1" x14ac:dyDescent="0.2">
      <c r="A75" s="36"/>
      <c r="B75" s="36"/>
      <c r="C75" s="36"/>
      <c r="D75" s="424"/>
      <c r="E75" s="401"/>
      <c r="F75" s="134" t="s">
        <v>146</v>
      </c>
      <c r="G75" s="234">
        <f>'Gruppe 1'!G76</f>
        <v>10.9</v>
      </c>
      <c r="H75" s="237">
        <f>G75</f>
        <v>10.9</v>
      </c>
      <c r="I75" s="237">
        <f t="shared" si="56"/>
        <v>10.9</v>
      </c>
      <c r="J75" s="237">
        <f t="shared" si="56"/>
        <v>10.9</v>
      </c>
      <c r="K75" s="237">
        <f t="shared" si="56"/>
        <v>10.9</v>
      </c>
      <c r="L75" s="237">
        <f t="shared" si="56"/>
        <v>10.9</v>
      </c>
      <c r="M75" s="237">
        <f t="shared" si="56"/>
        <v>10.9</v>
      </c>
      <c r="N75" s="237">
        <f t="shared" si="56"/>
        <v>10.9</v>
      </c>
      <c r="O75" s="237">
        <f t="shared" si="56"/>
        <v>10.9</v>
      </c>
      <c r="P75" s="237">
        <f t="shared" si="56"/>
        <v>10.9</v>
      </c>
      <c r="Q75" s="237">
        <f t="shared" si="56"/>
        <v>10.9</v>
      </c>
      <c r="R75" s="237">
        <f t="shared" si="56"/>
        <v>10.9</v>
      </c>
      <c r="S75" s="41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</row>
    <row r="76" spans="1:43" s="1" customFormat="1" ht="20.25" hidden="1" customHeight="1" x14ac:dyDescent="0.2">
      <c r="A76" s="36"/>
      <c r="B76" s="83">
        <f>B70+1</f>
        <v>13</v>
      </c>
      <c r="C76" s="53">
        <v>1</v>
      </c>
      <c r="D76" s="424"/>
      <c r="E76" s="401"/>
      <c r="F76" s="227" t="s">
        <v>148</v>
      </c>
      <c r="G76" s="228">
        <f>IFERROR(G73*G74/100,0)</f>
        <v>0</v>
      </c>
      <c r="H76" s="228">
        <f t="shared" ref="H76:R76" si="57">IFERROR(H73*H74/100,0)</f>
        <v>0</v>
      </c>
      <c r="I76" s="228">
        <f t="shared" si="57"/>
        <v>0</v>
      </c>
      <c r="J76" s="228">
        <f t="shared" si="57"/>
        <v>0</v>
      </c>
      <c r="K76" s="228">
        <f t="shared" si="57"/>
        <v>0</v>
      </c>
      <c r="L76" s="228">
        <f t="shared" si="57"/>
        <v>0</v>
      </c>
      <c r="M76" s="228">
        <f t="shared" si="57"/>
        <v>0</v>
      </c>
      <c r="N76" s="228">
        <f t="shared" si="57"/>
        <v>0</v>
      </c>
      <c r="O76" s="228">
        <f t="shared" si="57"/>
        <v>0</v>
      </c>
      <c r="P76" s="228">
        <f t="shared" si="57"/>
        <v>0</v>
      </c>
      <c r="Q76" s="228">
        <f t="shared" si="57"/>
        <v>0</v>
      </c>
      <c r="R76" s="228">
        <f t="shared" si="57"/>
        <v>0</v>
      </c>
      <c r="S76" s="41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</row>
    <row r="77" spans="1:43" s="1" customFormat="1" ht="20.25" hidden="1" customHeight="1" x14ac:dyDescent="0.2">
      <c r="A77" s="36"/>
      <c r="B77" s="53"/>
      <c r="C77" s="53">
        <f>C76+1</f>
        <v>2</v>
      </c>
      <c r="D77" s="424"/>
      <c r="E77" s="401"/>
      <c r="F77" s="227" t="s">
        <v>145</v>
      </c>
      <c r="G77" s="235">
        <f>IFERROR(G73*G75/100,0)</f>
        <v>0</v>
      </c>
      <c r="H77" s="235">
        <f t="shared" ref="H77:R77" si="58">IFERROR(H73*H75/100,0)</f>
        <v>0</v>
      </c>
      <c r="I77" s="235">
        <f t="shared" si="58"/>
        <v>0</v>
      </c>
      <c r="J77" s="235">
        <f t="shared" si="58"/>
        <v>0</v>
      </c>
      <c r="K77" s="235">
        <f t="shared" si="58"/>
        <v>0</v>
      </c>
      <c r="L77" s="235">
        <f t="shared" si="58"/>
        <v>0</v>
      </c>
      <c r="M77" s="235">
        <f t="shared" si="58"/>
        <v>0</v>
      </c>
      <c r="N77" s="235">
        <f t="shared" si="58"/>
        <v>0</v>
      </c>
      <c r="O77" s="235">
        <f t="shared" si="58"/>
        <v>0</v>
      </c>
      <c r="P77" s="235">
        <f t="shared" si="58"/>
        <v>0</v>
      </c>
      <c r="Q77" s="235">
        <f t="shared" si="58"/>
        <v>0</v>
      </c>
      <c r="R77" s="235">
        <f t="shared" si="58"/>
        <v>0</v>
      </c>
      <c r="S77" s="41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</row>
    <row r="78" spans="1:43" s="1" customFormat="1" ht="20.25" hidden="1" customHeight="1" x14ac:dyDescent="0.2">
      <c r="A78" s="36"/>
      <c r="B78" s="36"/>
      <c r="C78" s="53">
        <v>3</v>
      </c>
      <c r="D78" s="424"/>
      <c r="E78" s="402"/>
      <c r="F78" s="227" t="s">
        <v>147</v>
      </c>
      <c r="G78" s="228">
        <f>IFERROR(G73*G74/100*G74/88,0)</f>
        <v>0</v>
      </c>
      <c r="H78" s="228">
        <f t="shared" ref="H78:R78" si="59">IFERROR(H73*H74/100*H74/88,0)</f>
        <v>0</v>
      </c>
      <c r="I78" s="228">
        <f t="shared" si="59"/>
        <v>0</v>
      </c>
      <c r="J78" s="228">
        <f t="shared" si="59"/>
        <v>0</v>
      </c>
      <c r="K78" s="228">
        <f t="shared" si="59"/>
        <v>0</v>
      </c>
      <c r="L78" s="228">
        <f t="shared" si="59"/>
        <v>0</v>
      </c>
      <c r="M78" s="228">
        <f t="shared" si="59"/>
        <v>0</v>
      </c>
      <c r="N78" s="228">
        <f t="shared" si="59"/>
        <v>0</v>
      </c>
      <c r="O78" s="228">
        <f t="shared" si="59"/>
        <v>0</v>
      </c>
      <c r="P78" s="228">
        <f t="shared" si="59"/>
        <v>0</v>
      </c>
      <c r="Q78" s="228">
        <f t="shared" si="59"/>
        <v>0</v>
      </c>
      <c r="R78" s="228">
        <f t="shared" si="59"/>
        <v>0</v>
      </c>
      <c r="S78" s="41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</row>
    <row r="79" spans="1:43" s="1" customFormat="1" ht="20.25" customHeight="1" x14ac:dyDescent="0.2">
      <c r="A79" s="36"/>
      <c r="B79" s="36"/>
      <c r="C79" s="36"/>
      <c r="D79" s="424"/>
      <c r="E79" s="400" t="e">
        <f>'Gruppe 1'!E80:E85</f>
        <v>#VALUE!</v>
      </c>
      <c r="F79" s="134" t="str">
        <f>$F$6</f>
        <v>FM-Menge (kg)</v>
      </c>
      <c r="G79" s="226"/>
      <c r="H79" s="256" t="str">
        <f t="shared" ref="H79:R79" si="60">IFERROR(G79*H$123/G$123,"-")</f>
        <v>-</v>
      </c>
      <c r="I79" s="256" t="str">
        <f t="shared" si="60"/>
        <v>-</v>
      </c>
      <c r="J79" s="256" t="str">
        <f t="shared" si="60"/>
        <v>-</v>
      </c>
      <c r="K79" s="256" t="str">
        <f t="shared" si="60"/>
        <v>-</v>
      </c>
      <c r="L79" s="256" t="str">
        <f t="shared" si="60"/>
        <v>-</v>
      </c>
      <c r="M79" s="256" t="str">
        <f t="shared" si="60"/>
        <v>-</v>
      </c>
      <c r="N79" s="256" t="str">
        <f t="shared" si="60"/>
        <v>-</v>
      </c>
      <c r="O79" s="256" t="str">
        <f t="shared" si="60"/>
        <v>-</v>
      </c>
      <c r="P79" s="256" t="str">
        <f t="shared" si="60"/>
        <v>-</v>
      </c>
      <c r="Q79" s="256" t="str">
        <f t="shared" si="60"/>
        <v>-</v>
      </c>
      <c r="R79" s="256" t="str">
        <f t="shared" si="60"/>
        <v>-</v>
      </c>
      <c r="S79" s="41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</row>
    <row r="80" spans="1:43" s="1" customFormat="1" ht="20.25" customHeight="1" x14ac:dyDescent="0.2">
      <c r="A80" s="36"/>
      <c r="B80" s="36"/>
      <c r="C80" s="36"/>
      <c r="D80" s="424"/>
      <c r="E80" s="401"/>
      <c r="F80" s="134" t="s">
        <v>63</v>
      </c>
      <c r="G80" s="157">
        <f>'Gruppe 1'!G81</f>
        <v>88</v>
      </c>
      <c r="H80" s="236">
        <f>G80</f>
        <v>88</v>
      </c>
      <c r="I80" s="236">
        <f t="shared" ref="I80:R81" si="61">H80</f>
        <v>88</v>
      </c>
      <c r="J80" s="236">
        <f t="shared" si="61"/>
        <v>88</v>
      </c>
      <c r="K80" s="236">
        <f t="shared" si="61"/>
        <v>88</v>
      </c>
      <c r="L80" s="236">
        <f t="shared" si="61"/>
        <v>88</v>
      </c>
      <c r="M80" s="236">
        <f t="shared" si="61"/>
        <v>88</v>
      </c>
      <c r="N80" s="236">
        <f t="shared" si="61"/>
        <v>88</v>
      </c>
      <c r="O80" s="236">
        <f t="shared" si="61"/>
        <v>88</v>
      </c>
      <c r="P80" s="236">
        <f t="shared" si="61"/>
        <v>88</v>
      </c>
      <c r="Q80" s="236">
        <f t="shared" si="61"/>
        <v>88</v>
      </c>
      <c r="R80" s="236">
        <f t="shared" si="61"/>
        <v>88</v>
      </c>
      <c r="S80" s="41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</row>
    <row r="81" spans="1:43" s="1" customFormat="1" ht="20.25" customHeight="1" x14ac:dyDescent="0.2">
      <c r="A81" s="36"/>
      <c r="B81" s="36"/>
      <c r="C81" s="36"/>
      <c r="D81" s="424"/>
      <c r="E81" s="401"/>
      <c r="F81" s="134" t="s">
        <v>146</v>
      </c>
      <c r="G81" s="234">
        <f>'Gruppe 1'!G82</f>
        <v>37.5</v>
      </c>
      <c r="H81" s="237">
        <f>G81</f>
        <v>37.5</v>
      </c>
      <c r="I81" s="237">
        <f t="shared" si="61"/>
        <v>37.5</v>
      </c>
      <c r="J81" s="237">
        <f t="shared" si="61"/>
        <v>37.5</v>
      </c>
      <c r="K81" s="237">
        <f t="shared" si="61"/>
        <v>37.5</v>
      </c>
      <c r="L81" s="237">
        <f t="shared" si="61"/>
        <v>37.5</v>
      </c>
      <c r="M81" s="237">
        <f t="shared" si="61"/>
        <v>37.5</v>
      </c>
      <c r="N81" s="237">
        <f t="shared" si="61"/>
        <v>37.5</v>
      </c>
      <c r="O81" s="237">
        <f t="shared" si="61"/>
        <v>37.5</v>
      </c>
      <c r="P81" s="237">
        <f t="shared" si="61"/>
        <v>37.5</v>
      </c>
      <c r="Q81" s="237">
        <f t="shared" si="61"/>
        <v>37.5</v>
      </c>
      <c r="R81" s="237">
        <f t="shared" si="61"/>
        <v>37.5</v>
      </c>
      <c r="S81" s="41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</row>
    <row r="82" spans="1:43" s="1" customFormat="1" ht="20.25" hidden="1" customHeight="1" x14ac:dyDescent="0.2">
      <c r="A82" s="36"/>
      <c r="B82" s="83">
        <f>B76+1</f>
        <v>14</v>
      </c>
      <c r="C82" s="53">
        <v>1</v>
      </c>
      <c r="D82" s="424"/>
      <c r="E82" s="401"/>
      <c r="F82" s="227" t="s">
        <v>148</v>
      </c>
      <c r="G82" s="228">
        <f>IFERROR(G79*G80/100,0)</f>
        <v>0</v>
      </c>
      <c r="H82" s="228">
        <f t="shared" ref="H82:R82" si="62">IFERROR(H79*H80/100,0)</f>
        <v>0</v>
      </c>
      <c r="I82" s="228">
        <f t="shared" si="62"/>
        <v>0</v>
      </c>
      <c r="J82" s="228">
        <f t="shared" si="62"/>
        <v>0</v>
      </c>
      <c r="K82" s="228">
        <f t="shared" si="62"/>
        <v>0</v>
      </c>
      <c r="L82" s="228">
        <f t="shared" si="62"/>
        <v>0</v>
      </c>
      <c r="M82" s="228">
        <f t="shared" si="62"/>
        <v>0</v>
      </c>
      <c r="N82" s="228">
        <f t="shared" si="62"/>
        <v>0</v>
      </c>
      <c r="O82" s="228">
        <f t="shared" si="62"/>
        <v>0</v>
      </c>
      <c r="P82" s="228">
        <f t="shared" si="62"/>
        <v>0</v>
      </c>
      <c r="Q82" s="228">
        <f t="shared" si="62"/>
        <v>0</v>
      </c>
      <c r="R82" s="228">
        <f t="shared" si="62"/>
        <v>0</v>
      </c>
      <c r="S82" s="41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</row>
    <row r="83" spans="1:43" s="1" customFormat="1" ht="20.25" hidden="1" customHeight="1" x14ac:dyDescent="0.2">
      <c r="A83" s="36"/>
      <c r="B83" s="53"/>
      <c r="C83" s="53">
        <f>C82+1</f>
        <v>2</v>
      </c>
      <c r="D83" s="424"/>
      <c r="E83" s="401"/>
      <c r="F83" s="227" t="s">
        <v>145</v>
      </c>
      <c r="G83" s="235">
        <f>IFERROR(G79*G81/100,0)</f>
        <v>0</v>
      </c>
      <c r="H83" s="235">
        <f t="shared" ref="H83:R83" si="63">IFERROR(H79*H81/100,0)</f>
        <v>0</v>
      </c>
      <c r="I83" s="235">
        <f t="shared" si="63"/>
        <v>0</v>
      </c>
      <c r="J83" s="235">
        <f t="shared" si="63"/>
        <v>0</v>
      </c>
      <c r="K83" s="235">
        <f t="shared" si="63"/>
        <v>0</v>
      </c>
      <c r="L83" s="235">
        <f t="shared" si="63"/>
        <v>0</v>
      </c>
      <c r="M83" s="235">
        <f t="shared" si="63"/>
        <v>0</v>
      </c>
      <c r="N83" s="235">
        <f t="shared" si="63"/>
        <v>0</v>
      </c>
      <c r="O83" s="235">
        <f t="shared" si="63"/>
        <v>0</v>
      </c>
      <c r="P83" s="235">
        <f t="shared" si="63"/>
        <v>0</v>
      </c>
      <c r="Q83" s="235">
        <f t="shared" si="63"/>
        <v>0</v>
      </c>
      <c r="R83" s="235">
        <f t="shared" si="63"/>
        <v>0</v>
      </c>
      <c r="S83" s="41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</row>
    <row r="84" spans="1:43" s="1" customFormat="1" ht="20.25" hidden="1" customHeight="1" x14ac:dyDescent="0.2">
      <c r="A84" s="36"/>
      <c r="B84" s="36"/>
      <c r="C84" s="53">
        <v>3</v>
      </c>
      <c r="D84" s="424"/>
      <c r="E84" s="402"/>
      <c r="F84" s="227" t="s">
        <v>147</v>
      </c>
      <c r="G84" s="228">
        <f>IFERROR(G79*G80/100*G80/88,0)</f>
        <v>0</v>
      </c>
      <c r="H84" s="228">
        <f t="shared" ref="H84:R84" si="64">IFERROR(H79*H80/100*H80/88,0)</f>
        <v>0</v>
      </c>
      <c r="I84" s="228">
        <f t="shared" si="64"/>
        <v>0</v>
      </c>
      <c r="J84" s="228">
        <f t="shared" si="64"/>
        <v>0</v>
      </c>
      <c r="K84" s="228">
        <f t="shared" si="64"/>
        <v>0</v>
      </c>
      <c r="L84" s="228">
        <f t="shared" si="64"/>
        <v>0</v>
      </c>
      <c r="M84" s="228">
        <f t="shared" si="64"/>
        <v>0</v>
      </c>
      <c r="N84" s="228">
        <f t="shared" si="64"/>
        <v>0</v>
      </c>
      <c r="O84" s="228">
        <f t="shared" si="64"/>
        <v>0</v>
      </c>
      <c r="P84" s="228">
        <f t="shared" si="64"/>
        <v>0</v>
      </c>
      <c r="Q84" s="228">
        <f t="shared" si="64"/>
        <v>0</v>
      </c>
      <c r="R84" s="228">
        <f t="shared" si="64"/>
        <v>0</v>
      </c>
      <c r="S84" s="41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</row>
    <row r="85" spans="1:43" s="1" customFormat="1" ht="20.25" customHeight="1" x14ac:dyDescent="0.2">
      <c r="A85" s="36"/>
      <c r="B85" s="36"/>
      <c r="C85" s="36"/>
      <c r="D85" s="424"/>
      <c r="E85" s="400" t="e">
        <f>'Gruppe 1'!E86:E91</f>
        <v>#VALUE!</v>
      </c>
      <c r="F85" s="134" t="str">
        <f>$F$6</f>
        <v>FM-Menge (kg)</v>
      </c>
      <c r="G85" s="226"/>
      <c r="H85" s="256" t="str">
        <f t="shared" ref="H85:R85" si="65">IFERROR(G85*H$123/G$123,"-")</f>
        <v>-</v>
      </c>
      <c r="I85" s="256" t="str">
        <f t="shared" si="65"/>
        <v>-</v>
      </c>
      <c r="J85" s="256" t="str">
        <f t="shared" si="65"/>
        <v>-</v>
      </c>
      <c r="K85" s="256" t="str">
        <f t="shared" si="65"/>
        <v>-</v>
      </c>
      <c r="L85" s="256" t="str">
        <f t="shared" si="65"/>
        <v>-</v>
      </c>
      <c r="M85" s="256" t="str">
        <f t="shared" si="65"/>
        <v>-</v>
      </c>
      <c r="N85" s="256" t="str">
        <f t="shared" si="65"/>
        <v>-</v>
      </c>
      <c r="O85" s="256" t="str">
        <f t="shared" si="65"/>
        <v>-</v>
      </c>
      <c r="P85" s="256" t="str">
        <f t="shared" si="65"/>
        <v>-</v>
      </c>
      <c r="Q85" s="256" t="str">
        <f t="shared" si="65"/>
        <v>-</v>
      </c>
      <c r="R85" s="256" t="str">
        <f t="shared" si="65"/>
        <v>-</v>
      </c>
      <c r="S85" s="41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</row>
    <row r="86" spans="1:43" s="1" customFormat="1" ht="20.25" customHeight="1" x14ac:dyDescent="0.2">
      <c r="A86" s="36"/>
      <c r="B86" s="36"/>
      <c r="C86" s="36"/>
      <c r="D86" s="424"/>
      <c r="E86" s="401"/>
      <c r="F86" s="134" t="s">
        <v>63</v>
      </c>
      <c r="G86" s="157">
        <f>'Gruppe 1'!G87</f>
        <v>99</v>
      </c>
      <c r="H86" s="236">
        <f>G86</f>
        <v>99</v>
      </c>
      <c r="I86" s="236">
        <f t="shared" ref="I86:R87" si="66">H86</f>
        <v>99</v>
      </c>
      <c r="J86" s="236">
        <f t="shared" si="66"/>
        <v>99</v>
      </c>
      <c r="K86" s="236">
        <f t="shared" si="66"/>
        <v>99</v>
      </c>
      <c r="L86" s="236">
        <f t="shared" si="66"/>
        <v>99</v>
      </c>
      <c r="M86" s="236">
        <f t="shared" si="66"/>
        <v>99</v>
      </c>
      <c r="N86" s="236">
        <f t="shared" si="66"/>
        <v>99</v>
      </c>
      <c r="O86" s="236">
        <f t="shared" si="66"/>
        <v>99</v>
      </c>
      <c r="P86" s="236">
        <f t="shared" si="66"/>
        <v>99</v>
      </c>
      <c r="Q86" s="236">
        <f t="shared" si="66"/>
        <v>99</v>
      </c>
      <c r="R86" s="236">
        <f t="shared" si="66"/>
        <v>99</v>
      </c>
      <c r="S86" s="41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</row>
    <row r="87" spans="1:43" s="1" customFormat="1" ht="20.25" customHeight="1" x14ac:dyDescent="0.2">
      <c r="A87" s="36"/>
      <c r="B87" s="36"/>
      <c r="C87" s="36"/>
      <c r="D87" s="424"/>
      <c r="E87" s="401"/>
      <c r="F87" s="134" t="s">
        <v>146</v>
      </c>
      <c r="G87" s="234">
        <f>'Gruppe 1'!G88</f>
        <v>73.5</v>
      </c>
      <c r="H87" s="237">
        <f>G87</f>
        <v>73.5</v>
      </c>
      <c r="I87" s="237">
        <f t="shared" si="66"/>
        <v>73.5</v>
      </c>
      <c r="J87" s="237">
        <f t="shared" si="66"/>
        <v>73.5</v>
      </c>
      <c r="K87" s="237">
        <f t="shared" si="66"/>
        <v>73.5</v>
      </c>
      <c r="L87" s="237">
        <f t="shared" si="66"/>
        <v>73.5</v>
      </c>
      <c r="M87" s="237">
        <f t="shared" si="66"/>
        <v>73.5</v>
      </c>
      <c r="N87" s="237">
        <f t="shared" si="66"/>
        <v>73.5</v>
      </c>
      <c r="O87" s="237">
        <f t="shared" si="66"/>
        <v>73.5</v>
      </c>
      <c r="P87" s="237">
        <f t="shared" si="66"/>
        <v>73.5</v>
      </c>
      <c r="Q87" s="237">
        <f t="shared" si="66"/>
        <v>73.5</v>
      </c>
      <c r="R87" s="237">
        <f t="shared" si="66"/>
        <v>73.5</v>
      </c>
      <c r="S87" s="41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</row>
    <row r="88" spans="1:43" s="1" customFormat="1" ht="20.25" hidden="1" customHeight="1" x14ac:dyDescent="0.2">
      <c r="A88" s="36"/>
      <c r="B88" s="83">
        <f>B82+1</f>
        <v>15</v>
      </c>
      <c r="C88" s="53">
        <v>1</v>
      </c>
      <c r="D88" s="424"/>
      <c r="E88" s="401"/>
      <c r="F88" s="227" t="s">
        <v>148</v>
      </c>
      <c r="G88" s="228">
        <f>IFERROR(G85*G86/100,0)</f>
        <v>0</v>
      </c>
      <c r="H88" s="228">
        <f t="shared" ref="H88:R88" si="67">IFERROR(H85*H86/100,0)</f>
        <v>0</v>
      </c>
      <c r="I88" s="228">
        <f t="shared" si="67"/>
        <v>0</v>
      </c>
      <c r="J88" s="228">
        <f t="shared" si="67"/>
        <v>0</v>
      </c>
      <c r="K88" s="228">
        <f t="shared" si="67"/>
        <v>0</v>
      </c>
      <c r="L88" s="228">
        <f t="shared" si="67"/>
        <v>0</v>
      </c>
      <c r="M88" s="228">
        <f t="shared" si="67"/>
        <v>0</v>
      </c>
      <c r="N88" s="228">
        <f t="shared" si="67"/>
        <v>0</v>
      </c>
      <c r="O88" s="228">
        <f t="shared" si="67"/>
        <v>0</v>
      </c>
      <c r="P88" s="228">
        <f t="shared" si="67"/>
        <v>0</v>
      </c>
      <c r="Q88" s="228">
        <f t="shared" si="67"/>
        <v>0</v>
      </c>
      <c r="R88" s="228">
        <f t="shared" si="67"/>
        <v>0</v>
      </c>
      <c r="S88" s="41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</row>
    <row r="89" spans="1:43" s="1" customFormat="1" ht="20.25" hidden="1" customHeight="1" x14ac:dyDescent="0.2">
      <c r="A89" s="36"/>
      <c r="B89" s="53"/>
      <c r="C89" s="53">
        <f>C88+1</f>
        <v>2</v>
      </c>
      <c r="D89" s="424"/>
      <c r="E89" s="401"/>
      <c r="F89" s="227" t="s">
        <v>145</v>
      </c>
      <c r="G89" s="235">
        <f>IFERROR(G85*G87/100,0)</f>
        <v>0</v>
      </c>
      <c r="H89" s="235">
        <f t="shared" ref="H89:R89" si="68">IFERROR(H85*H87/100,0)</f>
        <v>0</v>
      </c>
      <c r="I89" s="235">
        <f t="shared" si="68"/>
        <v>0</v>
      </c>
      <c r="J89" s="235">
        <f t="shared" si="68"/>
        <v>0</v>
      </c>
      <c r="K89" s="235">
        <f t="shared" si="68"/>
        <v>0</v>
      </c>
      <c r="L89" s="235">
        <f t="shared" si="68"/>
        <v>0</v>
      </c>
      <c r="M89" s="235">
        <f t="shared" si="68"/>
        <v>0</v>
      </c>
      <c r="N89" s="235">
        <f t="shared" si="68"/>
        <v>0</v>
      </c>
      <c r="O89" s="235">
        <f t="shared" si="68"/>
        <v>0</v>
      </c>
      <c r="P89" s="235">
        <f t="shared" si="68"/>
        <v>0</v>
      </c>
      <c r="Q89" s="235">
        <f t="shared" si="68"/>
        <v>0</v>
      </c>
      <c r="R89" s="235">
        <f t="shared" si="68"/>
        <v>0</v>
      </c>
      <c r="S89" s="41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</row>
    <row r="90" spans="1:43" s="1" customFormat="1" ht="20.25" hidden="1" customHeight="1" x14ac:dyDescent="0.2">
      <c r="A90" s="36"/>
      <c r="B90" s="36"/>
      <c r="C90" s="53">
        <v>3</v>
      </c>
      <c r="D90" s="424"/>
      <c r="E90" s="402"/>
      <c r="F90" s="227" t="s">
        <v>147</v>
      </c>
      <c r="G90" s="228">
        <f>IFERROR(G85*G86/100*G86/88,0)</f>
        <v>0</v>
      </c>
      <c r="H90" s="228">
        <f t="shared" ref="H90:R90" si="69">IFERROR(H85*H86/100*H86/88,0)</f>
        <v>0</v>
      </c>
      <c r="I90" s="228">
        <f t="shared" si="69"/>
        <v>0</v>
      </c>
      <c r="J90" s="228">
        <f t="shared" si="69"/>
        <v>0</v>
      </c>
      <c r="K90" s="228">
        <f t="shared" si="69"/>
        <v>0</v>
      </c>
      <c r="L90" s="228">
        <f t="shared" si="69"/>
        <v>0</v>
      </c>
      <c r="M90" s="228">
        <f t="shared" si="69"/>
        <v>0</v>
      </c>
      <c r="N90" s="228">
        <f t="shared" si="69"/>
        <v>0</v>
      </c>
      <c r="O90" s="228">
        <f t="shared" si="69"/>
        <v>0</v>
      </c>
      <c r="P90" s="228">
        <f t="shared" si="69"/>
        <v>0</v>
      </c>
      <c r="Q90" s="228">
        <f t="shared" si="69"/>
        <v>0</v>
      </c>
      <c r="R90" s="228">
        <f t="shared" si="69"/>
        <v>0</v>
      </c>
      <c r="S90" s="41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</row>
    <row r="91" spans="1:43" s="1" customFormat="1" ht="20.25" customHeight="1" x14ac:dyDescent="0.2">
      <c r="A91" s="36"/>
      <c r="B91" s="36"/>
      <c r="C91" s="36"/>
      <c r="D91" s="424"/>
      <c r="E91" s="400" t="e">
        <f>'Gruppe 1'!E92:E97</f>
        <v>#VALUE!</v>
      </c>
      <c r="F91" s="134" t="str">
        <f>$F$6</f>
        <v>FM-Menge (kg)</v>
      </c>
      <c r="G91" s="226"/>
      <c r="H91" s="256" t="str">
        <f t="shared" ref="H91:R91" si="70">IFERROR(G91*H$123/G$123,"-")</f>
        <v>-</v>
      </c>
      <c r="I91" s="256" t="str">
        <f t="shared" si="70"/>
        <v>-</v>
      </c>
      <c r="J91" s="256" t="str">
        <f t="shared" si="70"/>
        <v>-</v>
      </c>
      <c r="K91" s="256" t="str">
        <f t="shared" si="70"/>
        <v>-</v>
      </c>
      <c r="L91" s="256" t="str">
        <f t="shared" si="70"/>
        <v>-</v>
      </c>
      <c r="M91" s="256" t="str">
        <f t="shared" si="70"/>
        <v>-</v>
      </c>
      <c r="N91" s="256" t="str">
        <f t="shared" si="70"/>
        <v>-</v>
      </c>
      <c r="O91" s="256" t="str">
        <f t="shared" si="70"/>
        <v>-</v>
      </c>
      <c r="P91" s="256" t="str">
        <f t="shared" si="70"/>
        <v>-</v>
      </c>
      <c r="Q91" s="256" t="str">
        <f t="shared" si="70"/>
        <v>-</v>
      </c>
      <c r="R91" s="256" t="str">
        <f t="shared" si="70"/>
        <v>-</v>
      </c>
      <c r="S91" s="41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</row>
    <row r="92" spans="1:43" s="1" customFormat="1" ht="20.25" customHeight="1" x14ac:dyDescent="0.2">
      <c r="A92" s="36"/>
      <c r="B92" s="36"/>
      <c r="C92" s="36"/>
      <c r="D92" s="424"/>
      <c r="E92" s="401"/>
      <c r="F92" s="134" t="s">
        <v>63</v>
      </c>
      <c r="G92" s="157">
        <f>'Gruppe 1'!G93</f>
        <v>99</v>
      </c>
      <c r="H92" s="236">
        <f>G92</f>
        <v>99</v>
      </c>
      <c r="I92" s="236">
        <f t="shared" ref="I92:R93" si="71">H92</f>
        <v>99</v>
      </c>
      <c r="J92" s="236">
        <f t="shared" si="71"/>
        <v>99</v>
      </c>
      <c r="K92" s="236">
        <f t="shared" si="71"/>
        <v>99</v>
      </c>
      <c r="L92" s="236">
        <f t="shared" si="71"/>
        <v>99</v>
      </c>
      <c r="M92" s="236">
        <f t="shared" si="71"/>
        <v>99</v>
      </c>
      <c r="N92" s="236">
        <f t="shared" si="71"/>
        <v>99</v>
      </c>
      <c r="O92" s="236">
        <f t="shared" si="71"/>
        <v>99</v>
      </c>
      <c r="P92" s="236">
        <f t="shared" si="71"/>
        <v>99</v>
      </c>
      <c r="Q92" s="236">
        <f t="shared" si="71"/>
        <v>99</v>
      </c>
      <c r="R92" s="236">
        <f t="shared" si="71"/>
        <v>99</v>
      </c>
      <c r="S92" s="41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</row>
    <row r="93" spans="1:43" s="1" customFormat="1" ht="20.25" customHeight="1" x14ac:dyDescent="0.2">
      <c r="A93" s="36"/>
      <c r="B93" s="36"/>
      <c r="C93" s="36"/>
      <c r="D93" s="424"/>
      <c r="E93" s="401"/>
      <c r="F93" s="134" t="s">
        <v>146</v>
      </c>
      <c r="G93" s="234">
        <f>'Gruppe 1'!G94</f>
        <v>70</v>
      </c>
      <c r="H93" s="237">
        <f>G93</f>
        <v>70</v>
      </c>
      <c r="I93" s="237">
        <f t="shared" si="71"/>
        <v>70</v>
      </c>
      <c r="J93" s="237">
        <f t="shared" si="71"/>
        <v>70</v>
      </c>
      <c r="K93" s="237">
        <f t="shared" si="71"/>
        <v>70</v>
      </c>
      <c r="L93" s="237">
        <f t="shared" si="71"/>
        <v>70</v>
      </c>
      <c r="M93" s="237">
        <f t="shared" si="71"/>
        <v>70</v>
      </c>
      <c r="N93" s="237">
        <f t="shared" si="71"/>
        <v>70</v>
      </c>
      <c r="O93" s="237">
        <f t="shared" si="71"/>
        <v>70</v>
      </c>
      <c r="P93" s="237">
        <f t="shared" si="71"/>
        <v>70</v>
      </c>
      <c r="Q93" s="237">
        <f t="shared" si="71"/>
        <v>70</v>
      </c>
      <c r="R93" s="237">
        <f t="shared" si="71"/>
        <v>70</v>
      </c>
      <c r="S93" s="41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</row>
    <row r="94" spans="1:43" s="1" customFormat="1" ht="20.25" hidden="1" customHeight="1" x14ac:dyDescent="0.2">
      <c r="A94" s="36"/>
      <c r="B94" s="83">
        <f>B88+1</f>
        <v>16</v>
      </c>
      <c r="C94" s="53">
        <v>1</v>
      </c>
      <c r="D94" s="424"/>
      <c r="E94" s="401"/>
      <c r="F94" s="227" t="s">
        <v>148</v>
      </c>
      <c r="G94" s="228">
        <f>IFERROR(G91*G92/100,0)</f>
        <v>0</v>
      </c>
      <c r="H94" s="228">
        <f t="shared" ref="H94:R94" si="72">IFERROR(H91*H92/100,0)</f>
        <v>0</v>
      </c>
      <c r="I94" s="228">
        <f t="shared" si="72"/>
        <v>0</v>
      </c>
      <c r="J94" s="228">
        <f t="shared" si="72"/>
        <v>0</v>
      </c>
      <c r="K94" s="228">
        <f t="shared" si="72"/>
        <v>0</v>
      </c>
      <c r="L94" s="228">
        <f t="shared" si="72"/>
        <v>0</v>
      </c>
      <c r="M94" s="228">
        <f t="shared" si="72"/>
        <v>0</v>
      </c>
      <c r="N94" s="228">
        <f t="shared" si="72"/>
        <v>0</v>
      </c>
      <c r="O94" s="228">
        <f t="shared" si="72"/>
        <v>0</v>
      </c>
      <c r="P94" s="228">
        <f t="shared" si="72"/>
        <v>0</v>
      </c>
      <c r="Q94" s="228">
        <f t="shared" si="72"/>
        <v>0</v>
      </c>
      <c r="R94" s="228">
        <f t="shared" si="72"/>
        <v>0</v>
      </c>
      <c r="S94" s="41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</row>
    <row r="95" spans="1:43" s="1" customFormat="1" ht="20.25" hidden="1" customHeight="1" x14ac:dyDescent="0.2">
      <c r="A95" s="36"/>
      <c r="B95" s="53"/>
      <c r="C95" s="53">
        <f>C94+1</f>
        <v>2</v>
      </c>
      <c r="D95" s="424"/>
      <c r="E95" s="401"/>
      <c r="F95" s="227" t="s">
        <v>145</v>
      </c>
      <c r="G95" s="235">
        <f>IFERROR(G91*G93/100,0)</f>
        <v>0</v>
      </c>
      <c r="H95" s="235">
        <f t="shared" ref="H95:R95" si="73">IFERROR(H91*H93/100,0)</f>
        <v>0</v>
      </c>
      <c r="I95" s="235">
        <f t="shared" si="73"/>
        <v>0</v>
      </c>
      <c r="J95" s="235">
        <f t="shared" si="73"/>
        <v>0</v>
      </c>
      <c r="K95" s="235">
        <f t="shared" si="73"/>
        <v>0</v>
      </c>
      <c r="L95" s="235">
        <f t="shared" si="73"/>
        <v>0</v>
      </c>
      <c r="M95" s="235">
        <f t="shared" si="73"/>
        <v>0</v>
      </c>
      <c r="N95" s="235">
        <f t="shared" si="73"/>
        <v>0</v>
      </c>
      <c r="O95" s="235">
        <f t="shared" si="73"/>
        <v>0</v>
      </c>
      <c r="P95" s="235">
        <f t="shared" si="73"/>
        <v>0</v>
      </c>
      <c r="Q95" s="235">
        <f t="shared" si="73"/>
        <v>0</v>
      </c>
      <c r="R95" s="235">
        <f t="shared" si="73"/>
        <v>0</v>
      </c>
      <c r="S95" s="41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</row>
    <row r="96" spans="1:43" s="1" customFormat="1" ht="20.25" hidden="1" customHeight="1" x14ac:dyDescent="0.2">
      <c r="A96" s="36"/>
      <c r="B96" s="36"/>
      <c r="C96" s="53">
        <v>3</v>
      </c>
      <c r="D96" s="424"/>
      <c r="E96" s="402"/>
      <c r="F96" s="227" t="s">
        <v>147</v>
      </c>
      <c r="G96" s="228">
        <f>IFERROR(G91*G92/100*G92/88,0)</f>
        <v>0</v>
      </c>
      <c r="H96" s="228">
        <f t="shared" ref="H96:R96" si="74">IFERROR(H91*H92/100*H92/88,0)</f>
        <v>0</v>
      </c>
      <c r="I96" s="228">
        <f t="shared" si="74"/>
        <v>0</v>
      </c>
      <c r="J96" s="228">
        <f t="shared" si="74"/>
        <v>0</v>
      </c>
      <c r="K96" s="228">
        <f t="shared" si="74"/>
        <v>0</v>
      </c>
      <c r="L96" s="228">
        <f t="shared" si="74"/>
        <v>0</v>
      </c>
      <c r="M96" s="228">
        <f t="shared" si="74"/>
        <v>0</v>
      </c>
      <c r="N96" s="228">
        <f t="shared" si="74"/>
        <v>0</v>
      </c>
      <c r="O96" s="228">
        <f t="shared" si="74"/>
        <v>0</v>
      </c>
      <c r="P96" s="228">
        <f t="shared" si="74"/>
        <v>0</v>
      </c>
      <c r="Q96" s="228">
        <f t="shared" si="74"/>
        <v>0</v>
      </c>
      <c r="R96" s="228">
        <f t="shared" si="74"/>
        <v>0</v>
      </c>
      <c r="S96" s="41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</row>
    <row r="97" spans="1:43" s="1" customFormat="1" ht="20.25" customHeight="1" x14ac:dyDescent="0.2">
      <c r="A97" s="36"/>
      <c r="B97" s="36"/>
      <c r="C97" s="36"/>
      <c r="D97" s="424"/>
      <c r="E97" s="400" t="e">
        <f>'Gruppe 1'!E98:E103</f>
        <v>#VALUE!</v>
      </c>
      <c r="F97" s="134" t="str">
        <f>$F$6</f>
        <v>FM-Menge (kg)</v>
      </c>
      <c r="G97" s="226"/>
      <c r="H97" s="256" t="str">
        <f t="shared" ref="H97:R97" si="75">IFERROR(G97*H$123/G$123,"-")</f>
        <v>-</v>
      </c>
      <c r="I97" s="256" t="str">
        <f t="shared" si="75"/>
        <v>-</v>
      </c>
      <c r="J97" s="256" t="str">
        <f t="shared" si="75"/>
        <v>-</v>
      </c>
      <c r="K97" s="256" t="str">
        <f t="shared" si="75"/>
        <v>-</v>
      </c>
      <c r="L97" s="256" t="str">
        <f t="shared" si="75"/>
        <v>-</v>
      </c>
      <c r="M97" s="256" t="str">
        <f t="shared" si="75"/>
        <v>-</v>
      </c>
      <c r="N97" s="256" t="str">
        <f t="shared" si="75"/>
        <v>-</v>
      </c>
      <c r="O97" s="256" t="str">
        <f t="shared" si="75"/>
        <v>-</v>
      </c>
      <c r="P97" s="256" t="str">
        <f t="shared" si="75"/>
        <v>-</v>
      </c>
      <c r="Q97" s="256" t="str">
        <f t="shared" si="75"/>
        <v>-</v>
      </c>
      <c r="R97" s="256" t="str">
        <f t="shared" si="75"/>
        <v>-</v>
      </c>
      <c r="S97" s="41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</row>
    <row r="98" spans="1:43" s="1" customFormat="1" ht="20.25" customHeight="1" x14ac:dyDescent="0.2">
      <c r="A98" s="36"/>
      <c r="B98" s="36"/>
      <c r="C98" s="36"/>
      <c r="D98" s="424"/>
      <c r="E98" s="401"/>
      <c r="F98" s="134" t="s">
        <v>63</v>
      </c>
      <c r="G98" s="157">
        <f>'Gruppe 1'!G99</f>
        <v>98</v>
      </c>
      <c r="H98" s="236">
        <f>G98</f>
        <v>98</v>
      </c>
      <c r="I98" s="236">
        <f t="shared" ref="I98:R99" si="76">H98</f>
        <v>98</v>
      </c>
      <c r="J98" s="236">
        <f t="shared" si="76"/>
        <v>98</v>
      </c>
      <c r="K98" s="236">
        <f t="shared" si="76"/>
        <v>98</v>
      </c>
      <c r="L98" s="236">
        <f t="shared" si="76"/>
        <v>98</v>
      </c>
      <c r="M98" s="236">
        <f t="shared" si="76"/>
        <v>98</v>
      </c>
      <c r="N98" s="236">
        <f t="shared" si="76"/>
        <v>98</v>
      </c>
      <c r="O98" s="236">
        <f t="shared" si="76"/>
        <v>98</v>
      </c>
      <c r="P98" s="236">
        <f t="shared" si="76"/>
        <v>98</v>
      </c>
      <c r="Q98" s="236">
        <f t="shared" si="76"/>
        <v>98</v>
      </c>
      <c r="R98" s="236">
        <f t="shared" si="76"/>
        <v>98</v>
      </c>
      <c r="S98" s="41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</row>
    <row r="99" spans="1:43" s="1" customFormat="1" ht="20.25" customHeight="1" x14ac:dyDescent="0.2">
      <c r="A99" s="36"/>
      <c r="B99" s="36"/>
      <c r="C99" s="36"/>
      <c r="D99" s="424"/>
      <c r="E99" s="401"/>
      <c r="F99" s="134" t="s">
        <v>146</v>
      </c>
      <c r="G99" s="234">
        <f>'Gruppe 1'!G100</f>
        <v>4.5</v>
      </c>
      <c r="H99" s="237">
        <f>G99</f>
        <v>4.5</v>
      </c>
      <c r="I99" s="237">
        <f t="shared" si="76"/>
        <v>4.5</v>
      </c>
      <c r="J99" s="237">
        <f t="shared" si="76"/>
        <v>4.5</v>
      </c>
      <c r="K99" s="237">
        <f t="shared" si="76"/>
        <v>4.5</v>
      </c>
      <c r="L99" s="237">
        <f t="shared" si="76"/>
        <v>4.5</v>
      </c>
      <c r="M99" s="237">
        <f t="shared" si="76"/>
        <v>4.5</v>
      </c>
      <c r="N99" s="237">
        <f t="shared" si="76"/>
        <v>4.5</v>
      </c>
      <c r="O99" s="237">
        <f t="shared" si="76"/>
        <v>4.5</v>
      </c>
      <c r="P99" s="237">
        <f t="shared" si="76"/>
        <v>4.5</v>
      </c>
      <c r="Q99" s="237">
        <f t="shared" si="76"/>
        <v>4.5</v>
      </c>
      <c r="R99" s="237">
        <f t="shared" si="76"/>
        <v>4.5</v>
      </c>
      <c r="S99" s="41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</row>
    <row r="100" spans="1:43" s="1" customFormat="1" ht="20.25" hidden="1" customHeight="1" x14ac:dyDescent="0.2">
      <c r="A100" s="36"/>
      <c r="B100" s="83">
        <f>B94+1</f>
        <v>17</v>
      </c>
      <c r="C100" s="53">
        <v>1</v>
      </c>
      <c r="D100" s="424"/>
      <c r="E100" s="401"/>
      <c r="F100" s="227" t="s">
        <v>148</v>
      </c>
      <c r="G100" s="228">
        <f>IFERROR(G97*G98/100,0)</f>
        <v>0</v>
      </c>
      <c r="H100" s="228">
        <f t="shared" ref="H100:R100" si="77">IFERROR(H97*H98/100,0)</f>
        <v>0</v>
      </c>
      <c r="I100" s="228">
        <f t="shared" si="77"/>
        <v>0</v>
      </c>
      <c r="J100" s="228">
        <f t="shared" si="77"/>
        <v>0</v>
      </c>
      <c r="K100" s="228">
        <f t="shared" si="77"/>
        <v>0</v>
      </c>
      <c r="L100" s="228">
        <f t="shared" si="77"/>
        <v>0</v>
      </c>
      <c r="M100" s="228">
        <f t="shared" si="77"/>
        <v>0</v>
      </c>
      <c r="N100" s="228">
        <f t="shared" si="77"/>
        <v>0</v>
      </c>
      <c r="O100" s="228">
        <f t="shared" si="77"/>
        <v>0</v>
      </c>
      <c r="P100" s="228">
        <f t="shared" si="77"/>
        <v>0</v>
      </c>
      <c r="Q100" s="228">
        <f t="shared" si="77"/>
        <v>0</v>
      </c>
      <c r="R100" s="228">
        <f t="shared" si="77"/>
        <v>0</v>
      </c>
      <c r="S100" s="41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</row>
    <row r="101" spans="1:43" s="1" customFormat="1" ht="20.25" hidden="1" customHeight="1" x14ac:dyDescent="0.2">
      <c r="A101" s="36"/>
      <c r="B101" s="53"/>
      <c r="C101" s="53">
        <f>C100+1</f>
        <v>2</v>
      </c>
      <c r="D101" s="424"/>
      <c r="E101" s="401"/>
      <c r="F101" s="227" t="s">
        <v>145</v>
      </c>
      <c r="G101" s="235">
        <f>IFERROR(G97*G99/100,0)</f>
        <v>0</v>
      </c>
      <c r="H101" s="235">
        <f t="shared" ref="H101:R101" si="78">IFERROR(H97*H99/100,0)</f>
        <v>0</v>
      </c>
      <c r="I101" s="235">
        <f t="shared" si="78"/>
        <v>0</v>
      </c>
      <c r="J101" s="235">
        <f t="shared" si="78"/>
        <v>0</v>
      </c>
      <c r="K101" s="235">
        <f t="shared" si="78"/>
        <v>0</v>
      </c>
      <c r="L101" s="235">
        <f t="shared" si="78"/>
        <v>0</v>
      </c>
      <c r="M101" s="235">
        <f t="shared" si="78"/>
        <v>0</v>
      </c>
      <c r="N101" s="235">
        <f t="shared" si="78"/>
        <v>0</v>
      </c>
      <c r="O101" s="235">
        <f t="shared" si="78"/>
        <v>0</v>
      </c>
      <c r="P101" s="235">
        <f t="shared" si="78"/>
        <v>0</v>
      </c>
      <c r="Q101" s="235">
        <f t="shared" si="78"/>
        <v>0</v>
      </c>
      <c r="R101" s="235">
        <f t="shared" si="78"/>
        <v>0</v>
      </c>
      <c r="S101" s="41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</row>
    <row r="102" spans="1:43" s="1" customFormat="1" ht="20.25" hidden="1" customHeight="1" x14ac:dyDescent="0.2">
      <c r="A102" s="36"/>
      <c r="B102" s="36"/>
      <c r="C102" s="53">
        <v>3</v>
      </c>
      <c r="D102" s="424"/>
      <c r="E102" s="402"/>
      <c r="F102" s="227" t="s">
        <v>147</v>
      </c>
      <c r="G102" s="228">
        <f>IFERROR(G97*G98/100*G98/88,0)</f>
        <v>0</v>
      </c>
      <c r="H102" s="228">
        <f t="shared" ref="H102:R102" si="79">IFERROR(H97*H98/100*H98/88,0)</f>
        <v>0</v>
      </c>
      <c r="I102" s="228">
        <f t="shared" si="79"/>
        <v>0</v>
      </c>
      <c r="J102" s="228">
        <f t="shared" si="79"/>
        <v>0</v>
      </c>
      <c r="K102" s="228">
        <f t="shared" si="79"/>
        <v>0</v>
      </c>
      <c r="L102" s="228">
        <f t="shared" si="79"/>
        <v>0</v>
      </c>
      <c r="M102" s="228">
        <f t="shared" si="79"/>
        <v>0</v>
      </c>
      <c r="N102" s="228">
        <f t="shared" si="79"/>
        <v>0</v>
      </c>
      <c r="O102" s="228">
        <f t="shared" si="79"/>
        <v>0</v>
      </c>
      <c r="P102" s="228">
        <f t="shared" si="79"/>
        <v>0</v>
      </c>
      <c r="Q102" s="228">
        <f t="shared" si="79"/>
        <v>0</v>
      </c>
      <c r="R102" s="228">
        <f t="shared" si="79"/>
        <v>0</v>
      </c>
      <c r="S102" s="41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</row>
    <row r="103" spans="1:43" s="1" customFormat="1" ht="20.25" customHeight="1" x14ac:dyDescent="0.2">
      <c r="A103" s="36"/>
      <c r="B103" s="36"/>
      <c r="C103" s="36"/>
      <c r="D103" s="421" t="s">
        <v>70</v>
      </c>
      <c r="E103" s="400" t="e">
        <f>'Gruppe 1'!E104:E109</f>
        <v>#VALUE!</v>
      </c>
      <c r="F103" s="134" t="str">
        <f>$F$6</f>
        <v>FM-Menge (kg)</v>
      </c>
      <c r="G103" s="226"/>
      <c r="H103" s="256" t="str">
        <f t="shared" ref="H103:R103" si="80">IFERROR(G103*H$123/G$123,"-")</f>
        <v>-</v>
      </c>
      <c r="I103" s="256" t="str">
        <f t="shared" si="80"/>
        <v>-</v>
      </c>
      <c r="J103" s="256" t="str">
        <f t="shared" si="80"/>
        <v>-</v>
      </c>
      <c r="K103" s="256" t="str">
        <f t="shared" si="80"/>
        <v>-</v>
      </c>
      <c r="L103" s="256" t="str">
        <f t="shared" si="80"/>
        <v>-</v>
      </c>
      <c r="M103" s="256" t="str">
        <f t="shared" si="80"/>
        <v>-</v>
      </c>
      <c r="N103" s="256" t="str">
        <f t="shared" si="80"/>
        <v>-</v>
      </c>
      <c r="O103" s="256" t="str">
        <f t="shared" si="80"/>
        <v>-</v>
      </c>
      <c r="P103" s="256" t="str">
        <f t="shared" si="80"/>
        <v>-</v>
      </c>
      <c r="Q103" s="256" t="str">
        <f t="shared" si="80"/>
        <v>-</v>
      </c>
      <c r="R103" s="256" t="str">
        <f t="shared" si="80"/>
        <v>-</v>
      </c>
      <c r="S103" s="41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</row>
    <row r="104" spans="1:43" s="1" customFormat="1" ht="20.25" customHeight="1" x14ac:dyDescent="0.2">
      <c r="A104" s="36"/>
      <c r="B104" s="36"/>
      <c r="C104" s="36"/>
      <c r="D104" s="421"/>
      <c r="E104" s="401"/>
      <c r="F104" s="134" t="s">
        <v>63</v>
      </c>
      <c r="G104" s="157">
        <f>'Gruppe 1'!G105</f>
        <v>25</v>
      </c>
      <c r="H104" s="236">
        <f>G104</f>
        <v>25</v>
      </c>
      <c r="I104" s="236">
        <f t="shared" ref="I104:R105" si="81">H104</f>
        <v>25</v>
      </c>
      <c r="J104" s="236">
        <f t="shared" si="81"/>
        <v>25</v>
      </c>
      <c r="K104" s="236">
        <f t="shared" si="81"/>
        <v>25</v>
      </c>
      <c r="L104" s="236">
        <f t="shared" si="81"/>
        <v>25</v>
      </c>
      <c r="M104" s="236">
        <f t="shared" si="81"/>
        <v>25</v>
      </c>
      <c r="N104" s="236">
        <f t="shared" si="81"/>
        <v>25</v>
      </c>
      <c r="O104" s="236">
        <f t="shared" si="81"/>
        <v>25</v>
      </c>
      <c r="P104" s="236">
        <f t="shared" si="81"/>
        <v>25</v>
      </c>
      <c r="Q104" s="236">
        <f t="shared" si="81"/>
        <v>25</v>
      </c>
      <c r="R104" s="236">
        <f t="shared" si="81"/>
        <v>25</v>
      </c>
      <c r="S104" s="41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</row>
    <row r="105" spans="1:43" s="1" customFormat="1" ht="20.25" customHeight="1" x14ac:dyDescent="0.2">
      <c r="A105" s="36"/>
      <c r="B105" s="36"/>
      <c r="C105" s="36"/>
      <c r="D105" s="421"/>
      <c r="E105" s="401"/>
      <c r="F105" s="134" t="s">
        <v>146</v>
      </c>
      <c r="G105" s="234">
        <f>'Gruppe 1'!G106</f>
        <v>4.2</v>
      </c>
      <c r="H105" s="237">
        <f>G105</f>
        <v>4.2</v>
      </c>
      <c r="I105" s="237">
        <f t="shared" si="81"/>
        <v>4.2</v>
      </c>
      <c r="J105" s="237">
        <f t="shared" si="81"/>
        <v>4.2</v>
      </c>
      <c r="K105" s="237">
        <f t="shared" si="81"/>
        <v>4.2</v>
      </c>
      <c r="L105" s="237">
        <f t="shared" si="81"/>
        <v>4.2</v>
      </c>
      <c r="M105" s="237">
        <f t="shared" si="81"/>
        <v>4.2</v>
      </c>
      <c r="N105" s="237">
        <f t="shared" si="81"/>
        <v>4.2</v>
      </c>
      <c r="O105" s="237">
        <f t="shared" si="81"/>
        <v>4.2</v>
      </c>
      <c r="P105" s="237">
        <f t="shared" si="81"/>
        <v>4.2</v>
      </c>
      <c r="Q105" s="237">
        <f t="shared" si="81"/>
        <v>4.2</v>
      </c>
      <c r="R105" s="237">
        <f t="shared" si="81"/>
        <v>4.2</v>
      </c>
      <c r="S105" s="41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</row>
    <row r="106" spans="1:43" s="1" customFormat="1" ht="20.25" hidden="1" customHeight="1" x14ac:dyDescent="0.2">
      <c r="A106" s="36"/>
      <c r="B106" s="83">
        <f>B100+1</f>
        <v>18</v>
      </c>
      <c r="C106" s="53">
        <v>1</v>
      </c>
      <c r="D106" s="421"/>
      <c r="E106" s="401"/>
      <c r="F106" s="227" t="s">
        <v>148</v>
      </c>
      <c r="G106" s="228">
        <f>IFERROR(G103*G104/100,0)</f>
        <v>0</v>
      </c>
      <c r="H106" s="228">
        <f t="shared" ref="H106:R106" si="82">IFERROR(H103*H104/100,0)</f>
        <v>0</v>
      </c>
      <c r="I106" s="228">
        <f t="shared" si="82"/>
        <v>0</v>
      </c>
      <c r="J106" s="228">
        <f t="shared" si="82"/>
        <v>0</v>
      </c>
      <c r="K106" s="228">
        <f t="shared" si="82"/>
        <v>0</v>
      </c>
      <c r="L106" s="228">
        <f t="shared" si="82"/>
        <v>0</v>
      </c>
      <c r="M106" s="228">
        <f t="shared" si="82"/>
        <v>0</v>
      </c>
      <c r="N106" s="228">
        <f t="shared" si="82"/>
        <v>0</v>
      </c>
      <c r="O106" s="228">
        <f t="shared" si="82"/>
        <v>0</v>
      </c>
      <c r="P106" s="228">
        <f t="shared" si="82"/>
        <v>0</v>
      </c>
      <c r="Q106" s="228">
        <f t="shared" si="82"/>
        <v>0</v>
      </c>
      <c r="R106" s="228">
        <f t="shared" si="82"/>
        <v>0</v>
      </c>
      <c r="S106" s="41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</row>
    <row r="107" spans="1:43" s="1" customFormat="1" ht="20.25" hidden="1" customHeight="1" x14ac:dyDescent="0.2">
      <c r="A107" s="36"/>
      <c r="B107" s="53"/>
      <c r="C107" s="53">
        <f>C106+1</f>
        <v>2</v>
      </c>
      <c r="D107" s="421"/>
      <c r="E107" s="401"/>
      <c r="F107" s="227" t="s">
        <v>145</v>
      </c>
      <c r="G107" s="235">
        <f>IFERROR(G103*G105/100,0)</f>
        <v>0</v>
      </c>
      <c r="H107" s="235">
        <f t="shared" ref="H107:R107" si="83">IFERROR(H103*H105/100,0)</f>
        <v>0</v>
      </c>
      <c r="I107" s="235">
        <f t="shared" si="83"/>
        <v>0</v>
      </c>
      <c r="J107" s="235">
        <f t="shared" si="83"/>
        <v>0</v>
      </c>
      <c r="K107" s="235">
        <f t="shared" si="83"/>
        <v>0</v>
      </c>
      <c r="L107" s="235">
        <f t="shared" si="83"/>
        <v>0</v>
      </c>
      <c r="M107" s="235">
        <f t="shared" si="83"/>
        <v>0</v>
      </c>
      <c r="N107" s="235">
        <f t="shared" si="83"/>
        <v>0</v>
      </c>
      <c r="O107" s="235">
        <f t="shared" si="83"/>
        <v>0</v>
      </c>
      <c r="P107" s="235">
        <f t="shared" si="83"/>
        <v>0</v>
      </c>
      <c r="Q107" s="235">
        <f t="shared" si="83"/>
        <v>0</v>
      </c>
      <c r="R107" s="235">
        <f t="shared" si="83"/>
        <v>0</v>
      </c>
      <c r="S107" s="41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</row>
    <row r="108" spans="1:43" s="1" customFormat="1" ht="20.25" hidden="1" customHeight="1" x14ac:dyDescent="0.2">
      <c r="A108" s="36"/>
      <c r="B108" s="36"/>
      <c r="C108" s="53">
        <v>3</v>
      </c>
      <c r="D108" s="421"/>
      <c r="E108" s="402"/>
      <c r="F108" s="227" t="s">
        <v>147</v>
      </c>
      <c r="G108" s="228">
        <f>IFERROR(G103*G104/100*G104/88,0)</f>
        <v>0</v>
      </c>
      <c r="H108" s="228">
        <f t="shared" ref="H108:R108" si="84">IFERROR(H103*H104/100*H104/88,0)</f>
        <v>0</v>
      </c>
      <c r="I108" s="228">
        <f t="shared" si="84"/>
        <v>0</v>
      </c>
      <c r="J108" s="228">
        <f t="shared" si="84"/>
        <v>0</v>
      </c>
      <c r="K108" s="228">
        <f t="shared" si="84"/>
        <v>0</v>
      </c>
      <c r="L108" s="228">
        <f t="shared" si="84"/>
        <v>0</v>
      </c>
      <c r="M108" s="228">
        <f t="shared" si="84"/>
        <v>0</v>
      </c>
      <c r="N108" s="228">
        <f t="shared" si="84"/>
        <v>0</v>
      </c>
      <c r="O108" s="228">
        <f t="shared" si="84"/>
        <v>0</v>
      </c>
      <c r="P108" s="228">
        <f t="shared" si="84"/>
        <v>0</v>
      </c>
      <c r="Q108" s="228">
        <f t="shared" si="84"/>
        <v>0</v>
      </c>
      <c r="R108" s="228">
        <f t="shared" si="84"/>
        <v>0</v>
      </c>
      <c r="S108" s="41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</row>
    <row r="109" spans="1:43" s="1" customFormat="1" ht="20.25" customHeight="1" x14ac:dyDescent="0.2">
      <c r="A109" s="36"/>
      <c r="B109" s="36"/>
      <c r="C109" s="36"/>
      <c r="D109" s="421"/>
      <c r="E109" s="400" t="e">
        <f>'Gruppe 1'!E110:E115</f>
        <v>#VALUE!</v>
      </c>
      <c r="F109" s="134" t="str">
        <f>$F$6</f>
        <v>FM-Menge (kg)</v>
      </c>
      <c r="G109" s="226"/>
      <c r="H109" s="256" t="str">
        <f t="shared" ref="H109:R109" si="85">IFERROR(G109*H$123/G$123,"-")</f>
        <v>-</v>
      </c>
      <c r="I109" s="256" t="str">
        <f t="shared" si="85"/>
        <v>-</v>
      </c>
      <c r="J109" s="256" t="str">
        <f t="shared" si="85"/>
        <v>-</v>
      </c>
      <c r="K109" s="256" t="str">
        <f t="shared" si="85"/>
        <v>-</v>
      </c>
      <c r="L109" s="256" t="str">
        <f t="shared" si="85"/>
        <v>-</v>
      </c>
      <c r="M109" s="256" t="str">
        <f t="shared" si="85"/>
        <v>-</v>
      </c>
      <c r="N109" s="256" t="str">
        <f t="shared" si="85"/>
        <v>-</v>
      </c>
      <c r="O109" s="256" t="str">
        <f t="shared" si="85"/>
        <v>-</v>
      </c>
      <c r="P109" s="256" t="str">
        <f t="shared" si="85"/>
        <v>-</v>
      </c>
      <c r="Q109" s="256" t="str">
        <f t="shared" si="85"/>
        <v>-</v>
      </c>
      <c r="R109" s="256" t="str">
        <f t="shared" si="85"/>
        <v>-</v>
      </c>
      <c r="S109" s="41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</row>
    <row r="110" spans="1:43" s="1" customFormat="1" ht="20.25" customHeight="1" x14ac:dyDescent="0.2">
      <c r="A110" s="36"/>
      <c r="B110" s="36"/>
      <c r="C110" s="36"/>
      <c r="D110" s="421"/>
      <c r="E110" s="401"/>
      <c r="F110" s="134" t="s">
        <v>63</v>
      </c>
      <c r="G110" s="157">
        <f>'Gruppe 1'!G111</f>
        <v>24</v>
      </c>
      <c r="H110" s="236">
        <f>G110</f>
        <v>24</v>
      </c>
      <c r="I110" s="236">
        <f t="shared" ref="I110:R111" si="86">H110</f>
        <v>24</v>
      </c>
      <c r="J110" s="236">
        <f t="shared" si="86"/>
        <v>24</v>
      </c>
      <c r="K110" s="236">
        <f t="shared" si="86"/>
        <v>24</v>
      </c>
      <c r="L110" s="236">
        <f t="shared" si="86"/>
        <v>24</v>
      </c>
      <c r="M110" s="236">
        <f t="shared" si="86"/>
        <v>24</v>
      </c>
      <c r="N110" s="236">
        <f t="shared" si="86"/>
        <v>24</v>
      </c>
      <c r="O110" s="236">
        <f t="shared" si="86"/>
        <v>24</v>
      </c>
      <c r="P110" s="236">
        <f t="shared" si="86"/>
        <v>24</v>
      </c>
      <c r="Q110" s="236">
        <f t="shared" si="86"/>
        <v>24</v>
      </c>
      <c r="R110" s="236">
        <f t="shared" si="86"/>
        <v>24</v>
      </c>
      <c r="S110" s="41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</row>
    <row r="111" spans="1:43" s="1" customFormat="1" ht="20.25" customHeight="1" x14ac:dyDescent="0.2">
      <c r="A111" s="36"/>
      <c r="B111" s="36"/>
      <c r="C111" s="36"/>
      <c r="D111" s="421"/>
      <c r="E111" s="401"/>
      <c r="F111" s="134" t="s">
        <v>146</v>
      </c>
      <c r="G111" s="234">
        <f>'Gruppe 1'!G112</f>
        <v>2.25</v>
      </c>
      <c r="H111" s="237">
        <f>G111</f>
        <v>2.25</v>
      </c>
      <c r="I111" s="237">
        <f t="shared" si="86"/>
        <v>2.25</v>
      </c>
      <c r="J111" s="237">
        <f t="shared" si="86"/>
        <v>2.25</v>
      </c>
      <c r="K111" s="237">
        <f t="shared" si="86"/>
        <v>2.25</v>
      </c>
      <c r="L111" s="237">
        <f t="shared" si="86"/>
        <v>2.25</v>
      </c>
      <c r="M111" s="237">
        <f t="shared" si="86"/>
        <v>2.25</v>
      </c>
      <c r="N111" s="237">
        <f t="shared" si="86"/>
        <v>2.25</v>
      </c>
      <c r="O111" s="237">
        <f t="shared" si="86"/>
        <v>2.25</v>
      </c>
      <c r="P111" s="237">
        <f t="shared" si="86"/>
        <v>2.25</v>
      </c>
      <c r="Q111" s="237">
        <f t="shared" si="86"/>
        <v>2.25</v>
      </c>
      <c r="R111" s="237">
        <f t="shared" si="86"/>
        <v>2.25</v>
      </c>
      <c r="S111" s="41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</row>
    <row r="112" spans="1:43" s="1" customFormat="1" ht="20.25" hidden="1" customHeight="1" x14ac:dyDescent="0.2">
      <c r="A112" s="36"/>
      <c r="B112" s="83">
        <f>B106+1</f>
        <v>19</v>
      </c>
      <c r="C112" s="53">
        <v>1</v>
      </c>
      <c r="D112" s="421"/>
      <c r="E112" s="401"/>
      <c r="F112" s="227" t="s">
        <v>148</v>
      </c>
      <c r="G112" s="228">
        <f>IFERROR(G109*G110/100,0)</f>
        <v>0</v>
      </c>
      <c r="H112" s="228">
        <f t="shared" ref="H112:R112" si="87">IFERROR(H109*H110/100,0)</f>
        <v>0</v>
      </c>
      <c r="I112" s="228">
        <f t="shared" si="87"/>
        <v>0</v>
      </c>
      <c r="J112" s="228">
        <f t="shared" si="87"/>
        <v>0</v>
      </c>
      <c r="K112" s="228">
        <f t="shared" si="87"/>
        <v>0</v>
      </c>
      <c r="L112" s="228">
        <f t="shared" si="87"/>
        <v>0</v>
      </c>
      <c r="M112" s="228">
        <f t="shared" si="87"/>
        <v>0</v>
      </c>
      <c r="N112" s="228">
        <f t="shared" si="87"/>
        <v>0</v>
      </c>
      <c r="O112" s="228">
        <f t="shared" si="87"/>
        <v>0</v>
      </c>
      <c r="P112" s="228">
        <f t="shared" si="87"/>
        <v>0</v>
      </c>
      <c r="Q112" s="228">
        <f t="shared" si="87"/>
        <v>0</v>
      </c>
      <c r="R112" s="228">
        <f t="shared" si="87"/>
        <v>0</v>
      </c>
      <c r="S112" s="41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</row>
    <row r="113" spans="1:43" s="1" customFormat="1" ht="20.25" hidden="1" customHeight="1" x14ac:dyDescent="0.2">
      <c r="A113" s="36"/>
      <c r="B113" s="53"/>
      <c r="C113" s="53">
        <f>C112+1</f>
        <v>2</v>
      </c>
      <c r="D113" s="421"/>
      <c r="E113" s="401"/>
      <c r="F113" s="227" t="s">
        <v>145</v>
      </c>
      <c r="G113" s="235">
        <f>IFERROR(G109*G111/100,0)</f>
        <v>0</v>
      </c>
      <c r="H113" s="235">
        <f t="shared" ref="H113:R113" si="88">IFERROR(H109*H111/100,0)</f>
        <v>0</v>
      </c>
      <c r="I113" s="235">
        <f t="shared" si="88"/>
        <v>0</v>
      </c>
      <c r="J113" s="235">
        <f t="shared" si="88"/>
        <v>0</v>
      </c>
      <c r="K113" s="235">
        <f t="shared" si="88"/>
        <v>0</v>
      </c>
      <c r="L113" s="235">
        <f t="shared" si="88"/>
        <v>0</v>
      </c>
      <c r="M113" s="235">
        <f t="shared" si="88"/>
        <v>0</v>
      </c>
      <c r="N113" s="235">
        <f t="shared" si="88"/>
        <v>0</v>
      </c>
      <c r="O113" s="235">
        <f t="shared" si="88"/>
        <v>0</v>
      </c>
      <c r="P113" s="235">
        <f t="shared" si="88"/>
        <v>0</v>
      </c>
      <c r="Q113" s="235">
        <f t="shared" si="88"/>
        <v>0</v>
      </c>
      <c r="R113" s="235">
        <f t="shared" si="88"/>
        <v>0</v>
      </c>
      <c r="S113" s="41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</row>
    <row r="114" spans="1:43" s="1" customFormat="1" ht="20.25" hidden="1" customHeight="1" x14ac:dyDescent="0.2">
      <c r="A114" s="36"/>
      <c r="B114" s="36"/>
      <c r="C114" s="53">
        <v>3</v>
      </c>
      <c r="D114" s="421"/>
      <c r="E114" s="402"/>
      <c r="F114" s="227" t="s">
        <v>147</v>
      </c>
      <c r="G114" s="228">
        <f>IFERROR(G109*G110/100*G110/88,0)</f>
        <v>0</v>
      </c>
      <c r="H114" s="228">
        <f t="shared" ref="H114:R114" si="89">IFERROR(H109*H110/100*H110/88,0)</f>
        <v>0</v>
      </c>
      <c r="I114" s="228">
        <f t="shared" si="89"/>
        <v>0</v>
      </c>
      <c r="J114" s="228">
        <f t="shared" si="89"/>
        <v>0</v>
      </c>
      <c r="K114" s="228">
        <f t="shared" si="89"/>
        <v>0</v>
      </c>
      <c r="L114" s="228">
        <f t="shared" si="89"/>
        <v>0</v>
      </c>
      <c r="M114" s="228">
        <f t="shared" si="89"/>
        <v>0</v>
      </c>
      <c r="N114" s="228">
        <f t="shared" si="89"/>
        <v>0</v>
      </c>
      <c r="O114" s="228">
        <f t="shared" si="89"/>
        <v>0</v>
      </c>
      <c r="P114" s="228">
        <f t="shared" si="89"/>
        <v>0</v>
      </c>
      <c r="Q114" s="228">
        <f t="shared" si="89"/>
        <v>0</v>
      </c>
      <c r="R114" s="228">
        <f t="shared" si="89"/>
        <v>0</v>
      </c>
      <c r="S114" s="41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</row>
    <row r="115" spans="1:43" s="36" customFormat="1" ht="4.5" customHeight="1" x14ac:dyDescent="0.2">
      <c r="D115" s="244"/>
      <c r="E115" s="244"/>
      <c r="F115" s="54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41"/>
    </row>
    <row r="116" spans="1:43" s="21" customFormat="1" ht="33" hidden="1" customHeight="1" x14ac:dyDescent="0.25">
      <c r="A116" s="48"/>
      <c r="B116" s="48"/>
      <c r="C116" s="48">
        <v>1</v>
      </c>
      <c r="D116" s="257"/>
      <c r="E116" s="403" t="s">
        <v>121</v>
      </c>
      <c r="F116" s="404"/>
      <c r="G116" s="215">
        <f>IFERROR(SUMIF($C$6:$C$114,$C116,G$6:G$114),"0")</f>
        <v>0</v>
      </c>
      <c r="H116" s="215">
        <f t="shared" ref="H116:R118" si="90">IFERROR(SUMIF($C$6:$C$114,$C116,H$6:H$114),"0")</f>
        <v>0</v>
      </c>
      <c r="I116" s="215">
        <f t="shared" si="90"/>
        <v>0</v>
      </c>
      <c r="J116" s="215">
        <f t="shared" si="90"/>
        <v>0</v>
      </c>
      <c r="K116" s="215">
        <f t="shared" si="90"/>
        <v>0</v>
      </c>
      <c r="L116" s="215">
        <f t="shared" si="90"/>
        <v>0</v>
      </c>
      <c r="M116" s="215">
        <f t="shared" si="90"/>
        <v>0</v>
      </c>
      <c r="N116" s="215">
        <f t="shared" si="90"/>
        <v>0</v>
      </c>
      <c r="O116" s="215">
        <f t="shared" si="90"/>
        <v>0</v>
      </c>
      <c r="P116" s="215">
        <f t="shared" si="90"/>
        <v>0</v>
      </c>
      <c r="Q116" s="215">
        <f t="shared" si="90"/>
        <v>0</v>
      </c>
      <c r="R116" s="215">
        <f t="shared" si="90"/>
        <v>0</v>
      </c>
      <c r="S116" s="41"/>
      <c r="T116" s="36"/>
    </row>
    <row r="117" spans="1:43" s="21" customFormat="1" ht="33" hidden="1" customHeight="1" x14ac:dyDescent="0.25">
      <c r="A117" s="48"/>
      <c r="B117" s="48"/>
      <c r="C117" s="48">
        <v>2</v>
      </c>
      <c r="D117" s="257"/>
      <c r="E117" s="403" t="s">
        <v>123</v>
      </c>
      <c r="F117" s="404"/>
      <c r="G117" s="294">
        <f>IFERROR(SUMIF($C$6:$C$114,$C117,G$6:G$114),"0")</f>
        <v>0</v>
      </c>
      <c r="H117" s="294">
        <f t="shared" si="90"/>
        <v>0</v>
      </c>
      <c r="I117" s="294">
        <f t="shared" si="90"/>
        <v>0</v>
      </c>
      <c r="J117" s="294">
        <f t="shared" si="90"/>
        <v>0</v>
      </c>
      <c r="K117" s="294">
        <f t="shared" si="90"/>
        <v>0</v>
      </c>
      <c r="L117" s="294">
        <f t="shared" si="90"/>
        <v>0</v>
      </c>
      <c r="M117" s="294">
        <f t="shared" si="90"/>
        <v>0</v>
      </c>
      <c r="N117" s="294">
        <f t="shared" si="90"/>
        <v>0</v>
      </c>
      <c r="O117" s="294">
        <f t="shared" si="90"/>
        <v>0</v>
      </c>
      <c r="P117" s="294">
        <f t="shared" si="90"/>
        <v>0</v>
      </c>
      <c r="Q117" s="294">
        <f t="shared" si="90"/>
        <v>0</v>
      </c>
      <c r="R117" s="294">
        <f t="shared" si="90"/>
        <v>0</v>
      </c>
      <c r="S117" s="41"/>
      <c r="T117" s="36"/>
    </row>
    <row r="118" spans="1:43" s="21" customFormat="1" ht="30" hidden="1" customHeight="1" x14ac:dyDescent="0.2">
      <c r="A118" s="48"/>
      <c r="B118" s="48"/>
      <c r="C118" s="48">
        <v>3</v>
      </c>
      <c r="D118" s="258"/>
      <c r="E118" s="403" t="s">
        <v>149</v>
      </c>
      <c r="F118" s="404"/>
      <c r="G118" s="215">
        <f>IFERROR(SUMIF($C$6:$C$114,$C118,G$6:G$114),"0")</f>
        <v>0</v>
      </c>
      <c r="H118" s="215">
        <f t="shared" si="90"/>
        <v>0</v>
      </c>
      <c r="I118" s="215">
        <f t="shared" si="90"/>
        <v>0</v>
      </c>
      <c r="J118" s="215">
        <f t="shared" si="90"/>
        <v>0</v>
      </c>
      <c r="K118" s="215">
        <f t="shared" si="90"/>
        <v>0</v>
      </c>
      <c r="L118" s="215">
        <f t="shared" si="90"/>
        <v>0</v>
      </c>
      <c r="M118" s="215">
        <f t="shared" si="90"/>
        <v>0</v>
      </c>
      <c r="N118" s="215">
        <f t="shared" si="90"/>
        <v>0</v>
      </c>
      <c r="O118" s="215">
        <f t="shared" si="90"/>
        <v>0</v>
      </c>
      <c r="P118" s="215">
        <f t="shared" si="90"/>
        <v>0</v>
      </c>
      <c r="Q118" s="215">
        <f t="shared" si="90"/>
        <v>0</v>
      </c>
      <c r="R118" s="215">
        <f t="shared" si="90"/>
        <v>0</v>
      </c>
      <c r="S118" s="41"/>
      <c r="T118" s="36"/>
    </row>
    <row r="119" spans="1:43" s="70" customFormat="1" ht="24" hidden="1" customHeight="1" x14ac:dyDescent="0.2">
      <c r="A119" s="288"/>
      <c r="B119" s="288"/>
      <c r="C119" s="48">
        <v>1</v>
      </c>
      <c r="D119" s="176"/>
      <c r="E119" s="405" t="s">
        <v>158</v>
      </c>
      <c r="F119" s="406"/>
      <c r="G119" s="294">
        <f>IFERROR(SUMIF($C$31:$C$114,$C119,G$31:G$114),"0")</f>
        <v>0</v>
      </c>
      <c r="H119" s="294">
        <f t="shared" ref="H119:R120" si="91">IFERROR(SUMIF($C$31:$C$114,$C119,H$31:H$114),"0")</f>
        <v>0</v>
      </c>
      <c r="I119" s="294">
        <f t="shared" si="91"/>
        <v>0</v>
      </c>
      <c r="J119" s="294">
        <f t="shared" si="91"/>
        <v>0</v>
      </c>
      <c r="K119" s="294">
        <f t="shared" si="91"/>
        <v>0</v>
      </c>
      <c r="L119" s="294">
        <f t="shared" si="91"/>
        <v>0</v>
      </c>
      <c r="M119" s="294">
        <f t="shared" si="91"/>
        <v>0</v>
      </c>
      <c r="N119" s="294">
        <f t="shared" si="91"/>
        <v>0</v>
      </c>
      <c r="O119" s="294">
        <f t="shared" si="91"/>
        <v>0</v>
      </c>
      <c r="P119" s="294">
        <f t="shared" si="91"/>
        <v>0</v>
      </c>
      <c r="Q119" s="294">
        <f t="shared" si="91"/>
        <v>0</v>
      </c>
      <c r="R119" s="294">
        <f t="shared" si="91"/>
        <v>0</v>
      </c>
      <c r="S119" s="177"/>
      <c r="T119" s="51"/>
    </row>
    <row r="120" spans="1:43" s="70" customFormat="1" ht="24" hidden="1" customHeight="1" x14ac:dyDescent="0.2">
      <c r="A120" s="288"/>
      <c r="B120" s="288"/>
      <c r="C120" s="288">
        <v>3</v>
      </c>
      <c r="D120" s="176"/>
      <c r="E120" s="405" t="s">
        <v>107</v>
      </c>
      <c r="F120" s="406"/>
      <c r="G120" s="215">
        <f>IFERROR(SUMIF($C$31:$C$114,$C120,G$31:G$114),"0")</f>
        <v>0</v>
      </c>
      <c r="H120" s="215">
        <f t="shared" si="91"/>
        <v>0</v>
      </c>
      <c r="I120" s="215">
        <f t="shared" si="91"/>
        <v>0</v>
      </c>
      <c r="J120" s="215">
        <f t="shared" si="91"/>
        <v>0</v>
      </c>
      <c r="K120" s="215">
        <f t="shared" si="91"/>
        <v>0</v>
      </c>
      <c r="L120" s="215">
        <f t="shared" si="91"/>
        <v>0</v>
      </c>
      <c r="M120" s="215">
        <f t="shared" si="91"/>
        <v>0</v>
      </c>
      <c r="N120" s="215">
        <f t="shared" si="91"/>
        <v>0</v>
      </c>
      <c r="O120" s="215">
        <f t="shared" si="91"/>
        <v>0</v>
      </c>
      <c r="P120" s="215">
        <f t="shared" si="91"/>
        <v>0</v>
      </c>
      <c r="Q120" s="215">
        <f t="shared" si="91"/>
        <v>0</v>
      </c>
      <c r="R120" s="215">
        <f t="shared" si="91"/>
        <v>0</v>
      </c>
      <c r="S120" s="177"/>
      <c r="T120" s="51"/>
    </row>
    <row r="121" spans="1:43" s="70" customFormat="1" ht="24" hidden="1" customHeight="1" x14ac:dyDescent="0.2">
      <c r="A121" s="288"/>
      <c r="B121" s="288"/>
      <c r="C121" s="288"/>
      <c r="D121" s="259"/>
      <c r="E121" s="411" t="s">
        <v>109</v>
      </c>
      <c r="F121" s="412"/>
      <c r="G121" s="260">
        <f>SUMIF($C$103:$C$114,$C121,G$103:G$114)</f>
        <v>0</v>
      </c>
      <c r="H121" s="260">
        <f>SUMIF($C$103:$C$114,$C121,H$103:H$114)</f>
        <v>0</v>
      </c>
      <c r="I121" s="260">
        <f t="shared" ref="I121:R122" si="92">SUMIF($C$103:$C$114,$C121,I$103:I$114)</f>
        <v>0</v>
      </c>
      <c r="J121" s="260">
        <f t="shared" si="92"/>
        <v>0</v>
      </c>
      <c r="K121" s="260">
        <f t="shared" si="92"/>
        <v>0</v>
      </c>
      <c r="L121" s="260">
        <f t="shared" si="92"/>
        <v>0</v>
      </c>
      <c r="M121" s="260">
        <f t="shared" si="92"/>
        <v>0</v>
      </c>
      <c r="N121" s="260">
        <f t="shared" si="92"/>
        <v>0</v>
      </c>
      <c r="O121" s="260">
        <f t="shared" si="92"/>
        <v>0</v>
      </c>
      <c r="P121" s="260">
        <f t="shared" si="92"/>
        <v>0</v>
      </c>
      <c r="Q121" s="260">
        <f t="shared" si="92"/>
        <v>0</v>
      </c>
      <c r="R121" s="260">
        <f t="shared" si="92"/>
        <v>0</v>
      </c>
      <c r="S121" s="177"/>
      <c r="T121" s="51"/>
    </row>
    <row r="122" spans="1:43" s="70" customFormat="1" ht="24" hidden="1" customHeight="1" x14ac:dyDescent="0.2">
      <c r="A122" s="288"/>
      <c r="B122" s="288"/>
      <c r="C122" s="288"/>
      <c r="D122" s="259"/>
      <c r="E122" s="411" t="s">
        <v>108</v>
      </c>
      <c r="F122" s="412"/>
      <c r="G122" s="261">
        <f>SUMIF($C$103:$C$114,$C122,G$103:G$114)</f>
        <v>0</v>
      </c>
      <c r="H122" s="261">
        <f>SUMIF($C$103:$C$114,$C122,H$103:H$114)</f>
        <v>0</v>
      </c>
      <c r="I122" s="261">
        <f t="shared" si="92"/>
        <v>0</v>
      </c>
      <c r="J122" s="261">
        <f t="shared" si="92"/>
        <v>0</v>
      </c>
      <c r="K122" s="261">
        <f t="shared" si="92"/>
        <v>0</v>
      </c>
      <c r="L122" s="261">
        <f t="shared" si="92"/>
        <v>0</v>
      </c>
      <c r="M122" s="261">
        <f t="shared" si="92"/>
        <v>0</v>
      </c>
      <c r="N122" s="261">
        <f t="shared" si="92"/>
        <v>0</v>
      </c>
      <c r="O122" s="261">
        <f t="shared" si="92"/>
        <v>0</v>
      </c>
      <c r="P122" s="261">
        <f t="shared" si="92"/>
        <v>0</v>
      </c>
      <c r="Q122" s="261">
        <f t="shared" si="92"/>
        <v>0</v>
      </c>
      <c r="R122" s="261">
        <f t="shared" si="92"/>
        <v>0</v>
      </c>
      <c r="S122" s="177"/>
      <c r="T122" s="51"/>
    </row>
    <row r="123" spans="1:43" s="1" customFormat="1" ht="30" hidden="1" customHeight="1" x14ac:dyDescent="0.2">
      <c r="A123" s="36"/>
      <c r="B123" s="36"/>
      <c r="C123" s="297">
        <f>F2</f>
        <v>2</v>
      </c>
      <c r="D123" s="136"/>
      <c r="E123" s="418" t="s">
        <v>98</v>
      </c>
      <c r="F123" s="419"/>
      <c r="G123" s="298">
        <f>INDEX(Milch!H$19:H$26,MATCH('Gruppe 2'!$C123,Milch!$B$19:$B$26,0),1)</f>
        <v>0</v>
      </c>
      <c r="H123" s="298">
        <f>INDEX(Milch!I$19:I$26,MATCH('Gruppe 2'!$C123,Milch!$B$19:$B$26,0),1)</f>
        <v>0</v>
      </c>
      <c r="I123" s="298">
        <f>INDEX(Milch!J$19:J$26,MATCH('Gruppe 2'!$C123,Milch!$B$19:$B$26,0),1)</f>
        <v>0</v>
      </c>
      <c r="J123" s="298" t="e">
        <f>INDEX(Milch!#REF!,MATCH('Gruppe 2'!$C123,Milch!$B$19:$B$26,0),1)</f>
        <v>#REF!</v>
      </c>
      <c r="K123" s="298" t="e">
        <f>INDEX(Milch!#REF!,MATCH('Gruppe 2'!$C123,Milch!$B$19:$B$26,0),1)</f>
        <v>#REF!</v>
      </c>
      <c r="L123" s="298" t="e">
        <f>INDEX(Milch!#REF!,MATCH('Gruppe 2'!$C123,Milch!$B$19:$B$26,0),1)</f>
        <v>#REF!</v>
      </c>
      <c r="M123" s="298" t="e">
        <f>INDEX(Milch!#REF!,MATCH('Gruppe 2'!$C123,Milch!$B$19:$B$26,0),1)</f>
        <v>#REF!</v>
      </c>
      <c r="N123" s="298" t="e">
        <f>INDEX(Milch!#REF!,MATCH('Gruppe 2'!$C123,Milch!$B$19:$B$26,0),1)</f>
        <v>#REF!</v>
      </c>
      <c r="O123" s="298" t="e">
        <f>INDEX(Milch!#REF!,MATCH('Gruppe 2'!$C123,Milch!$B$19:$B$26,0),1)</f>
        <v>#REF!</v>
      </c>
      <c r="P123" s="298" t="e">
        <f>INDEX(Milch!#REF!,MATCH('Gruppe 2'!$C123,Milch!$B$19:$B$26,0),1)</f>
        <v>#REF!</v>
      </c>
      <c r="Q123" s="298" t="e">
        <f>INDEX(Milch!#REF!,MATCH('Gruppe 2'!$C123,Milch!$B$19:$B$26,0),1)</f>
        <v>#REF!</v>
      </c>
      <c r="R123" s="298" t="e">
        <f>INDEX(Milch!#REF!,MATCH('Gruppe 2'!$C123,Milch!$B$19:$B$26,0),1)</f>
        <v>#REF!</v>
      </c>
      <c r="S123" s="10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</row>
    <row r="124" spans="1:43" s="21" customFormat="1" ht="33" hidden="1" customHeight="1" x14ac:dyDescent="0.2">
      <c r="A124" s="48"/>
      <c r="B124" s="48"/>
      <c r="C124" s="48"/>
      <c r="D124" s="183"/>
      <c r="E124" s="409" t="s">
        <v>103</v>
      </c>
      <c r="F124" s="410"/>
      <c r="G124" s="209" t="str">
        <f>IFERROR(G116/G123,"-")</f>
        <v>-</v>
      </c>
      <c r="H124" s="209" t="str">
        <f>IFERROR(H116/H123,"-")</f>
        <v>-</v>
      </c>
      <c r="I124" s="209" t="str">
        <f t="shared" ref="I124:R124" si="93">IFERROR(I116/I123,"-")</f>
        <v>-</v>
      </c>
      <c r="J124" s="209" t="str">
        <f t="shared" si="93"/>
        <v>-</v>
      </c>
      <c r="K124" s="209" t="str">
        <f t="shared" si="93"/>
        <v>-</v>
      </c>
      <c r="L124" s="209" t="str">
        <f t="shared" si="93"/>
        <v>-</v>
      </c>
      <c r="M124" s="209" t="str">
        <f t="shared" si="93"/>
        <v>-</v>
      </c>
      <c r="N124" s="209" t="str">
        <f t="shared" si="93"/>
        <v>-</v>
      </c>
      <c r="O124" s="209" t="str">
        <f t="shared" si="93"/>
        <v>-</v>
      </c>
      <c r="P124" s="209" t="str">
        <f t="shared" si="93"/>
        <v>-</v>
      </c>
      <c r="Q124" s="209" t="str">
        <f t="shared" si="93"/>
        <v>-</v>
      </c>
      <c r="R124" s="209" t="str">
        <f t="shared" si="93"/>
        <v>-</v>
      </c>
      <c r="S124" s="102"/>
      <c r="T124" s="36"/>
    </row>
    <row r="125" spans="1:43" s="21" customFormat="1" ht="33" hidden="1" customHeight="1" x14ac:dyDescent="0.2">
      <c r="A125" s="36"/>
      <c r="B125" s="36"/>
      <c r="C125" s="36"/>
      <c r="D125" s="184" t="s">
        <v>99</v>
      </c>
      <c r="E125" s="413" t="s">
        <v>106</v>
      </c>
      <c r="F125" s="414"/>
      <c r="G125" s="188" t="str">
        <f>IFERROR(G126/G124,"-")</f>
        <v>-</v>
      </c>
      <c r="H125" s="188" t="str">
        <f>IFERROR(H126/H124,"-")</f>
        <v>-</v>
      </c>
      <c r="I125" s="188" t="str">
        <f t="shared" ref="I125:R125" si="94">IFERROR(I126/I124,"-")</f>
        <v>-</v>
      </c>
      <c r="J125" s="188" t="str">
        <f t="shared" si="94"/>
        <v>-</v>
      </c>
      <c r="K125" s="188" t="str">
        <f t="shared" si="94"/>
        <v>-</v>
      </c>
      <c r="L125" s="188" t="str">
        <f t="shared" si="94"/>
        <v>-</v>
      </c>
      <c r="M125" s="188" t="str">
        <f t="shared" si="94"/>
        <v>-</v>
      </c>
      <c r="N125" s="188" t="str">
        <f t="shared" si="94"/>
        <v>-</v>
      </c>
      <c r="O125" s="188" t="str">
        <f t="shared" si="94"/>
        <v>-</v>
      </c>
      <c r="P125" s="188" t="str">
        <f t="shared" si="94"/>
        <v>-</v>
      </c>
      <c r="Q125" s="188" t="str">
        <f t="shared" si="94"/>
        <v>-</v>
      </c>
      <c r="R125" s="188" t="str">
        <f t="shared" si="94"/>
        <v>-</v>
      </c>
      <c r="S125" s="102"/>
      <c r="T125" s="36"/>
    </row>
    <row r="126" spans="1:43" s="21" customFormat="1" ht="33" hidden="1" customHeight="1" x14ac:dyDescent="0.2">
      <c r="A126" s="36"/>
      <c r="B126" s="36"/>
      <c r="C126" s="297">
        <f>F2*10</f>
        <v>20</v>
      </c>
      <c r="D126" s="184" t="s">
        <v>100</v>
      </c>
      <c r="E126" s="409" t="s">
        <v>134</v>
      </c>
      <c r="F126" s="410"/>
      <c r="G126" s="210">
        <f>INDEX(Milch!H19:H26,MATCH('Gruppe 2'!$C126,Milch!$B$19:$B$26,0),1)</f>
        <v>0</v>
      </c>
      <c r="H126" s="210">
        <f>INDEX(Milch!I19:I26,MATCH('Gruppe 2'!$C$126,Milch!$B$19:$B$26,0),1)</f>
        <v>0</v>
      </c>
      <c r="I126" s="210">
        <f>INDEX(Milch!J19:J26,MATCH('Gruppe 2'!$C$126,Milch!$B$19:$B$26,0),1)</f>
        <v>0</v>
      </c>
      <c r="J126" s="210" t="e">
        <f>INDEX(Milch!#REF!,MATCH('Gruppe 2'!$C$126,Milch!$B$19:$B$26,0),1)</f>
        <v>#REF!</v>
      </c>
      <c r="K126" s="210" t="e">
        <f>INDEX(Milch!#REF!,MATCH('Gruppe 2'!$C$126,Milch!$B$19:$B$26,0),1)</f>
        <v>#REF!</v>
      </c>
      <c r="L126" s="210" t="e">
        <f>INDEX(Milch!#REF!,MATCH('Gruppe 2'!$C$126,Milch!$B$19:$B$26,0),1)</f>
        <v>#REF!</v>
      </c>
      <c r="M126" s="210" t="e">
        <f>INDEX(Milch!#REF!,MATCH('Gruppe 2'!$C$126,Milch!$B$19:$B$26,0),1)</f>
        <v>#REF!</v>
      </c>
      <c r="N126" s="210" t="e">
        <f>INDEX(Milch!#REF!,MATCH('Gruppe 2'!$C$126,Milch!$B$19:$B$26,0),1)</f>
        <v>#REF!</v>
      </c>
      <c r="O126" s="210" t="e">
        <f>INDEX(Milch!#REF!,MATCH('Gruppe 2'!$C$126,Milch!$B$19:$B$26,0),1)</f>
        <v>#REF!</v>
      </c>
      <c r="P126" s="210" t="e">
        <f>INDEX(Milch!#REF!,MATCH('Gruppe 2'!$C$126,Milch!$B$19:$B$26,0),1)</f>
        <v>#REF!</v>
      </c>
      <c r="Q126" s="210" t="e">
        <f>INDEX(Milch!#REF!,MATCH('Gruppe 2'!$C$126,Milch!$B$19:$B$26,0),1)</f>
        <v>#REF!</v>
      </c>
      <c r="R126" s="210" t="e">
        <f>INDEX(Milch!#REF!,MATCH('Gruppe 2'!$C$126,Milch!$B$19:$B$26,0),1)</f>
        <v>#REF!</v>
      </c>
      <c r="S126" s="104"/>
      <c r="T126" s="36"/>
    </row>
    <row r="127" spans="1:43" s="21" customFormat="1" ht="33" hidden="1" customHeight="1" x14ac:dyDescent="0.2">
      <c r="A127" s="36"/>
      <c r="B127" s="36"/>
      <c r="C127" s="36"/>
      <c r="D127" s="184" t="s">
        <v>99</v>
      </c>
      <c r="E127" s="413" t="s">
        <v>135</v>
      </c>
      <c r="F127" s="414"/>
      <c r="G127" s="214">
        <f>Milch!H10</f>
        <v>35</v>
      </c>
      <c r="H127" s="214">
        <f>Milch!I10</f>
        <v>35</v>
      </c>
      <c r="I127" s="214">
        <f>Milch!J10</f>
        <v>35</v>
      </c>
      <c r="J127" s="214" t="e">
        <f>Milch!#REF!</f>
        <v>#REF!</v>
      </c>
      <c r="K127" s="214" t="e">
        <f>Milch!#REF!</f>
        <v>#REF!</v>
      </c>
      <c r="L127" s="214" t="e">
        <f>Milch!#REF!</f>
        <v>#REF!</v>
      </c>
      <c r="M127" s="214" t="e">
        <f>Milch!#REF!</f>
        <v>#REF!</v>
      </c>
      <c r="N127" s="214" t="e">
        <f>Milch!#REF!</f>
        <v>#REF!</v>
      </c>
      <c r="O127" s="214" t="e">
        <f>Milch!#REF!</f>
        <v>#REF!</v>
      </c>
      <c r="P127" s="214" t="e">
        <f>Milch!#REF!</f>
        <v>#REF!</v>
      </c>
      <c r="Q127" s="214" t="e">
        <f>Milch!#REF!</f>
        <v>#REF!</v>
      </c>
      <c r="R127" s="214" t="e">
        <f>Milch!#REF!</f>
        <v>#REF!</v>
      </c>
      <c r="S127" s="163"/>
      <c r="T127" s="36"/>
    </row>
    <row r="128" spans="1:43" s="21" customFormat="1" ht="33" hidden="1" customHeight="1" x14ac:dyDescent="0.2">
      <c r="A128" s="36"/>
      <c r="B128" s="36"/>
      <c r="C128" s="36"/>
      <c r="D128" s="184" t="s">
        <v>100</v>
      </c>
      <c r="E128" s="409" t="s">
        <v>104</v>
      </c>
      <c r="F128" s="410"/>
      <c r="G128" s="154">
        <f>IFERROR(G126*G127/100,"-")</f>
        <v>0</v>
      </c>
      <c r="H128" s="154">
        <f>IFERROR(H126*H127/100,"-")</f>
        <v>0</v>
      </c>
      <c r="I128" s="154">
        <f t="shared" ref="I128:R128" si="95">IFERROR(I126*I127/100,"-")</f>
        <v>0</v>
      </c>
      <c r="J128" s="154" t="str">
        <f t="shared" si="95"/>
        <v>-</v>
      </c>
      <c r="K128" s="154" t="str">
        <f t="shared" si="95"/>
        <v>-</v>
      </c>
      <c r="L128" s="154" t="str">
        <f t="shared" si="95"/>
        <v>-</v>
      </c>
      <c r="M128" s="154" t="str">
        <f t="shared" si="95"/>
        <v>-</v>
      </c>
      <c r="N128" s="154" t="str">
        <f t="shared" si="95"/>
        <v>-</v>
      </c>
      <c r="O128" s="154" t="str">
        <f t="shared" si="95"/>
        <v>-</v>
      </c>
      <c r="P128" s="154" t="str">
        <f t="shared" si="95"/>
        <v>-</v>
      </c>
      <c r="Q128" s="154" t="str">
        <f t="shared" si="95"/>
        <v>-</v>
      </c>
      <c r="R128" s="154" t="str">
        <f t="shared" si="95"/>
        <v>-</v>
      </c>
      <c r="S128" s="41"/>
      <c r="T128" s="36"/>
    </row>
    <row r="129" spans="1:20" s="21" customFormat="1" ht="33" hidden="1" customHeight="1" x14ac:dyDescent="0.2">
      <c r="A129" s="36"/>
      <c r="B129" s="36"/>
      <c r="C129" s="36"/>
      <c r="D129" s="185" t="s">
        <v>101</v>
      </c>
      <c r="E129" s="413" t="s">
        <v>105</v>
      </c>
      <c r="F129" s="414"/>
      <c r="G129" s="245" t="str">
        <f>IFERROR(G117/G123,"-")</f>
        <v>-</v>
      </c>
      <c r="H129" s="245" t="str">
        <f t="shared" ref="H129:R129" si="96">IFERROR(H117/H123,"-")</f>
        <v>-</v>
      </c>
      <c r="I129" s="245" t="str">
        <f t="shared" si="96"/>
        <v>-</v>
      </c>
      <c r="J129" s="245" t="str">
        <f t="shared" si="96"/>
        <v>-</v>
      </c>
      <c r="K129" s="245" t="str">
        <f t="shared" si="96"/>
        <v>-</v>
      </c>
      <c r="L129" s="245" t="str">
        <f t="shared" si="96"/>
        <v>-</v>
      </c>
      <c r="M129" s="245" t="str">
        <f t="shared" si="96"/>
        <v>-</v>
      </c>
      <c r="N129" s="245" t="str">
        <f t="shared" si="96"/>
        <v>-</v>
      </c>
      <c r="O129" s="245" t="str">
        <f t="shared" si="96"/>
        <v>-</v>
      </c>
      <c r="P129" s="245" t="str">
        <f t="shared" si="96"/>
        <v>-</v>
      </c>
      <c r="Q129" s="245" t="str">
        <f t="shared" si="96"/>
        <v>-</v>
      </c>
      <c r="R129" s="245" t="str">
        <f t="shared" si="96"/>
        <v>-</v>
      </c>
      <c r="S129" s="41"/>
      <c r="T129" s="36"/>
    </row>
    <row r="130" spans="1:20" s="21" customFormat="1" ht="33" hidden="1" customHeight="1" x14ac:dyDescent="0.2">
      <c r="A130" s="36"/>
      <c r="B130" s="36"/>
      <c r="C130" s="36"/>
      <c r="D130" s="184" t="s">
        <v>100</v>
      </c>
      <c r="E130" s="415" t="s">
        <v>150</v>
      </c>
      <c r="F130" s="416"/>
      <c r="G130" s="212" t="str">
        <f>IFERROR(G128-G129,"-")</f>
        <v>-</v>
      </c>
      <c r="H130" s="212" t="str">
        <f>IFERROR(H128-H129,"-")</f>
        <v>-</v>
      </c>
      <c r="I130" s="212" t="str">
        <f t="shared" ref="I130:R130" si="97">IFERROR(I128-I129,"-")</f>
        <v>-</v>
      </c>
      <c r="J130" s="212" t="str">
        <f t="shared" si="97"/>
        <v>-</v>
      </c>
      <c r="K130" s="212" t="str">
        <f t="shared" si="97"/>
        <v>-</v>
      </c>
      <c r="L130" s="212" t="str">
        <f t="shared" si="97"/>
        <v>-</v>
      </c>
      <c r="M130" s="212" t="str">
        <f t="shared" si="97"/>
        <v>-</v>
      </c>
      <c r="N130" s="212" t="str">
        <f t="shared" si="97"/>
        <v>-</v>
      </c>
      <c r="O130" s="212" t="str">
        <f t="shared" si="97"/>
        <v>-</v>
      </c>
      <c r="P130" s="212" t="str">
        <f t="shared" si="97"/>
        <v>-</v>
      </c>
      <c r="Q130" s="212" t="str">
        <f t="shared" si="97"/>
        <v>-</v>
      </c>
      <c r="R130" s="212" t="str">
        <f t="shared" si="97"/>
        <v>-</v>
      </c>
      <c r="S130" s="41"/>
      <c r="T130" s="36"/>
    </row>
    <row r="131" spans="1:20" s="21" customFormat="1" ht="30" hidden="1" customHeight="1" x14ac:dyDescent="0.2">
      <c r="A131" s="36"/>
      <c r="B131" s="36"/>
      <c r="C131" s="36"/>
      <c r="D131" s="186" t="s">
        <v>112</v>
      </c>
      <c r="E131" s="398" t="s">
        <v>152</v>
      </c>
      <c r="F131" s="399"/>
      <c r="G131" s="213" t="str">
        <f>IFERROR(G129/G$126*100,"-")</f>
        <v>-</v>
      </c>
      <c r="H131" s="213" t="str">
        <f>IFERROR(H129/H$126*100,"-")</f>
        <v>-</v>
      </c>
      <c r="I131" s="213" t="str">
        <f t="shared" ref="I131:R131" si="98">IFERROR(I129/I$126*100,"-")</f>
        <v>-</v>
      </c>
      <c r="J131" s="213" t="str">
        <f t="shared" si="98"/>
        <v>-</v>
      </c>
      <c r="K131" s="213" t="str">
        <f t="shared" si="98"/>
        <v>-</v>
      </c>
      <c r="L131" s="213" t="str">
        <f t="shared" si="98"/>
        <v>-</v>
      </c>
      <c r="M131" s="213" t="str">
        <f t="shared" si="98"/>
        <v>-</v>
      </c>
      <c r="N131" s="213" t="str">
        <f t="shared" si="98"/>
        <v>-</v>
      </c>
      <c r="O131" s="213" t="str">
        <f t="shared" si="98"/>
        <v>-</v>
      </c>
      <c r="P131" s="213" t="str">
        <f t="shared" si="98"/>
        <v>-</v>
      </c>
      <c r="Q131" s="213" t="str">
        <f t="shared" si="98"/>
        <v>-</v>
      </c>
      <c r="R131" s="213" t="str">
        <f t="shared" si="98"/>
        <v>-</v>
      </c>
      <c r="S131" s="41"/>
      <c r="T131" s="36"/>
    </row>
    <row r="132" spans="1:20" s="21" customFormat="1" ht="30" hidden="1" customHeight="1" x14ac:dyDescent="0.2">
      <c r="A132" s="36"/>
      <c r="B132" s="36"/>
      <c r="C132" s="36"/>
      <c r="D132" s="187" t="s">
        <v>112</v>
      </c>
      <c r="E132" s="420" t="s">
        <v>151</v>
      </c>
      <c r="F132" s="420"/>
      <c r="G132" s="211" t="str">
        <f>IFERROR(G118/(G123*G126)*1000,"-")</f>
        <v>-</v>
      </c>
      <c r="H132" s="211" t="str">
        <f>IFERROR(H118/(H123*H126)*1000,"-")</f>
        <v>-</v>
      </c>
      <c r="I132" s="211" t="str">
        <f t="shared" ref="I132:R132" si="99">IFERROR(I118/(I123*I126)*1000,"-")</f>
        <v>-</v>
      </c>
      <c r="J132" s="211" t="str">
        <f t="shared" si="99"/>
        <v>-</v>
      </c>
      <c r="K132" s="211" t="str">
        <f t="shared" si="99"/>
        <v>-</v>
      </c>
      <c r="L132" s="211" t="str">
        <f t="shared" si="99"/>
        <v>-</v>
      </c>
      <c r="M132" s="211" t="str">
        <f t="shared" si="99"/>
        <v>-</v>
      </c>
      <c r="N132" s="211" t="str">
        <f t="shared" si="99"/>
        <v>-</v>
      </c>
      <c r="O132" s="211" t="str">
        <f t="shared" si="99"/>
        <v>-</v>
      </c>
      <c r="P132" s="211" t="str">
        <f t="shared" si="99"/>
        <v>-</v>
      </c>
      <c r="Q132" s="211" t="str">
        <f t="shared" si="99"/>
        <v>-</v>
      </c>
      <c r="R132" s="211" t="str">
        <f t="shared" si="99"/>
        <v>-</v>
      </c>
      <c r="S132" s="41"/>
      <c r="T132" s="36"/>
    </row>
    <row r="133" spans="1:20" s="21" customFormat="1" ht="33" customHeight="1" x14ac:dyDescent="0.2">
      <c r="A133" s="36"/>
      <c r="B133" s="36"/>
      <c r="C133" s="36"/>
      <c r="D133" s="159"/>
      <c r="E133" s="417" t="s">
        <v>115</v>
      </c>
      <c r="F133" s="417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41"/>
      <c r="T133" s="36"/>
    </row>
    <row r="134" spans="1:20" s="21" customFormat="1" ht="33" hidden="1" customHeight="1" x14ac:dyDescent="0.2">
      <c r="A134" s="36"/>
      <c r="B134" s="36"/>
      <c r="C134" s="36"/>
      <c r="D134" s="159"/>
      <c r="E134" s="304" t="s">
        <v>113</v>
      </c>
      <c r="F134" s="30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41"/>
      <c r="T134" s="36"/>
    </row>
    <row r="135" spans="1:20" s="21" customFormat="1" ht="33" hidden="1" customHeight="1" x14ac:dyDescent="0.2">
      <c r="A135" s="36"/>
      <c r="B135" s="36"/>
      <c r="C135" s="36"/>
      <c r="D135" s="159"/>
      <c r="E135" s="199" t="s">
        <v>111</v>
      </c>
      <c r="F135" s="200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41"/>
      <c r="T135" s="36"/>
    </row>
    <row r="136" spans="1:20" s="21" customFormat="1" ht="33" hidden="1" customHeight="1" x14ac:dyDescent="0.2">
      <c r="A136" s="36"/>
      <c r="B136" s="36"/>
      <c r="C136" s="36"/>
      <c r="D136" s="159"/>
      <c r="E136" s="220">
        <f>Milch!G44</f>
        <v>35</v>
      </c>
      <c r="F136" s="221"/>
      <c r="G136" s="216" t="str">
        <f>IFERROR($E136*G126/100-G129,"-")</f>
        <v>-</v>
      </c>
      <c r="H136" s="216" t="str">
        <f t="shared" ref="H136:R136" si="100">IFERROR($E136*H126/100-H129,"-")</f>
        <v>-</v>
      </c>
      <c r="I136" s="216" t="str">
        <f t="shared" si="100"/>
        <v>-</v>
      </c>
      <c r="J136" s="216" t="str">
        <f t="shared" si="100"/>
        <v>-</v>
      </c>
      <c r="K136" s="216" t="str">
        <f t="shared" si="100"/>
        <v>-</v>
      </c>
      <c r="L136" s="216" t="str">
        <f t="shared" si="100"/>
        <v>-</v>
      </c>
      <c r="M136" s="216" t="str">
        <f t="shared" si="100"/>
        <v>-</v>
      </c>
      <c r="N136" s="216" t="str">
        <f t="shared" si="100"/>
        <v>-</v>
      </c>
      <c r="O136" s="216" t="str">
        <f t="shared" si="100"/>
        <v>-</v>
      </c>
      <c r="P136" s="216" t="str">
        <f t="shared" si="100"/>
        <v>-</v>
      </c>
      <c r="Q136" s="216" t="str">
        <f t="shared" si="100"/>
        <v>-</v>
      </c>
      <c r="R136" s="216" t="str">
        <f t="shared" si="100"/>
        <v>-</v>
      </c>
      <c r="S136" s="41"/>
      <c r="T136" s="36"/>
    </row>
    <row r="137" spans="1:20" s="21" customFormat="1" ht="15" customHeight="1" x14ac:dyDescent="0.2">
      <c r="A137" s="36"/>
      <c r="B137" s="36"/>
      <c r="C137" s="36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41"/>
      <c r="T137" s="36"/>
    </row>
    <row r="138" spans="1:20" s="70" customFormat="1" ht="24" customHeight="1" x14ac:dyDescent="0.2">
      <c r="A138" s="288"/>
      <c r="B138" s="288"/>
      <c r="C138" s="288"/>
      <c r="D138" s="288"/>
      <c r="E138" s="288"/>
      <c r="F138" s="288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51"/>
    </row>
    <row r="139" spans="1:20" s="21" customFormat="1" ht="15" customHeight="1" x14ac:dyDescent="0.2">
      <c r="A139" s="36"/>
      <c r="B139" s="36"/>
      <c r="C139" s="36"/>
      <c r="D139" s="132" t="s">
        <v>130</v>
      </c>
      <c r="E139" s="132"/>
      <c r="F139" s="132"/>
      <c r="G139" s="146"/>
      <c r="H139" s="146"/>
      <c r="S139" s="41"/>
      <c r="T139" s="36"/>
    </row>
    <row r="140" spans="1:20" s="21" customFormat="1" ht="30" customHeight="1" x14ac:dyDescent="0.2">
      <c r="A140" s="36"/>
      <c r="B140" s="36"/>
      <c r="C140" s="36"/>
      <c r="D140" s="409" t="s">
        <v>127</v>
      </c>
      <c r="E140" s="410"/>
      <c r="F140" s="208" t="s">
        <v>129</v>
      </c>
      <c r="G140" s="208" t="s">
        <v>154</v>
      </c>
      <c r="H140" s="208" t="s">
        <v>155</v>
      </c>
      <c r="S140" s="178"/>
      <c r="T140" s="36"/>
    </row>
    <row r="141" spans="1:20" s="21" customFormat="1" ht="30" customHeight="1" x14ac:dyDescent="0.2">
      <c r="A141" s="36"/>
      <c r="B141" s="36"/>
      <c r="C141" s="36"/>
      <c r="D141" s="407" t="s">
        <v>114</v>
      </c>
      <c r="E141" s="408"/>
      <c r="F141" s="218">
        <v>43146</v>
      </c>
      <c r="G141" s="240">
        <v>25000</v>
      </c>
      <c r="H141" s="241">
        <f>IFERROR(G141/(F142-F141),"-")</f>
        <v>833.33333333333337</v>
      </c>
      <c r="S141" s="190"/>
      <c r="T141" s="36"/>
    </row>
    <row r="142" spans="1:20" s="21" customFormat="1" ht="30" customHeight="1" x14ac:dyDescent="0.2">
      <c r="A142" s="36"/>
      <c r="B142" s="36"/>
      <c r="C142" s="36"/>
      <c r="D142" s="407" t="s">
        <v>114</v>
      </c>
      <c r="E142" s="408"/>
      <c r="F142" s="218">
        <v>43176</v>
      </c>
      <c r="G142" s="240">
        <v>24500</v>
      </c>
      <c r="H142" s="241">
        <f t="shared" ref="H142" si="101">IFERROR(G142/(F143-F142),"-")</f>
        <v>844.82758620689651</v>
      </c>
      <c r="S142" s="190"/>
      <c r="T142" s="36"/>
    </row>
    <row r="143" spans="1:20" s="21" customFormat="1" ht="30" customHeight="1" x14ac:dyDescent="0.2">
      <c r="A143" s="36"/>
      <c r="B143" s="36"/>
      <c r="C143" s="36"/>
      <c r="D143" s="407" t="s">
        <v>114</v>
      </c>
      <c r="E143" s="426"/>
      <c r="F143" s="306">
        <v>43205</v>
      </c>
      <c r="G143" s="240">
        <v>22500</v>
      </c>
      <c r="H143" s="241"/>
      <c r="S143" s="190"/>
      <c r="T143" s="36"/>
    </row>
    <row r="144" spans="1:20" s="21" customFormat="1" x14ac:dyDescent="0.2">
      <c r="A144" s="36"/>
      <c r="B144" s="36"/>
      <c r="C144" s="36"/>
      <c r="D144" s="48"/>
      <c r="E144" s="32"/>
      <c r="F144" s="32"/>
      <c r="G144" s="229"/>
      <c r="H144" s="229"/>
      <c r="S144" s="38"/>
      <c r="T144" s="36"/>
    </row>
    <row r="145" spans="1:20" s="21" customFormat="1" x14ac:dyDescent="0.2">
      <c r="A145" s="36"/>
      <c r="B145" s="36"/>
      <c r="C145" s="36"/>
      <c r="D145" s="48"/>
      <c r="E145" s="36"/>
      <c r="F145" s="36"/>
      <c r="G145" s="229"/>
      <c r="H145" s="229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38"/>
      <c r="T145" s="36"/>
    </row>
    <row r="146" spans="1:20" s="21" customFormat="1" x14ac:dyDescent="0.2">
      <c r="A146" s="36"/>
      <c r="B146" s="36"/>
      <c r="C146" s="36"/>
      <c r="D146" s="48"/>
      <c r="E146" s="36"/>
      <c r="F146" s="36"/>
      <c r="G146" s="229"/>
      <c r="H146" s="229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38"/>
      <c r="T146" s="36"/>
    </row>
    <row r="147" spans="1:20" s="21" customFormat="1" x14ac:dyDescent="0.2">
      <c r="A147" s="36"/>
      <c r="B147" s="36"/>
      <c r="C147" s="36"/>
      <c r="D147" s="48"/>
      <c r="E147" s="36"/>
      <c r="F147" s="36"/>
      <c r="G147" s="229"/>
      <c r="H147" s="229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38"/>
      <c r="T147" s="36"/>
    </row>
    <row r="148" spans="1:20" s="21" customFormat="1" x14ac:dyDescent="0.2">
      <c r="A148" s="36"/>
      <c r="B148" s="36"/>
      <c r="C148" s="36"/>
      <c r="D148" s="48"/>
      <c r="E148" s="36"/>
      <c r="F148" s="36"/>
      <c r="G148" s="229"/>
      <c r="H148" s="229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38"/>
      <c r="T148" s="36"/>
    </row>
    <row r="149" spans="1:20" s="21" customFormat="1" x14ac:dyDescent="0.2">
      <c r="A149" s="36"/>
      <c r="B149" s="36"/>
      <c r="C149" s="36"/>
      <c r="D149" s="48"/>
      <c r="E149" s="36"/>
      <c r="F149" s="36"/>
      <c r="G149" s="229"/>
      <c r="H149" s="229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38"/>
      <c r="T149" s="36"/>
    </row>
    <row r="150" spans="1:20" s="21" customFormat="1" x14ac:dyDescent="0.2">
      <c r="A150" s="36"/>
      <c r="B150" s="36"/>
      <c r="C150" s="36"/>
      <c r="D150" s="48"/>
      <c r="E150" s="36"/>
      <c r="F150" s="36"/>
      <c r="G150" s="229"/>
      <c r="H150" s="229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38"/>
      <c r="T150" s="36"/>
    </row>
    <row r="151" spans="1:20" s="21" customFormat="1" x14ac:dyDescent="0.2">
      <c r="A151" s="36"/>
      <c r="B151" s="36"/>
      <c r="C151" s="36"/>
      <c r="D151" s="48"/>
      <c r="E151" s="50"/>
      <c r="F151" s="50"/>
      <c r="G151" s="229"/>
      <c r="H151" s="229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38"/>
      <c r="T151" s="36"/>
    </row>
    <row r="152" spans="1:20" s="21" customFormat="1" x14ac:dyDescent="0.2">
      <c r="A152" s="39"/>
      <c r="B152" s="39"/>
      <c r="C152" s="39"/>
      <c r="D152" s="48"/>
      <c r="E152" s="39"/>
      <c r="F152" s="39"/>
      <c r="G152" s="83"/>
      <c r="H152" s="83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36"/>
      <c r="T152" s="36"/>
    </row>
    <row r="153" spans="1:20" s="21" customFormat="1" ht="15" x14ac:dyDescent="0.2">
      <c r="A153" s="40"/>
      <c r="B153" s="40"/>
      <c r="C153" s="40"/>
      <c r="D153" s="55"/>
      <c r="E153" s="40"/>
      <c r="F153" s="40"/>
      <c r="G153" s="230"/>
      <c r="H153" s="230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36"/>
      <c r="T153" s="36"/>
    </row>
    <row r="154" spans="1:20" s="21" customFormat="1" ht="15" x14ac:dyDescent="0.2">
      <c r="A154" s="40"/>
      <c r="B154" s="40"/>
      <c r="C154" s="40"/>
      <c r="D154" s="55"/>
      <c r="E154" s="40"/>
      <c r="F154" s="40"/>
      <c r="G154" s="230"/>
      <c r="H154" s="230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36"/>
      <c r="T154" s="36"/>
    </row>
    <row r="155" spans="1:20" s="21" customFormat="1" ht="15" x14ac:dyDescent="0.2">
      <c r="A155" s="40"/>
      <c r="B155" s="40"/>
      <c r="C155" s="40"/>
      <c r="D155" s="55"/>
      <c r="E155" s="40"/>
      <c r="F155" s="40"/>
      <c r="G155" s="230"/>
      <c r="H155" s="230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36"/>
      <c r="T155" s="36"/>
    </row>
    <row r="156" spans="1:20" s="21" customFormat="1" ht="15" x14ac:dyDescent="0.2">
      <c r="A156" s="40"/>
      <c r="B156" s="40"/>
      <c r="C156" s="40"/>
      <c r="D156" s="55"/>
      <c r="E156" s="40"/>
      <c r="F156" s="40"/>
      <c r="G156" s="230"/>
      <c r="H156" s="230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T156" s="36"/>
    </row>
    <row r="157" spans="1:20" s="21" customFormat="1" x14ac:dyDescent="0.2">
      <c r="A157" s="41"/>
      <c r="B157" s="41"/>
      <c r="C157" s="41"/>
      <c r="D157" s="56"/>
      <c r="E157" s="46"/>
      <c r="F157" s="46"/>
      <c r="G157" s="231"/>
      <c r="H157" s="231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T157" s="36"/>
    </row>
    <row r="158" spans="1:20" s="21" customFormat="1" x14ac:dyDescent="0.2">
      <c r="A158" s="41"/>
      <c r="B158" s="41"/>
      <c r="C158" s="41"/>
      <c r="D158" s="56"/>
      <c r="E158" s="46"/>
      <c r="F158" s="46"/>
      <c r="G158" s="231"/>
      <c r="H158" s="231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T158" s="36"/>
    </row>
    <row r="159" spans="1:20" s="21" customFormat="1" x14ac:dyDescent="0.2">
      <c r="A159" s="42"/>
      <c r="B159" s="42"/>
      <c r="C159" s="42"/>
      <c r="D159" s="55"/>
      <c r="E159" s="20"/>
      <c r="F159" s="20"/>
      <c r="G159" s="232"/>
      <c r="H159" s="232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T159" s="36"/>
    </row>
    <row r="160" spans="1:20" s="21" customFormat="1" x14ac:dyDescent="0.2">
      <c r="A160" s="36"/>
      <c r="B160" s="36"/>
      <c r="C160" s="36"/>
      <c r="D160" s="48"/>
      <c r="E160" s="36"/>
      <c r="F160" s="36"/>
      <c r="G160" s="229"/>
      <c r="H160" s="229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T160" s="36"/>
    </row>
    <row r="161" spans="1:20" s="21" customFormat="1" x14ac:dyDescent="0.2">
      <c r="A161" s="36"/>
      <c r="B161" s="36"/>
      <c r="C161" s="36"/>
      <c r="D161" s="48"/>
      <c r="E161" s="36"/>
      <c r="F161" s="36"/>
      <c r="G161" s="229"/>
      <c r="H161" s="229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T161" s="36"/>
    </row>
    <row r="162" spans="1:20" s="21" customFormat="1" x14ac:dyDescent="0.2">
      <c r="A162" s="36"/>
      <c r="B162" s="36"/>
      <c r="C162" s="36"/>
      <c r="D162" s="48"/>
      <c r="E162" s="36"/>
      <c r="F162" s="36"/>
      <c r="G162" s="229"/>
      <c r="H162" s="229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T162" s="36"/>
    </row>
    <row r="163" spans="1:20" s="21" customFormat="1" x14ac:dyDescent="0.2">
      <c r="A163" s="36"/>
      <c r="B163" s="36"/>
      <c r="C163" s="36"/>
      <c r="D163" s="48"/>
      <c r="E163" s="36"/>
      <c r="F163" s="36"/>
      <c r="G163" s="229"/>
      <c r="H163" s="229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T163" s="36"/>
    </row>
    <row r="164" spans="1:20" s="21" customFormat="1" x14ac:dyDescent="0.2">
      <c r="A164" s="36"/>
      <c r="B164" s="36"/>
      <c r="C164" s="36"/>
      <c r="D164" s="48"/>
      <c r="E164" s="36"/>
      <c r="F164" s="36"/>
      <c r="G164" s="229"/>
      <c r="H164" s="229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T164" s="36"/>
    </row>
    <row r="165" spans="1:20" s="21" customFormat="1" x14ac:dyDescent="0.2">
      <c r="A165" s="36"/>
      <c r="B165" s="36"/>
      <c r="C165" s="36"/>
      <c r="D165" s="48"/>
      <c r="E165" s="36"/>
      <c r="F165" s="36"/>
      <c r="G165" s="229"/>
      <c r="H165" s="229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T165" s="36"/>
    </row>
    <row r="166" spans="1:20" s="21" customFormat="1" x14ac:dyDescent="0.2">
      <c r="A166" s="36"/>
      <c r="B166" s="36"/>
      <c r="C166" s="36"/>
      <c r="D166" s="48"/>
      <c r="E166" s="36"/>
      <c r="F166" s="36"/>
      <c r="G166" s="229"/>
      <c r="H166" s="229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36"/>
      <c r="T166" s="36"/>
    </row>
    <row r="167" spans="1:20" s="21" customFormat="1" x14ac:dyDescent="0.2">
      <c r="A167" s="36"/>
      <c r="B167" s="36"/>
      <c r="C167" s="36"/>
      <c r="D167" s="48"/>
      <c r="E167" s="36"/>
      <c r="F167" s="36"/>
      <c r="G167" s="229"/>
      <c r="H167" s="229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36"/>
      <c r="T167" s="36"/>
    </row>
    <row r="168" spans="1:20" s="21" customFormat="1" x14ac:dyDescent="0.2">
      <c r="A168" s="36"/>
      <c r="B168" s="36"/>
      <c r="C168" s="36"/>
      <c r="D168" s="48"/>
      <c r="E168" s="36"/>
      <c r="F168" s="36"/>
      <c r="G168" s="229"/>
      <c r="H168" s="229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36"/>
      <c r="T168" s="36"/>
    </row>
    <row r="169" spans="1:20" s="21" customFormat="1" x14ac:dyDescent="0.2">
      <c r="A169" s="36"/>
      <c r="B169" s="36"/>
      <c r="C169" s="36"/>
      <c r="D169" s="48"/>
      <c r="E169" s="36"/>
      <c r="F169" s="36"/>
      <c r="G169" s="229"/>
      <c r="H169" s="229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36"/>
      <c r="T169" s="36"/>
    </row>
    <row r="170" spans="1:20" s="21" customFormat="1" x14ac:dyDescent="0.2">
      <c r="A170" s="36"/>
      <c r="B170" s="36"/>
      <c r="C170" s="36"/>
      <c r="D170" s="48"/>
      <c r="E170" s="36"/>
      <c r="F170" s="36"/>
      <c r="G170" s="229"/>
      <c r="H170" s="229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36"/>
      <c r="T170" s="36"/>
    </row>
    <row r="171" spans="1:20" s="21" customFormat="1" x14ac:dyDescent="0.2">
      <c r="A171" s="36"/>
      <c r="B171" s="36"/>
      <c r="C171" s="36"/>
      <c r="D171" s="48"/>
      <c r="E171" s="36"/>
      <c r="F171" s="36"/>
      <c r="G171" s="229"/>
      <c r="H171" s="229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36"/>
      <c r="T171" s="36"/>
    </row>
    <row r="172" spans="1:20" s="21" customFormat="1" x14ac:dyDescent="0.2">
      <c r="A172" s="36"/>
      <c r="B172" s="36"/>
      <c r="C172" s="36"/>
      <c r="D172" s="48"/>
      <c r="E172" s="36"/>
      <c r="F172" s="36"/>
      <c r="G172" s="229"/>
      <c r="H172" s="229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36"/>
      <c r="T172" s="36"/>
    </row>
    <row r="173" spans="1:20" s="21" customFormat="1" x14ac:dyDescent="0.2">
      <c r="A173" s="36"/>
      <c r="B173" s="36"/>
      <c r="C173" s="36"/>
      <c r="D173" s="48"/>
      <c r="E173" s="36"/>
      <c r="F173" s="36"/>
      <c r="G173" s="229"/>
      <c r="H173" s="229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36"/>
      <c r="T173" s="36"/>
    </row>
    <row r="174" spans="1:20" s="21" customFormat="1" x14ac:dyDescent="0.2">
      <c r="A174" s="36"/>
      <c r="B174" s="36"/>
      <c r="C174" s="36"/>
      <c r="D174" s="48"/>
      <c r="E174" s="36"/>
      <c r="F174" s="36"/>
      <c r="G174" s="229"/>
      <c r="H174" s="229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36"/>
      <c r="T174" s="36"/>
    </row>
    <row r="175" spans="1:20" s="21" customFormat="1" x14ac:dyDescent="0.2">
      <c r="A175" s="36"/>
      <c r="B175" s="36"/>
      <c r="C175" s="36"/>
      <c r="D175" s="48"/>
      <c r="E175" s="36"/>
      <c r="F175" s="36"/>
      <c r="G175" s="229"/>
      <c r="H175" s="229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36"/>
      <c r="T175" s="36"/>
    </row>
    <row r="176" spans="1:20" s="21" customFormat="1" x14ac:dyDescent="0.2">
      <c r="A176" s="36"/>
      <c r="B176" s="36"/>
      <c r="C176" s="36"/>
      <c r="D176" s="48"/>
      <c r="E176" s="36"/>
      <c r="F176" s="36"/>
      <c r="G176" s="229"/>
      <c r="H176" s="229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36"/>
      <c r="T176" s="36"/>
    </row>
    <row r="177" spans="1:20" s="21" customFormat="1" x14ac:dyDescent="0.2">
      <c r="A177" s="36"/>
      <c r="B177" s="36"/>
      <c r="C177" s="36"/>
      <c r="D177" s="48"/>
      <c r="E177" s="36"/>
      <c r="F177" s="36"/>
      <c r="G177" s="229"/>
      <c r="H177" s="229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39"/>
      <c r="T177" s="36"/>
    </row>
    <row r="178" spans="1:20" s="21" customFormat="1" x14ac:dyDescent="0.2">
      <c r="A178" s="36"/>
      <c r="B178" s="36"/>
      <c r="C178" s="36"/>
      <c r="D178" s="48"/>
      <c r="E178" s="36"/>
      <c r="F178" s="36"/>
      <c r="G178" s="229"/>
      <c r="H178" s="229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40"/>
      <c r="T178" s="36"/>
    </row>
    <row r="179" spans="1:20" s="21" customFormat="1" x14ac:dyDescent="0.2">
      <c r="A179" s="36"/>
      <c r="B179" s="36"/>
      <c r="C179" s="36"/>
      <c r="D179" s="48"/>
      <c r="E179" s="36"/>
      <c r="F179" s="36"/>
      <c r="G179" s="229"/>
      <c r="H179" s="229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40"/>
      <c r="T179" s="36"/>
    </row>
    <row r="180" spans="1:20" s="21" customFormat="1" x14ac:dyDescent="0.2">
      <c r="A180" s="36"/>
      <c r="B180" s="36"/>
      <c r="C180" s="36"/>
      <c r="D180" s="48"/>
      <c r="E180" s="36"/>
      <c r="F180" s="36"/>
      <c r="G180" s="229"/>
      <c r="H180" s="229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40"/>
      <c r="T180" s="36"/>
    </row>
    <row r="181" spans="1:20" s="21" customFormat="1" x14ac:dyDescent="0.2">
      <c r="A181" s="36"/>
      <c r="B181" s="36"/>
      <c r="C181" s="36"/>
      <c r="D181" s="48"/>
      <c r="E181" s="36"/>
      <c r="F181" s="36"/>
      <c r="G181" s="229"/>
      <c r="H181" s="229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40"/>
      <c r="T181" s="36"/>
    </row>
    <row r="182" spans="1:20" s="21" customFormat="1" x14ac:dyDescent="0.2">
      <c r="A182" s="36"/>
      <c r="B182" s="36"/>
      <c r="C182" s="36"/>
      <c r="D182" s="48"/>
      <c r="E182" s="36"/>
      <c r="F182" s="36"/>
      <c r="G182" s="229"/>
      <c r="H182" s="229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41"/>
      <c r="T182" s="36"/>
    </row>
    <row r="183" spans="1:20" s="21" customFormat="1" x14ac:dyDescent="0.2">
      <c r="A183" s="36"/>
      <c r="B183" s="36"/>
      <c r="C183" s="36"/>
      <c r="D183" s="48"/>
      <c r="E183" s="36"/>
      <c r="F183" s="36"/>
      <c r="G183" s="229"/>
      <c r="H183" s="229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4"/>
      <c r="T183" s="36"/>
    </row>
    <row r="184" spans="1:20" s="21" customFormat="1" x14ac:dyDescent="0.2">
      <c r="A184" s="36"/>
      <c r="B184" s="36"/>
      <c r="C184" s="36"/>
      <c r="D184" s="48"/>
      <c r="E184" s="36"/>
      <c r="F184" s="36"/>
      <c r="G184" s="229"/>
      <c r="H184" s="229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2"/>
      <c r="T184" s="36"/>
    </row>
    <row r="185" spans="1:20" s="21" customFormat="1" x14ac:dyDescent="0.2">
      <c r="A185" s="36"/>
      <c r="B185" s="36"/>
      <c r="C185" s="36"/>
      <c r="D185" s="48"/>
      <c r="E185" s="36"/>
      <c r="F185" s="36"/>
      <c r="G185" s="229"/>
      <c r="H185" s="229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1"/>
      <c r="T185" s="36"/>
    </row>
    <row r="186" spans="1:20" s="21" customFormat="1" x14ac:dyDescent="0.2">
      <c r="A186" s="36"/>
      <c r="B186" s="36"/>
      <c r="C186" s="36"/>
      <c r="D186" s="48"/>
      <c r="E186" s="36"/>
      <c r="F186" s="36"/>
      <c r="G186" s="229"/>
      <c r="H186" s="229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1"/>
      <c r="T186" s="36"/>
    </row>
    <row r="187" spans="1:20" s="21" customFormat="1" x14ac:dyDescent="0.2">
      <c r="A187" s="36"/>
      <c r="B187" s="36"/>
      <c r="C187" s="36"/>
      <c r="D187" s="48"/>
      <c r="E187" s="36"/>
      <c r="F187" s="36"/>
      <c r="G187" s="229"/>
      <c r="H187" s="229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1"/>
      <c r="T187" s="36"/>
    </row>
    <row r="188" spans="1:20" s="21" customFormat="1" x14ac:dyDescent="0.2">
      <c r="A188" s="36"/>
      <c r="B188" s="36"/>
      <c r="C188" s="36"/>
      <c r="D188" s="48"/>
      <c r="E188" s="36"/>
      <c r="F188" s="36"/>
      <c r="G188" s="229"/>
      <c r="H188" s="229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1"/>
      <c r="T188" s="36"/>
    </row>
    <row r="189" spans="1:20" s="21" customFormat="1" x14ac:dyDescent="0.2">
      <c r="A189" s="36"/>
      <c r="B189" s="36"/>
      <c r="C189" s="36"/>
      <c r="D189" s="48"/>
      <c r="E189" s="36"/>
      <c r="F189" s="36"/>
      <c r="G189" s="229"/>
      <c r="H189" s="229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1"/>
      <c r="T189" s="36"/>
    </row>
    <row r="190" spans="1:20" s="21" customFormat="1" x14ac:dyDescent="0.2">
      <c r="A190" s="36"/>
      <c r="B190" s="36"/>
      <c r="C190" s="36"/>
      <c r="D190" s="48"/>
      <c r="E190" s="36"/>
      <c r="F190" s="36"/>
      <c r="G190" s="229"/>
      <c r="H190" s="229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1"/>
      <c r="T190" s="36"/>
    </row>
    <row r="191" spans="1:20" s="21" customFormat="1" x14ac:dyDescent="0.2">
      <c r="A191" s="36"/>
      <c r="B191" s="36"/>
      <c r="C191" s="36"/>
      <c r="D191" s="48"/>
      <c r="E191" s="36"/>
      <c r="F191" s="36"/>
      <c r="G191" s="229"/>
      <c r="H191" s="229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1"/>
      <c r="T191" s="36"/>
    </row>
    <row r="192" spans="1:20" s="21" customFormat="1" x14ac:dyDescent="0.2">
      <c r="A192" s="36"/>
      <c r="B192" s="36"/>
      <c r="C192" s="36"/>
      <c r="D192" s="48"/>
      <c r="E192" s="36"/>
      <c r="F192" s="36"/>
      <c r="G192" s="229"/>
      <c r="H192" s="229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1"/>
      <c r="T192" s="36"/>
    </row>
    <row r="193" spans="1:20" s="21" customFormat="1" x14ac:dyDescent="0.2">
      <c r="A193" s="36"/>
      <c r="B193" s="36"/>
      <c r="C193" s="36"/>
      <c r="D193" s="48"/>
      <c r="E193" s="36"/>
      <c r="F193" s="36"/>
      <c r="G193" s="229"/>
      <c r="H193" s="229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1"/>
      <c r="T193" s="36"/>
    </row>
    <row r="194" spans="1:20" s="21" customFormat="1" x14ac:dyDescent="0.2">
      <c r="A194" s="36"/>
      <c r="B194" s="36"/>
      <c r="C194" s="36"/>
      <c r="D194" s="48"/>
      <c r="E194" s="36"/>
      <c r="F194" s="36"/>
      <c r="G194" s="229"/>
      <c r="H194" s="229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1"/>
      <c r="T194" s="36"/>
    </row>
    <row r="195" spans="1:20" s="21" customFormat="1" x14ac:dyDescent="0.2">
      <c r="A195" s="36"/>
      <c r="B195" s="36"/>
      <c r="C195" s="36"/>
      <c r="D195" s="48"/>
      <c r="E195" s="36"/>
      <c r="F195" s="36"/>
      <c r="G195" s="229"/>
      <c r="H195" s="229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1"/>
      <c r="T195" s="36"/>
    </row>
    <row r="196" spans="1:20" s="21" customFormat="1" x14ac:dyDescent="0.2">
      <c r="A196" s="36"/>
      <c r="B196" s="36"/>
      <c r="C196" s="36"/>
      <c r="D196" s="48"/>
      <c r="E196" s="36"/>
      <c r="F196" s="36"/>
      <c r="G196" s="229"/>
      <c r="H196" s="229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1"/>
      <c r="T196" s="36"/>
    </row>
    <row r="197" spans="1:20" s="21" customFormat="1" x14ac:dyDescent="0.2">
      <c r="A197" s="36"/>
      <c r="B197" s="36"/>
      <c r="C197" s="36"/>
      <c r="D197" s="48"/>
      <c r="E197" s="36"/>
      <c r="F197" s="36"/>
      <c r="G197" s="229"/>
      <c r="H197" s="229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1"/>
      <c r="T197" s="36"/>
    </row>
    <row r="198" spans="1:20" s="21" customFormat="1" x14ac:dyDescent="0.2">
      <c r="A198" s="36"/>
      <c r="B198" s="36"/>
      <c r="C198" s="36"/>
      <c r="D198" s="48"/>
      <c r="E198" s="36"/>
      <c r="F198" s="36"/>
      <c r="G198" s="229"/>
      <c r="H198" s="229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1"/>
      <c r="T198" s="36"/>
    </row>
    <row r="199" spans="1:20" s="21" customFormat="1" x14ac:dyDescent="0.2">
      <c r="A199" s="36"/>
      <c r="B199" s="36"/>
      <c r="C199" s="36"/>
      <c r="D199" s="48"/>
      <c r="E199" s="36"/>
      <c r="F199" s="36"/>
      <c r="G199" s="229"/>
      <c r="H199" s="229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1"/>
      <c r="T199" s="36"/>
    </row>
    <row r="200" spans="1:20" s="21" customFormat="1" x14ac:dyDescent="0.2">
      <c r="A200" s="36"/>
      <c r="B200" s="36"/>
      <c r="C200" s="36"/>
      <c r="D200" s="48"/>
      <c r="E200" s="36"/>
      <c r="F200" s="36"/>
      <c r="G200" s="229"/>
      <c r="H200" s="229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1"/>
      <c r="T200" s="36"/>
    </row>
    <row r="201" spans="1:20" s="21" customFormat="1" x14ac:dyDescent="0.2">
      <c r="A201" s="36"/>
      <c r="B201" s="36"/>
      <c r="C201" s="36"/>
      <c r="D201" s="48"/>
      <c r="E201" s="36"/>
      <c r="F201" s="36"/>
      <c r="G201" s="229"/>
      <c r="H201" s="229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1"/>
      <c r="T201" s="36"/>
    </row>
    <row r="202" spans="1:20" s="21" customFormat="1" x14ac:dyDescent="0.2">
      <c r="A202" s="36"/>
      <c r="B202" s="36"/>
      <c r="C202" s="36"/>
      <c r="D202" s="48"/>
      <c r="E202" s="36"/>
      <c r="F202" s="36"/>
      <c r="G202" s="229"/>
      <c r="H202" s="229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1"/>
      <c r="T202" s="36"/>
    </row>
    <row r="203" spans="1:20" s="21" customFormat="1" x14ac:dyDescent="0.2">
      <c r="A203" s="36"/>
      <c r="B203" s="36"/>
      <c r="C203" s="36"/>
      <c r="D203" s="48"/>
      <c r="E203" s="36"/>
      <c r="F203" s="36"/>
      <c r="G203" s="229"/>
      <c r="H203" s="229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1"/>
      <c r="T203" s="36"/>
    </row>
    <row r="204" spans="1:20" s="21" customFormat="1" x14ac:dyDescent="0.2">
      <c r="A204" s="36"/>
      <c r="B204" s="36"/>
      <c r="C204" s="36"/>
      <c r="D204" s="48"/>
      <c r="E204" s="36"/>
      <c r="F204" s="36"/>
      <c r="G204" s="229"/>
      <c r="H204" s="229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1"/>
      <c r="T204" s="36"/>
    </row>
    <row r="205" spans="1:20" s="21" customFormat="1" x14ac:dyDescent="0.2">
      <c r="A205" s="36"/>
      <c r="B205" s="36"/>
      <c r="C205" s="36"/>
      <c r="D205" s="48"/>
      <c r="E205" s="36"/>
      <c r="F205" s="36"/>
      <c r="G205" s="229"/>
      <c r="H205" s="229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1"/>
      <c r="T205" s="36"/>
    </row>
    <row r="206" spans="1:20" s="21" customFormat="1" x14ac:dyDescent="0.2">
      <c r="A206" s="36"/>
      <c r="B206" s="36"/>
      <c r="C206" s="36"/>
      <c r="D206" s="48"/>
      <c r="E206" s="36"/>
      <c r="F206" s="36"/>
      <c r="G206" s="229"/>
      <c r="H206" s="229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1"/>
      <c r="T206" s="36"/>
    </row>
    <row r="207" spans="1:20" s="21" customFormat="1" x14ac:dyDescent="0.2">
      <c r="A207" s="36"/>
      <c r="B207" s="36"/>
      <c r="C207" s="36"/>
      <c r="D207" s="48"/>
      <c r="E207" s="36"/>
      <c r="F207" s="36"/>
      <c r="G207" s="229"/>
      <c r="H207" s="229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1"/>
      <c r="T207" s="36"/>
    </row>
    <row r="208" spans="1:20" s="21" customFormat="1" x14ac:dyDescent="0.2">
      <c r="A208" s="36"/>
      <c r="B208" s="36"/>
      <c r="C208" s="36"/>
      <c r="D208" s="48"/>
      <c r="E208" s="36"/>
      <c r="F208" s="36"/>
      <c r="G208" s="229"/>
      <c r="H208" s="229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1"/>
      <c r="T208" s="36"/>
    </row>
    <row r="209" spans="1:20" s="21" customFormat="1" x14ac:dyDescent="0.2">
      <c r="A209" s="36"/>
      <c r="B209" s="36"/>
      <c r="C209" s="36"/>
      <c r="D209" s="48"/>
      <c r="E209" s="36"/>
      <c r="F209" s="36"/>
      <c r="G209" s="229"/>
      <c r="H209" s="229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1"/>
      <c r="T209" s="36"/>
    </row>
    <row r="210" spans="1:20" s="21" customFormat="1" x14ac:dyDescent="0.2">
      <c r="A210" s="36"/>
      <c r="B210" s="36"/>
      <c r="C210" s="36"/>
      <c r="D210" s="48"/>
      <c r="E210" s="36"/>
      <c r="F210" s="36"/>
      <c r="G210" s="229"/>
      <c r="H210" s="229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1"/>
      <c r="T210" s="36"/>
    </row>
    <row r="211" spans="1:20" s="21" customFormat="1" x14ac:dyDescent="0.2">
      <c r="A211" s="36"/>
      <c r="B211" s="36"/>
      <c r="C211" s="36"/>
      <c r="D211" s="48"/>
      <c r="E211" s="36"/>
      <c r="F211" s="36"/>
      <c r="G211" s="229"/>
      <c r="H211" s="229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1"/>
      <c r="T211" s="36"/>
    </row>
    <row r="212" spans="1:20" s="21" customFormat="1" x14ac:dyDescent="0.2">
      <c r="A212" s="36"/>
      <c r="B212" s="36"/>
      <c r="C212" s="36"/>
      <c r="D212" s="48"/>
      <c r="E212" s="36"/>
      <c r="F212" s="36"/>
      <c r="G212" s="229"/>
      <c r="H212" s="229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1"/>
      <c r="T212" s="36"/>
    </row>
    <row r="213" spans="1:20" s="21" customFormat="1" x14ac:dyDescent="0.2">
      <c r="A213" s="36"/>
      <c r="B213" s="36"/>
      <c r="C213" s="36"/>
      <c r="D213" s="48"/>
      <c r="E213" s="36"/>
      <c r="F213" s="36"/>
      <c r="G213" s="229"/>
      <c r="H213" s="229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1"/>
      <c r="T213" s="36"/>
    </row>
    <row r="214" spans="1:20" s="21" customFormat="1" x14ac:dyDescent="0.2">
      <c r="A214" s="36"/>
      <c r="B214" s="36"/>
      <c r="C214" s="36"/>
      <c r="D214" s="48"/>
      <c r="E214" s="36"/>
      <c r="F214" s="36"/>
      <c r="G214" s="229"/>
      <c r="H214" s="229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1"/>
      <c r="T214" s="36"/>
    </row>
    <row r="215" spans="1:20" s="21" customFormat="1" x14ac:dyDescent="0.2">
      <c r="A215" s="36"/>
      <c r="B215" s="36"/>
      <c r="C215" s="36"/>
      <c r="D215" s="48"/>
      <c r="E215" s="36"/>
      <c r="F215" s="36"/>
      <c r="G215" s="229"/>
      <c r="H215" s="229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1"/>
      <c r="T215" s="36"/>
    </row>
    <row r="216" spans="1:20" s="21" customFormat="1" x14ac:dyDescent="0.2">
      <c r="A216" s="36"/>
      <c r="B216" s="36"/>
      <c r="C216" s="36"/>
      <c r="D216" s="48"/>
      <c r="E216" s="36"/>
      <c r="F216" s="36"/>
      <c r="G216" s="229"/>
      <c r="H216" s="229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1"/>
      <c r="T216" s="36"/>
    </row>
    <row r="217" spans="1:20" s="21" customFormat="1" x14ac:dyDescent="0.2">
      <c r="A217" s="36"/>
      <c r="B217" s="36"/>
      <c r="C217" s="36"/>
      <c r="D217" s="48"/>
      <c r="E217" s="36"/>
      <c r="F217" s="36"/>
      <c r="G217" s="229"/>
      <c r="H217" s="229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"/>
      <c r="T217" s="36"/>
    </row>
    <row r="218" spans="1:20" s="21" customFormat="1" x14ac:dyDescent="0.2">
      <c r="A218" s="36"/>
      <c r="B218" s="36"/>
      <c r="C218" s="36"/>
      <c r="D218" s="48"/>
      <c r="E218" s="36"/>
      <c r="F218" s="36"/>
      <c r="G218" s="229"/>
      <c r="H218" s="229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"/>
      <c r="T218" s="36"/>
    </row>
    <row r="219" spans="1:20" s="21" customFormat="1" x14ac:dyDescent="0.2">
      <c r="A219" s="36"/>
      <c r="B219" s="36"/>
      <c r="C219" s="36"/>
      <c r="D219" s="48"/>
      <c r="E219" s="36"/>
      <c r="F219" s="36"/>
      <c r="G219" s="229"/>
      <c r="H219" s="229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1"/>
      <c r="T219" s="36"/>
    </row>
    <row r="220" spans="1:20" s="21" customFormat="1" x14ac:dyDescent="0.2">
      <c r="A220" s="36"/>
      <c r="B220" s="36"/>
      <c r="C220" s="36"/>
      <c r="D220" s="48"/>
      <c r="E220" s="36"/>
      <c r="F220" s="36"/>
      <c r="G220" s="229"/>
      <c r="H220" s="229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1"/>
      <c r="T220" s="36"/>
    </row>
    <row r="221" spans="1:20" s="21" customFormat="1" x14ac:dyDescent="0.2">
      <c r="A221" s="36"/>
      <c r="B221" s="36"/>
      <c r="C221" s="36"/>
      <c r="D221" s="48"/>
      <c r="E221" s="36"/>
      <c r="F221" s="36"/>
      <c r="G221" s="229"/>
      <c r="H221" s="229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1"/>
      <c r="T221" s="36"/>
    </row>
    <row r="222" spans="1:20" s="21" customFormat="1" x14ac:dyDescent="0.2">
      <c r="A222" s="36"/>
      <c r="B222" s="36"/>
      <c r="C222" s="36"/>
      <c r="D222" s="48"/>
      <c r="E222" s="36"/>
      <c r="F222" s="36"/>
      <c r="G222" s="229"/>
      <c r="H222" s="229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1"/>
      <c r="T222" s="36"/>
    </row>
    <row r="223" spans="1:20" s="21" customFormat="1" x14ac:dyDescent="0.2">
      <c r="A223" s="36"/>
      <c r="B223" s="36"/>
      <c r="C223" s="36"/>
      <c r="D223" s="48"/>
      <c r="E223" s="36"/>
      <c r="F223" s="36"/>
      <c r="G223" s="229"/>
      <c r="H223" s="229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1"/>
      <c r="T223" s="36"/>
    </row>
    <row r="224" spans="1:20" s="21" customFormat="1" x14ac:dyDescent="0.2">
      <c r="A224" s="36"/>
      <c r="B224" s="36"/>
      <c r="C224" s="36"/>
      <c r="D224" s="48"/>
      <c r="E224" s="36"/>
      <c r="F224" s="36"/>
      <c r="G224" s="229"/>
      <c r="H224" s="229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1"/>
      <c r="T224" s="36"/>
    </row>
    <row r="225" spans="1:20" s="21" customFormat="1" x14ac:dyDescent="0.2">
      <c r="A225" s="36"/>
      <c r="B225" s="36"/>
      <c r="C225" s="36"/>
      <c r="D225" s="48"/>
      <c r="E225" s="36"/>
      <c r="F225" s="36"/>
      <c r="G225" s="229"/>
      <c r="H225" s="229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1"/>
      <c r="T225" s="36"/>
    </row>
    <row r="226" spans="1:20" s="21" customFormat="1" x14ac:dyDescent="0.2">
      <c r="A226" s="36"/>
      <c r="B226" s="36"/>
      <c r="C226" s="36"/>
      <c r="D226" s="48"/>
      <c r="E226" s="36"/>
      <c r="F226" s="36"/>
      <c r="G226" s="229"/>
      <c r="H226" s="229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1"/>
      <c r="T226" s="36"/>
    </row>
    <row r="227" spans="1:20" s="21" customFormat="1" x14ac:dyDescent="0.2">
      <c r="A227" s="36"/>
      <c r="B227" s="36"/>
      <c r="C227" s="36"/>
      <c r="D227" s="48"/>
      <c r="E227" s="36"/>
      <c r="F227" s="36"/>
      <c r="G227" s="229"/>
      <c r="H227" s="229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1"/>
      <c r="T227" s="36"/>
    </row>
    <row r="228" spans="1:20" s="21" customFormat="1" x14ac:dyDescent="0.2">
      <c r="A228" s="36"/>
      <c r="B228" s="36"/>
      <c r="C228" s="36"/>
      <c r="D228" s="48"/>
      <c r="E228" s="36"/>
      <c r="F228" s="36"/>
      <c r="G228" s="229"/>
      <c r="H228" s="229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1"/>
      <c r="T228" s="36"/>
    </row>
    <row r="229" spans="1:20" s="21" customFormat="1" x14ac:dyDescent="0.2">
      <c r="A229" s="36"/>
      <c r="B229" s="36"/>
      <c r="C229" s="36"/>
      <c r="D229" s="48"/>
      <c r="E229" s="36"/>
      <c r="F229" s="36"/>
      <c r="G229" s="229"/>
      <c r="H229" s="229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1"/>
      <c r="T229" s="36"/>
    </row>
    <row r="230" spans="1:20" s="21" customFormat="1" x14ac:dyDescent="0.2">
      <c r="A230" s="36"/>
      <c r="B230" s="36"/>
      <c r="C230" s="36"/>
      <c r="D230" s="48"/>
      <c r="E230" s="36"/>
      <c r="F230" s="36"/>
      <c r="G230" s="229"/>
      <c r="H230" s="229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1"/>
      <c r="T230" s="36"/>
    </row>
    <row r="231" spans="1:20" s="21" customFormat="1" x14ac:dyDescent="0.2">
      <c r="A231" s="36"/>
      <c r="B231" s="36"/>
      <c r="C231" s="36"/>
      <c r="D231" s="48"/>
      <c r="E231" s="36"/>
      <c r="F231" s="36"/>
      <c r="G231" s="229"/>
      <c r="H231" s="229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1"/>
      <c r="T231" s="36"/>
    </row>
    <row r="232" spans="1:20" s="21" customFormat="1" x14ac:dyDescent="0.2">
      <c r="A232" s="36"/>
      <c r="B232" s="36"/>
      <c r="C232" s="36"/>
      <c r="D232" s="48"/>
      <c r="E232" s="36"/>
      <c r="F232" s="36"/>
      <c r="G232" s="229"/>
      <c r="H232" s="229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1"/>
      <c r="T232" s="36"/>
    </row>
    <row r="233" spans="1:20" s="21" customFormat="1" x14ac:dyDescent="0.2">
      <c r="A233" s="36"/>
      <c r="B233" s="36"/>
      <c r="C233" s="36"/>
      <c r="D233" s="48"/>
      <c r="E233" s="36"/>
      <c r="F233" s="36"/>
      <c r="G233" s="229"/>
      <c r="H233" s="229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1"/>
      <c r="T233" s="36"/>
    </row>
    <row r="234" spans="1:20" s="21" customFormat="1" x14ac:dyDescent="0.2">
      <c r="A234" s="36"/>
      <c r="B234" s="36"/>
      <c r="C234" s="36"/>
      <c r="D234" s="48"/>
      <c r="E234" s="36"/>
      <c r="F234" s="36"/>
      <c r="G234" s="229"/>
      <c r="H234" s="229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1"/>
      <c r="T234" s="36"/>
    </row>
    <row r="235" spans="1:20" s="21" customFormat="1" x14ac:dyDescent="0.2">
      <c r="A235" s="36"/>
      <c r="B235" s="36"/>
      <c r="C235" s="36"/>
      <c r="D235" s="48"/>
      <c r="E235" s="36"/>
      <c r="F235" s="36"/>
      <c r="G235" s="229"/>
      <c r="H235" s="229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1"/>
      <c r="T235" s="36"/>
    </row>
    <row r="236" spans="1:20" s="21" customFormat="1" x14ac:dyDescent="0.2">
      <c r="A236" s="36"/>
      <c r="B236" s="36"/>
      <c r="C236" s="36"/>
      <c r="D236" s="48"/>
      <c r="E236" s="36"/>
      <c r="F236" s="36"/>
      <c r="G236" s="229"/>
      <c r="H236" s="229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1"/>
      <c r="T236" s="36"/>
    </row>
    <row r="237" spans="1:20" s="21" customFormat="1" x14ac:dyDescent="0.2">
      <c r="A237" s="36"/>
      <c r="B237" s="36"/>
      <c r="C237" s="36"/>
      <c r="D237" s="48"/>
      <c r="E237" s="36"/>
      <c r="F237" s="36"/>
      <c r="G237" s="229"/>
      <c r="H237" s="229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1"/>
      <c r="T237" s="36"/>
    </row>
    <row r="238" spans="1:20" s="21" customFormat="1" x14ac:dyDescent="0.2">
      <c r="A238" s="36"/>
      <c r="B238" s="36"/>
      <c r="C238" s="36"/>
      <c r="D238" s="48"/>
      <c r="E238" s="36"/>
      <c r="F238" s="36"/>
      <c r="G238" s="229"/>
      <c r="H238" s="229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1"/>
      <c r="T238" s="36"/>
    </row>
    <row r="239" spans="1:20" s="21" customFormat="1" x14ac:dyDescent="0.2">
      <c r="A239" s="36"/>
      <c r="B239" s="36"/>
      <c r="C239" s="36"/>
      <c r="D239" s="48"/>
      <c r="E239" s="36"/>
      <c r="F239" s="36"/>
      <c r="G239" s="229"/>
      <c r="H239" s="229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1"/>
      <c r="T239" s="36"/>
    </row>
    <row r="240" spans="1:20" s="21" customFormat="1" x14ac:dyDescent="0.2">
      <c r="A240" s="36"/>
      <c r="B240" s="36"/>
      <c r="C240" s="36"/>
      <c r="D240" s="48"/>
      <c r="E240" s="36"/>
      <c r="F240" s="36"/>
      <c r="G240" s="229"/>
      <c r="H240" s="229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1"/>
      <c r="T240" s="36"/>
    </row>
    <row r="241" spans="1:20" s="21" customFormat="1" x14ac:dyDescent="0.2">
      <c r="A241" s="36"/>
      <c r="B241" s="36"/>
      <c r="C241" s="36"/>
      <c r="D241" s="48"/>
      <c r="E241" s="36"/>
      <c r="F241" s="36"/>
      <c r="G241" s="229"/>
      <c r="H241" s="229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1"/>
      <c r="T241" s="36"/>
    </row>
    <row r="242" spans="1:20" s="21" customFormat="1" x14ac:dyDescent="0.2">
      <c r="A242" s="36"/>
      <c r="B242" s="36"/>
      <c r="C242" s="36"/>
      <c r="D242" s="48"/>
      <c r="E242" s="36"/>
      <c r="F242" s="36"/>
      <c r="G242" s="229"/>
      <c r="H242" s="229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1"/>
      <c r="T242" s="36"/>
    </row>
    <row r="243" spans="1:20" s="21" customFormat="1" x14ac:dyDescent="0.2">
      <c r="A243" s="36"/>
      <c r="B243" s="36"/>
      <c r="C243" s="36"/>
      <c r="D243" s="48"/>
      <c r="E243" s="36"/>
      <c r="F243" s="36"/>
      <c r="G243" s="229"/>
      <c r="H243" s="229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1"/>
      <c r="T243" s="36"/>
    </row>
    <row r="244" spans="1:20" s="21" customFormat="1" x14ac:dyDescent="0.2">
      <c r="A244" s="36"/>
      <c r="B244" s="36"/>
      <c r="C244" s="36"/>
      <c r="D244" s="48"/>
      <c r="E244" s="36"/>
      <c r="F244" s="36"/>
      <c r="G244" s="229"/>
      <c r="H244" s="229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1"/>
      <c r="T244" s="36"/>
    </row>
    <row r="245" spans="1:20" s="21" customFormat="1" x14ac:dyDescent="0.2">
      <c r="A245" s="36"/>
      <c r="B245" s="36"/>
      <c r="C245" s="36"/>
      <c r="D245" s="48"/>
      <c r="E245" s="36"/>
      <c r="F245" s="36"/>
      <c r="G245" s="229"/>
      <c r="H245" s="229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1"/>
      <c r="T245" s="36"/>
    </row>
    <row r="246" spans="1:20" s="21" customFormat="1" x14ac:dyDescent="0.2">
      <c r="A246" s="36"/>
      <c r="B246" s="36"/>
      <c r="C246" s="36"/>
      <c r="D246" s="48"/>
      <c r="E246" s="36"/>
      <c r="F246" s="36"/>
      <c r="G246" s="229"/>
      <c r="H246" s="229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1"/>
      <c r="T246" s="36"/>
    </row>
    <row r="247" spans="1:20" s="21" customFormat="1" x14ac:dyDescent="0.2">
      <c r="A247" s="36"/>
      <c r="B247" s="36"/>
      <c r="C247" s="36"/>
      <c r="D247" s="48"/>
      <c r="E247" s="36"/>
      <c r="F247" s="36"/>
      <c r="G247" s="229"/>
      <c r="H247" s="229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1"/>
      <c r="T247" s="36"/>
    </row>
    <row r="248" spans="1:20" s="21" customFormat="1" x14ac:dyDescent="0.2">
      <c r="A248" s="36"/>
      <c r="B248" s="36"/>
      <c r="C248" s="36"/>
      <c r="D248" s="48"/>
      <c r="E248" s="36"/>
      <c r="F248" s="36"/>
      <c r="G248" s="229"/>
      <c r="H248" s="229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1"/>
      <c r="T248" s="36"/>
    </row>
    <row r="249" spans="1:20" s="21" customFormat="1" x14ac:dyDescent="0.2">
      <c r="A249" s="36"/>
      <c r="B249" s="36"/>
      <c r="C249" s="36"/>
      <c r="D249" s="48"/>
      <c r="E249" s="36"/>
      <c r="F249" s="36"/>
      <c r="G249" s="229"/>
      <c r="H249" s="229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1"/>
      <c r="T249" s="36"/>
    </row>
    <row r="250" spans="1:20" s="21" customFormat="1" x14ac:dyDescent="0.2">
      <c r="A250" s="36"/>
      <c r="B250" s="36"/>
      <c r="C250" s="36"/>
      <c r="D250" s="48"/>
      <c r="E250" s="36"/>
      <c r="F250" s="36"/>
      <c r="G250" s="229"/>
      <c r="H250" s="229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1"/>
      <c r="T250" s="36"/>
    </row>
    <row r="251" spans="1:20" s="21" customFormat="1" x14ac:dyDescent="0.2">
      <c r="A251" s="36"/>
      <c r="B251" s="36"/>
      <c r="C251" s="36"/>
      <c r="D251" s="48"/>
      <c r="E251" s="36"/>
      <c r="F251" s="36"/>
      <c r="G251" s="229"/>
      <c r="H251" s="229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1"/>
      <c r="T251" s="36"/>
    </row>
    <row r="252" spans="1:20" s="21" customFormat="1" x14ac:dyDescent="0.2">
      <c r="A252" s="36"/>
      <c r="B252" s="36"/>
      <c r="C252" s="36"/>
      <c r="D252" s="48"/>
      <c r="E252" s="36"/>
      <c r="F252" s="36"/>
      <c r="G252" s="229"/>
      <c r="H252" s="229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1"/>
      <c r="T252" s="36"/>
    </row>
    <row r="253" spans="1:20" s="21" customFormat="1" x14ac:dyDescent="0.2">
      <c r="A253" s="36"/>
      <c r="B253" s="36"/>
      <c r="C253" s="36"/>
      <c r="D253" s="48"/>
      <c r="E253" s="36"/>
      <c r="F253" s="36"/>
      <c r="G253" s="229"/>
      <c r="H253" s="229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1"/>
      <c r="T253" s="36"/>
    </row>
    <row r="254" spans="1:20" s="21" customFormat="1" x14ac:dyDescent="0.2">
      <c r="A254" s="36"/>
      <c r="B254" s="36"/>
      <c r="C254" s="36"/>
      <c r="D254" s="48"/>
      <c r="E254" s="36"/>
      <c r="F254" s="36"/>
      <c r="G254" s="229"/>
      <c r="H254" s="229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1"/>
      <c r="T254" s="36"/>
    </row>
    <row r="255" spans="1:20" s="21" customFormat="1" x14ac:dyDescent="0.2">
      <c r="A255" s="36"/>
      <c r="B255" s="36"/>
      <c r="C255" s="36"/>
      <c r="D255" s="48"/>
      <c r="E255" s="36"/>
      <c r="F255" s="36"/>
      <c r="G255" s="229"/>
      <c r="H255" s="229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1"/>
      <c r="T255" s="36"/>
    </row>
    <row r="256" spans="1:20" s="21" customFormat="1" x14ac:dyDescent="0.2">
      <c r="A256" s="36"/>
      <c r="B256" s="36"/>
      <c r="C256" s="36"/>
      <c r="D256" s="48"/>
      <c r="E256" s="36"/>
      <c r="F256" s="36"/>
      <c r="G256" s="229"/>
      <c r="H256" s="229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1"/>
      <c r="T256" s="36"/>
    </row>
    <row r="257" spans="1:20" s="21" customFormat="1" x14ac:dyDescent="0.2">
      <c r="A257" s="36"/>
      <c r="B257" s="36"/>
      <c r="C257" s="36"/>
      <c r="D257" s="48"/>
      <c r="E257" s="36"/>
      <c r="F257" s="36"/>
      <c r="G257" s="229"/>
      <c r="H257" s="229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1"/>
      <c r="T257" s="36"/>
    </row>
    <row r="258" spans="1:20" s="21" customFormat="1" x14ac:dyDescent="0.2">
      <c r="A258" s="36"/>
      <c r="B258" s="36"/>
      <c r="C258" s="36"/>
      <c r="D258" s="48"/>
      <c r="E258" s="36"/>
      <c r="F258" s="36"/>
      <c r="G258" s="229"/>
      <c r="H258" s="229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1"/>
      <c r="T258" s="36"/>
    </row>
    <row r="259" spans="1:20" s="21" customFormat="1" x14ac:dyDescent="0.2">
      <c r="A259" s="36"/>
      <c r="B259" s="36"/>
      <c r="C259" s="36"/>
      <c r="D259" s="48"/>
      <c r="E259" s="36"/>
      <c r="F259" s="36"/>
      <c r="G259" s="229"/>
      <c r="H259" s="229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1"/>
      <c r="T259" s="36"/>
    </row>
    <row r="260" spans="1:20" s="21" customFormat="1" x14ac:dyDescent="0.2">
      <c r="A260" s="36"/>
      <c r="B260" s="36"/>
      <c r="C260" s="36"/>
      <c r="D260" s="48"/>
      <c r="E260" s="36"/>
      <c r="F260" s="36"/>
      <c r="G260" s="229"/>
      <c r="H260" s="229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1"/>
      <c r="T260" s="36"/>
    </row>
    <row r="261" spans="1:20" s="21" customFormat="1" x14ac:dyDescent="0.2">
      <c r="A261" s="36"/>
      <c r="B261" s="36"/>
      <c r="C261" s="36"/>
      <c r="D261" s="48"/>
      <c r="E261" s="36"/>
      <c r="F261" s="36"/>
      <c r="G261" s="229"/>
      <c r="H261" s="229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1"/>
      <c r="T261" s="36"/>
    </row>
    <row r="262" spans="1:20" s="21" customFormat="1" x14ac:dyDescent="0.2">
      <c r="A262" s="36"/>
      <c r="B262" s="36"/>
      <c r="C262" s="36"/>
      <c r="D262" s="48"/>
      <c r="E262" s="36"/>
      <c r="F262" s="36"/>
      <c r="G262" s="229"/>
      <c r="H262" s="229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1"/>
      <c r="T262" s="36"/>
    </row>
    <row r="263" spans="1:20" s="21" customFormat="1" x14ac:dyDescent="0.2">
      <c r="A263" s="36"/>
      <c r="B263" s="36"/>
      <c r="C263" s="36"/>
      <c r="D263" s="48"/>
      <c r="E263" s="36"/>
      <c r="F263" s="36"/>
      <c r="G263" s="229"/>
      <c r="H263" s="229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1"/>
      <c r="T263" s="36"/>
    </row>
    <row r="264" spans="1:20" s="21" customFormat="1" x14ac:dyDescent="0.2">
      <c r="A264" s="36"/>
      <c r="B264" s="36"/>
      <c r="C264" s="36"/>
      <c r="D264" s="48"/>
      <c r="E264" s="36"/>
      <c r="F264" s="36"/>
      <c r="G264" s="229"/>
      <c r="H264" s="229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1"/>
      <c r="T264" s="36"/>
    </row>
    <row r="265" spans="1:20" s="21" customFormat="1" x14ac:dyDescent="0.2">
      <c r="A265" s="36"/>
      <c r="B265" s="36"/>
      <c r="C265" s="36"/>
      <c r="D265" s="48"/>
      <c r="E265" s="36"/>
      <c r="F265" s="36"/>
      <c r="G265" s="229"/>
      <c r="H265" s="229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1"/>
      <c r="T265" s="36"/>
    </row>
    <row r="266" spans="1:20" s="21" customFormat="1" x14ac:dyDescent="0.2">
      <c r="A266" s="36"/>
      <c r="B266" s="36"/>
      <c r="C266" s="36"/>
      <c r="D266" s="48"/>
      <c r="E266" s="36"/>
      <c r="F266" s="36"/>
      <c r="G266" s="229"/>
      <c r="H266" s="229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1"/>
      <c r="T266" s="36"/>
    </row>
    <row r="267" spans="1:20" s="21" customFormat="1" x14ac:dyDescent="0.2">
      <c r="A267" s="36"/>
      <c r="B267" s="36"/>
      <c r="C267" s="36"/>
      <c r="D267" s="48"/>
      <c r="E267" s="36"/>
      <c r="F267" s="36"/>
      <c r="G267" s="229"/>
      <c r="H267" s="229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1"/>
      <c r="T267" s="36"/>
    </row>
    <row r="268" spans="1:20" s="21" customFormat="1" x14ac:dyDescent="0.2">
      <c r="A268" s="36"/>
      <c r="B268" s="36"/>
      <c r="C268" s="36"/>
      <c r="D268" s="48"/>
      <c r="E268" s="36"/>
      <c r="F268" s="36"/>
      <c r="G268" s="229"/>
      <c r="H268" s="229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1"/>
      <c r="T268" s="36"/>
    </row>
    <row r="269" spans="1:20" s="21" customFormat="1" x14ac:dyDescent="0.2">
      <c r="A269" s="36"/>
      <c r="B269" s="36"/>
      <c r="C269" s="36"/>
      <c r="D269" s="48"/>
      <c r="E269" s="36"/>
      <c r="F269" s="36"/>
      <c r="G269" s="229"/>
      <c r="H269" s="229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1"/>
      <c r="T269" s="36"/>
    </row>
    <row r="270" spans="1:20" s="21" customFormat="1" x14ac:dyDescent="0.2">
      <c r="A270" s="36"/>
      <c r="B270" s="36"/>
      <c r="C270" s="36"/>
      <c r="D270" s="48"/>
      <c r="E270" s="36"/>
      <c r="F270" s="36"/>
      <c r="G270" s="229"/>
      <c r="H270" s="229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1"/>
      <c r="T270" s="36"/>
    </row>
    <row r="271" spans="1:20" s="21" customFormat="1" x14ac:dyDescent="0.2">
      <c r="A271" s="36"/>
      <c r="B271" s="36"/>
      <c r="C271" s="36"/>
      <c r="D271" s="48"/>
      <c r="E271" s="36"/>
      <c r="F271" s="36"/>
      <c r="G271" s="229"/>
      <c r="H271" s="229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1"/>
      <c r="T271" s="36"/>
    </row>
    <row r="272" spans="1:20" s="21" customFormat="1" x14ac:dyDescent="0.2">
      <c r="A272" s="36"/>
      <c r="B272" s="36"/>
      <c r="C272" s="36"/>
      <c r="D272" s="48"/>
      <c r="E272" s="36"/>
      <c r="F272" s="36"/>
      <c r="G272" s="229"/>
      <c r="H272" s="229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1"/>
      <c r="T272" s="36"/>
    </row>
    <row r="273" spans="1:20" s="21" customFormat="1" x14ac:dyDescent="0.2">
      <c r="A273" s="36"/>
      <c r="B273" s="36"/>
      <c r="C273" s="36"/>
      <c r="D273" s="48"/>
      <c r="E273" s="36"/>
      <c r="F273" s="36"/>
      <c r="G273" s="229"/>
      <c r="H273" s="229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1"/>
      <c r="T273" s="36"/>
    </row>
    <row r="274" spans="1:20" s="21" customFormat="1" x14ac:dyDescent="0.2">
      <c r="A274" s="36"/>
      <c r="B274" s="36"/>
      <c r="C274" s="36"/>
      <c r="D274" s="48"/>
      <c r="E274" s="36"/>
      <c r="F274" s="36"/>
      <c r="G274" s="229"/>
      <c r="H274" s="229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1"/>
      <c r="T274" s="36"/>
    </row>
    <row r="275" spans="1:20" s="21" customFormat="1" x14ac:dyDescent="0.2">
      <c r="A275" s="36"/>
      <c r="B275" s="36"/>
      <c r="C275" s="36"/>
      <c r="D275" s="48"/>
      <c r="E275" s="36"/>
      <c r="F275" s="36"/>
      <c r="G275" s="229"/>
      <c r="H275" s="229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1"/>
      <c r="T275" s="36"/>
    </row>
    <row r="276" spans="1:20" s="21" customFormat="1" x14ac:dyDescent="0.2">
      <c r="A276" s="36"/>
      <c r="B276" s="36"/>
      <c r="C276" s="36"/>
      <c r="D276" s="48"/>
      <c r="E276" s="36"/>
      <c r="F276" s="36"/>
      <c r="G276" s="229"/>
      <c r="H276" s="229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1"/>
      <c r="T276" s="36"/>
    </row>
    <row r="277" spans="1:20" s="21" customFormat="1" x14ac:dyDescent="0.2">
      <c r="A277" s="36"/>
      <c r="B277" s="36"/>
      <c r="C277" s="36"/>
      <c r="D277" s="48"/>
      <c r="E277" s="36"/>
      <c r="F277" s="36"/>
      <c r="G277" s="229"/>
      <c r="H277" s="229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1"/>
      <c r="T277" s="36"/>
    </row>
    <row r="278" spans="1:20" s="21" customFormat="1" x14ac:dyDescent="0.2">
      <c r="A278" s="36"/>
      <c r="B278" s="36"/>
      <c r="C278" s="36"/>
      <c r="D278" s="48"/>
      <c r="E278" s="36"/>
      <c r="F278" s="36"/>
      <c r="G278" s="229"/>
      <c r="H278" s="229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1"/>
      <c r="T278" s="36"/>
    </row>
    <row r="279" spans="1:20" s="21" customFormat="1" x14ac:dyDescent="0.2">
      <c r="A279" s="36"/>
      <c r="B279" s="36"/>
      <c r="C279" s="36"/>
      <c r="D279" s="48"/>
      <c r="E279" s="36"/>
      <c r="F279" s="36"/>
      <c r="G279" s="229"/>
      <c r="H279" s="229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1"/>
      <c r="T279" s="36"/>
    </row>
    <row r="280" spans="1:20" s="21" customFormat="1" x14ac:dyDescent="0.2">
      <c r="A280" s="36"/>
      <c r="B280" s="36"/>
      <c r="C280" s="36"/>
      <c r="D280" s="48"/>
      <c r="E280" s="36"/>
      <c r="F280" s="36"/>
      <c r="G280" s="229"/>
      <c r="H280" s="229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1"/>
      <c r="T280" s="36"/>
    </row>
    <row r="281" spans="1:20" s="21" customFormat="1" x14ac:dyDescent="0.2">
      <c r="A281" s="36"/>
      <c r="B281" s="36"/>
      <c r="C281" s="36"/>
      <c r="D281" s="48"/>
      <c r="E281" s="36"/>
      <c r="F281" s="36"/>
      <c r="G281" s="229"/>
      <c r="H281" s="229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1"/>
      <c r="T281" s="36"/>
    </row>
    <row r="282" spans="1:20" s="21" customFormat="1" x14ac:dyDescent="0.2">
      <c r="A282" s="36"/>
      <c r="B282" s="36"/>
      <c r="C282" s="36"/>
      <c r="D282" s="48"/>
      <c r="E282" s="36"/>
      <c r="F282" s="36"/>
      <c r="G282" s="229"/>
      <c r="H282" s="229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1"/>
      <c r="T282" s="36"/>
    </row>
    <row r="283" spans="1:20" s="21" customFormat="1" x14ac:dyDescent="0.2">
      <c r="A283" s="36"/>
      <c r="B283" s="36"/>
      <c r="C283" s="36"/>
      <c r="D283" s="48"/>
      <c r="E283" s="36"/>
      <c r="F283" s="36"/>
      <c r="G283" s="229"/>
      <c r="H283" s="229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1"/>
      <c r="T283" s="36"/>
    </row>
    <row r="284" spans="1:20" s="21" customFormat="1" x14ac:dyDescent="0.2">
      <c r="A284" s="36"/>
      <c r="B284" s="36"/>
      <c r="C284" s="36"/>
      <c r="D284" s="48"/>
      <c r="E284" s="36"/>
      <c r="F284" s="36"/>
      <c r="G284" s="229"/>
      <c r="H284" s="229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1"/>
      <c r="T284" s="36"/>
    </row>
    <row r="285" spans="1:20" s="21" customFormat="1" x14ac:dyDescent="0.2">
      <c r="A285" s="36"/>
      <c r="B285" s="36"/>
      <c r="C285" s="36"/>
      <c r="D285" s="48"/>
      <c r="E285" s="36"/>
      <c r="F285" s="36"/>
      <c r="G285" s="229"/>
      <c r="H285" s="229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1"/>
      <c r="T285" s="36"/>
    </row>
    <row r="286" spans="1:20" s="21" customFormat="1" x14ac:dyDescent="0.2">
      <c r="A286" s="36"/>
      <c r="B286" s="36"/>
      <c r="C286" s="36"/>
      <c r="D286" s="48"/>
      <c r="E286" s="36"/>
      <c r="F286" s="36"/>
      <c r="G286" s="229"/>
      <c r="H286" s="229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1"/>
      <c r="T286" s="36"/>
    </row>
    <row r="287" spans="1:20" s="21" customFormat="1" x14ac:dyDescent="0.2">
      <c r="A287" s="36"/>
      <c r="B287" s="36"/>
      <c r="C287" s="36"/>
      <c r="D287" s="48"/>
      <c r="E287" s="36"/>
      <c r="F287" s="36"/>
      <c r="G287" s="229"/>
      <c r="H287" s="229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1"/>
      <c r="T287" s="36"/>
    </row>
    <row r="288" spans="1:20" s="21" customFormat="1" x14ac:dyDescent="0.2">
      <c r="A288" s="36"/>
      <c r="B288" s="36"/>
      <c r="C288" s="36"/>
      <c r="D288" s="48"/>
      <c r="E288" s="36"/>
      <c r="F288" s="36"/>
      <c r="G288" s="229"/>
      <c r="H288" s="229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1"/>
      <c r="T288" s="36"/>
    </row>
    <row r="289" spans="1:20" s="21" customFormat="1" x14ac:dyDescent="0.2">
      <c r="A289" s="36"/>
      <c r="B289" s="36"/>
      <c r="C289" s="36"/>
      <c r="D289" s="48"/>
      <c r="E289" s="36"/>
      <c r="F289" s="36"/>
      <c r="G289" s="229"/>
      <c r="H289" s="229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1"/>
      <c r="T289" s="36"/>
    </row>
    <row r="290" spans="1:20" s="21" customFormat="1" x14ac:dyDescent="0.2">
      <c r="A290" s="36"/>
      <c r="B290" s="36"/>
      <c r="C290" s="36"/>
      <c r="D290" s="48"/>
      <c r="E290" s="36"/>
      <c r="F290" s="36"/>
      <c r="G290" s="229"/>
      <c r="H290" s="229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1"/>
      <c r="T290" s="36"/>
    </row>
    <row r="291" spans="1:20" s="21" customFormat="1" x14ac:dyDescent="0.2">
      <c r="A291" s="36"/>
      <c r="B291" s="36"/>
      <c r="C291" s="36"/>
      <c r="D291" s="48"/>
      <c r="E291" s="36"/>
      <c r="F291" s="36"/>
      <c r="G291" s="229"/>
      <c r="H291" s="229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1"/>
      <c r="T291" s="36"/>
    </row>
    <row r="292" spans="1:20" s="21" customFormat="1" x14ac:dyDescent="0.2">
      <c r="A292" s="36"/>
      <c r="B292" s="36"/>
      <c r="C292" s="36"/>
      <c r="D292" s="48"/>
      <c r="E292" s="36"/>
      <c r="F292" s="36"/>
      <c r="G292" s="229"/>
      <c r="H292" s="229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1"/>
      <c r="T292" s="36"/>
    </row>
    <row r="293" spans="1:20" s="21" customFormat="1" x14ac:dyDescent="0.2">
      <c r="A293" s="36"/>
      <c r="B293" s="36"/>
      <c r="C293" s="36"/>
      <c r="D293" s="48"/>
      <c r="E293" s="36"/>
      <c r="F293" s="36"/>
      <c r="G293" s="229"/>
      <c r="H293" s="229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1"/>
      <c r="T293" s="36"/>
    </row>
    <row r="294" spans="1:20" s="21" customFormat="1" x14ac:dyDescent="0.2">
      <c r="A294" s="36"/>
      <c r="B294" s="36"/>
      <c r="C294" s="36"/>
      <c r="D294" s="48"/>
      <c r="E294" s="36"/>
      <c r="F294" s="36"/>
      <c r="G294" s="229"/>
      <c r="H294" s="229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1"/>
      <c r="T294" s="36"/>
    </row>
    <row r="295" spans="1:20" s="21" customFormat="1" x14ac:dyDescent="0.2">
      <c r="A295" s="36"/>
      <c r="B295" s="36"/>
      <c r="C295" s="36"/>
      <c r="D295" s="48"/>
      <c r="E295" s="36"/>
      <c r="F295" s="36"/>
      <c r="G295" s="229"/>
      <c r="H295" s="229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1"/>
      <c r="T295" s="36"/>
    </row>
    <row r="296" spans="1:20" s="21" customFormat="1" x14ac:dyDescent="0.2">
      <c r="A296" s="36"/>
      <c r="B296" s="36"/>
      <c r="C296" s="36"/>
      <c r="D296" s="48"/>
      <c r="E296" s="36"/>
      <c r="F296" s="36"/>
      <c r="G296" s="229"/>
      <c r="H296" s="229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1"/>
      <c r="T296" s="36"/>
    </row>
    <row r="297" spans="1:20" s="21" customFormat="1" x14ac:dyDescent="0.2">
      <c r="A297" s="36"/>
      <c r="B297" s="36"/>
      <c r="C297" s="36"/>
      <c r="D297" s="48"/>
      <c r="E297" s="36"/>
      <c r="F297" s="36"/>
      <c r="G297" s="229"/>
      <c r="H297" s="229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1"/>
      <c r="T297" s="36"/>
    </row>
    <row r="298" spans="1:20" s="21" customFormat="1" x14ac:dyDescent="0.2">
      <c r="A298" s="36"/>
      <c r="B298" s="36"/>
      <c r="C298" s="36"/>
      <c r="D298" s="48"/>
      <c r="E298" s="36"/>
      <c r="F298" s="36"/>
      <c r="G298" s="229"/>
      <c r="H298" s="229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1"/>
      <c r="T298" s="36"/>
    </row>
    <row r="299" spans="1:20" s="21" customFormat="1" x14ac:dyDescent="0.2">
      <c r="A299" s="36"/>
      <c r="B299" s="36"/>
      <c r="C299" s="36"/>
      <c r="D299" s="48"/>
      <c r="E299" s="36"/>
      <c r="F299" s="36"/>
      <c r="G299" s="229"/>
      <c r="H299" s="229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1"/>
      <c r="T299" s="36"/>
    </row>
    <row r="300" spans="1:20" s="21" customFormat="1" x14ac:dyDescent="0.2">
      <c r="A300" s="36"/>
      <c r="B300" s="36"/>
      <c r="C300" s="36"/>
      <c r="D300" s="48"/>
      <c r="E300" s="36"/>
      <c r="F300" s="36"/>
      <c r="G300" s="229"/>
      <c r="H300" s="229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1"/>
      <c r="T300" s="36"/>
    </row>
    <row r="301" spans="1:20" s="21" customFormat="1" x14ac:dyDescent="0.2">
      <c r="A301" s="36"/>
      <c r="B301" s="36"/>
      <c r="C301" s="36"/>
      <c r="D301" s="48"/>
      <c r="E301" s="36"/>
      <c r="F301" s="36"/>
      <c r="G301" s="229"/>
      <c r="H301" s="229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1"/>
      <c r="T301" s="36"/>
    </row>
    <row r="302" spans="1:20" s="21" customFormat="1" x14ac:dyDescent="0.2">
      <c r="A302" s="36"/>
      <c r="B302" s="36"/>
      <c r="C302" s="36"/>
      <c r="D302" s="48"/>
      <c r="E302" s="36"/>
      <c r="F302" s="36"/>
      <c r="G302" s="229"/>
      <c r="H302" s="229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1"/>
      <c r="T302" s="36"/>
    </row>
    <row r="303" spans="1:20" s="21" customFormat="1" x14ac:dyDescent="0.2">
      <c r="A303" s="36"/>
      <c r="B303" s="36"/>
      <c r="C303" s="36"/>
      <c r="D303" s="48"/>
      <c r="E303" s="36"/>
      <c r="F303" s="36"/>
      <c r="G303" s="229"/>
      <c r="H303" s="229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1"/>
      <c r="T303" s="36"/>
    </row>
    <row r="304" spans="1:20" s="21" customFormat="1" x14ac:dyDescent="0.2">
      <c r="A304" s="36"/>
      <c r="B304" s="36"/>
      <c r="C304" s="36"/>
      <c r="D304" s="48"/>
      <c r="E304" s="36"/>
      <c r="F304" s="36"/>
      <c r="G304" s="229"/>
      <c r="H304" s="229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1"/>
      <c r="T304" s="36"/>
    </row>
    <row r="305" spans="1:20" s="21" customFormat="1" x14ac:dyDescent="0.2">
      <c r="A305" s="36"/>
      <c r="B305" s="36"/>
      <c r="C305" s="36"/>
      <c r="D305" s="48"/>
      <c r="E305" s="36"/>
      <c r="F305" s="36"/>
      <c r="G305" s="229"/>
      <c r="H305" s="229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1"/>
      <c r="T305" s="36"/>
    </row>
    <row r="306" spans="1:20" s="21" customFormat="1" x14ac:dyDescent="0.2">
      <c r="A306" s="36"/>
      <c r="B306" s="36"/>
      <c r="C306" s="36"/>
      <c r="D306" s="48"/>
      <c r="E306" s="36"/>
      <c r="F306" s="36"/>
      <c r="G306" s="229"/>
      <c r="H306" s="229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1"/>
      <c r="T306" s="36"/>
    </row>
    <row r="307" spans="1:20" s="21" customFormat="1" x14ac:dyDescent="0.2">
      <c r="A307" s="36"/>
      <c r="B307" s="36"/>
      <c r="C307" s="36"/>
      <c r="D307" s="48"/>
      <c r="E307" s="36"/>
      <c r="F307" s="36"/>
      <c r="G307" s="229"/>
      <c r="H307" s="229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1"/>
      <c r="T307" s="36"/>
    </row>
    <row r="308" spans="1:20" s="21" customFormat="1" x14ac:dyDescent="0.2">
      <c r="A308" s="36"/>
      <c r="B308" s="36"/>
      <c r="C308" s="36"/>
      <c r="D308" s="48"/>
      <c r="E308" s="36"/>
      <c r="F308" s="36"/>
      <c r="G308" s="229"/>
      <c r="H308" s="229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1"/>
      <c r="T308" s="36"/>
    </row>
    <row r="309" spans="1:20" s="21" customFormat="1" x14ac:dyDescent="0.2">
      <c r="A309" s="36"/>
      <c r="B309" s="36"/>
      <c r="C309" s="36"/>
      <c r="D309" s="48"/>
      <c r="E309" s="36"/>
      <c r="F309" s="36"/>
      <c r="G309" s="229"/>
      <c r="H309" s="229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1"/>
      <c r="T309" s="36"/>
    </row>
    <row r="310" spans="1:20" s="21" customFormat="1" x14ac:dyDescent="0.2">
      <c r="A310" s="36"/>
      <c r="B310" s="36"/>
      <c r="C310" s="36"/>
      <c r="D310" s="48"/>
      <c r="E310" s="36"/>
      <c r="F310" s="36"/>
      <c r="G310" s="229"/>
      <c r="H310" s="229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1"/>
      <c r="T310" s="36"/>
    </row>
    <row r="311" spans="1:20" s="21" customFormat="1" x14ac:dyDescent="0.2">
      <c r="A311" s="36"/>
      <c r="B311" s="36"/>
      <c r="C311" s="36"/>
      <c r="D311" s="48"/>
      <c r="E311" s="36"/>
      <c r="F311" s="36"/>
      <c r="G311" s="229"/>
      <c r="H311" s="229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1"/>
      <c r="T311" s="36"/>
    </row>
    <row r="312" spans="1:20" s="21" customFormat="1" x14ac:dyDescent="0.2">
      <c r="A312" s="36"/>
      <c r="B312" s="36"/>
      <c r="C312" s="36"/>
      <c r="D312" s="48"/>
      <c r="E312" s="36"/>
      <c r="F312" s="36"/>
      <c r="G312" s="229"/>
      <c r="H312" s="229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1"/>
      <c r="T312" s="36"/>
    </row>
    <row r="313" spans="1:20" s="21" customFormat="1" x14ac:dyDescent="0.2">
      <c r="A313" s="36"/>
      <c r="B313" s="36"/>
      <c r="C313" s="36"/>
      <c r="D313" s="48"/>
      <c r="E313" s="36"/>
      <c r="F313" s="36"/>
      <c r="G313" s="229"/>
      <c r="H313" s="229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1"/>
      <c r="T313" s="36"/>
    </row>
    <row r="314" spans="1:20" s="21" customFormat="1" x14ac:dyDescent="0.2">
      <c r="A314" s="36"/>
      <c r="B314" s="36"/>
      <c r="C314" s="36"/>
      <c r="D314" s="48"/>
      <c r="E314" s="36"/>
      <c r="F314" s="36"/>
      <c r="G314" s="229"/>
      <c r="H314" s="229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1"/>
      <c r="T314" s="36"/>
    </row>
    <row r="315" spans="1:20" s="21" customFormat="1" x14ac:dyDescent="0.2">
      <c r="A315" s="36"/>
      <c r="B315" s="36"/>
      <c r="C315" s="36"/>
      <c r="D315" s="48"/>
      <c r="E315" s="36"/>
      <c r="F315" s="36"/>
      <c r="G315" s="229"/>
      <c r="H315" s="229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1"/>
      <c r="T315" s="36"/>
    </row>
    <row r="316" spans="1:20" s="21" customFormat="1" x14ac:dyDescent="0.2">
      <c r="A316" s="36"/>
      <c r="B316" s="36"/>
      <c r="C316" s="36"/>
      <c r="D316" s="48"/>
      <c r="E316" s="36"/>
      <c r="F316" s="36"/>
      <c r="G316" s="229"/>
      <c r="H316" s="229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1"/>
      <c r="T316" s="36"/>
    </row>
    <row r="317" spans="1:20" s="21" customFormat="1" x14ac:dyDescent="0.2">
      <c r="A317" s="36"/>
      <c r="B317" s="36"/>
      <c r="C317" s="36"/>
      <c r="D317" s="48"/>
      <c r="E317" s="36"/>
      <c r="F317" s="36"/>
      <c r="G317" s="229"/>
      <c r="H317" s="229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1"/>
      <c r="T317" s="36"/>
    </row>
    <row r="318" spans="1:20" s="21" customFormat="1" x14ac:dyDescent="0.2">
      <c r="A318" s="36"/>
      <c r="B318" s="36"/>
      <c r="C318" s="36"/>
      <c r="D318" s="48"/>
      <c r="E318" s="36"/>
      <c r="F318" s="36"/>
      <c r="G318" s="229"/>
      <c r="H318" s="229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1"/>
      <c r="T318" s="36"/>
    </row>
    <row r="319" spans="1:20" s="21" customFormat="1" x14ac:dyDescent="0.2">
      <c r="A319" s="36"/>
      <c r="B319" s="36"/>
      <c r="C319" s="36"/>
      <c r="D319" s="48"/>
      <c r="E319" s="36"/>
      <c r="F319" s="36"/>
      <c r="G319" s="229"/>
      <c r="H319" s="229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1"/>
      <c r="T319" s="36"/>
    </row>
    <row r="320" spans="1:20" s="21" customFormat="1" x14ac:dyDescent="0.2">
      <c r="A320" s="36"/>
      <c r="B320" s="36"/>
      <c r="C320" s="36"/>
      <c r="D320" s="48"/>
      <c r="E320" s="36"/>
      <c r="F320" s="36"/>
      <c r="G320" s="229"/>
      <c r="H320" s="229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1"/>
      <c r="T320" s="36"/>
    </row>
    <row r="321" spans="1:20" s="21" customFormat="1" x14ac:dyDescent="0.2">
      <c r="A321" s="36"/>
      <c r="B321" s="36"/>
      <c r="C321" s="36"/>
      <c r="D321" s="48"/>
      <c r="E321" s="36"/>
      <c r="F321" s="36"/>
      <c r="G321" s="229"/>
      <c r="H321" s="229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1"/>
      <c r="T321" s="36"/>
    </row>
    <row r="322" spans="1:20" s="21" customFormat="1" x14ac:dyDescent="0.2">
      <c r="A322" s="36"/>
      <c r="B322" s="36"/>
      <c r="C322" s="36"/>
      <c r="D322" s="48"/>
      <c r="E322" s="36"/>
      <c r="F322" s="36"/>
      <c r="G322" s="229"/>
      <c r="H322" s="229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1"/>
      <c r="T322" s="36"/>
    </row>
    <row r="323" spans="1:20" s="21" customFormat="1" x14ac:dyDescent="0.2">
      <c r="A323" s="36"/>
      <c r="B323" s="36"/>
      <c r="C323" s="36"/>
      <c r="D323" s="48"/>
      <c r="E323" s="36"/>
      <c r="F323" s="36"/>
      <c r="G323" s="229"/>
      <c r="H323" s="229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1"/>
      <c r="T323" s="36"/>
    </row>
    <row r="324" spans="1:20" s="21" customFormat="1" x14ac:dyDescent="0.2">
      <c r="A324" s="36"/>
      <c r="B324" s="36"/>
      <c r="C324" s="36"/>
      <c r="D324" s="48"/>
      <c r="E324" s="36"/>
      <c r="F324" s="36"/>
      <c r="G324" s="229"/>
      <c r="H324" s="229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"/>
      <c r="T324" s="36"/>
    </row>
    <row r="325" spans="1:20" s="21" customFormat="1" x14ac:dyDescent="0.2">
      <c r="A325" s="36"/>
      <c r="B325" s="36"/>
      <c r="C325" s="36"/>
      <c r="D325" s="48"/>
      <c r="E325" s="36"/>
      <c r="F325" s="36"/>
      <c r="G325" s="229"/>
      <c r="H325" s="229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1"/>
      <c r="T325" s="36"/>
    </row>
    <row r="326" spans="1:20" s="21" customFormat="1" x14ac:dyDescent="0.2">
      <c r="A326" s="36"/>
      <c r="B326" s="36"/>
      <c r="C326" s="36"/>
      <c r="D326" s="48"/>
      <c r="E326" s="36"/>
      <c r="F326" s="36"/>
      <c r="G326" s="229"/>
      <c r="H326" s="229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1"/>
      <c r="T326" s="36"/>
    </row>
    <row r="327" spans="1:20" s="21" customFormat="1" x14ac:dyDescent="0.2">
      <c r="A327" s="36"/>
      <c r="B327" s="36"/>
      <c r="C327" s="36"/>
      <c r="D327" s="48"/>
      <c r="E327" s="36"/>
      <c r="F327" s="36"/>
      <c r="G327" s="229"/>
      <c r="H327" s="229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1"/>
      <c r="T327" s="36"/>
    </row>
    <row r="328" spans="1:20" s="21" customFormat="1" x14ac:dyDescent="0.2">
      <c r="A328" s="36"/>
      <c r="B328" s="36"/>
      <c r="C328" s="36"/>
      <c r="D328" s="48"/>
      <c r="E328" s="36"/>
      <c r="F328" s="36"/>
      <c r="G328" s="229"/>
      <c r="H328" s="229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1"/>
      <c r="T328" s="36"/>
    </row>
    <row r="329" spans="1:20" s="21" customFormat="1" x14ac:dyDescent="0.2">
      <c r="A329" s="36"/>
      <c r="B329" s="36"/>
      <c r="C329" s="36"/>
      <c r="D329" s="48"/>
      <c r="E329" s="36"/>
      <c r="F329" s="36"/>
      <c r="G329" s="229"/>
      <c r="H329" s="229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1"/>
      <c r="T329" s="36"/>
    </row>
    <row r="330" spans="1:20" s="21" customFormat="1" x14ac:dyDescent="0.2">
      <c r="A330" s="36"/>
      <c r="B330" s="36"/>
      <c r="C330" s="36"/>
      <c r="D330" s="48"/>
      <c r="E330" s="36"/>
      <c r="F330" s="36"/>
      <c r="G330" s="229"/>
      <c r="H330" s="229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1"/>
      <c r="T330" s="36"/>
    </row>
    <row r="331" spans="1:20" s="21" customFormat="1" x14ac:dyDescent="0.2">
      <c r="A331" s="36"/>
      <c r="B331" s="36"/>
      <c r="C331" s="36"/>
      <c r="D331" s="48"/>
      <c r="E331" s="36"/>
      <c r="F331" s="36"/>
      <c r="G331" s="229"/>
      <c r="H331" s="229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1"/>
      <c r="T331" s="36"/>
    </row>
    <row r="332" spans="1:20" s="21" customFormat="1" x14ac:dyDescent="0.2">
      <c r="A332" s="36"/>
      <c r="B332" s="36"/>
      <c r="C332" s="36"/>
      <c r="D332" s="48"/>
      <c r="E332" s="36"/>
      <c r="F332" s="36"/>
      <c r="G332" s="229"/>
      <c r="H332" s="229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1"/>
      <c r="T332" s="36"/>
    </row>
    <row r="333" spans="1:20" s="21" customFormat="1" x14ac:dyDescent="0.2">
      <c r="A333" s="36"/>
      <c r="B333" s="36"/>
      <c r="C333" s="36"/>
      <c r="D333" s="48"/>
      <c r="E333" s="36"/>
      <c r="F333" s="36"/>
      <c r="G333" s="229"/>
      <c r="H333" s="229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1"/>
      <c r="T333" s="36"/>
    </row>
    <row r="334" spans="1:20" s="21" customFormat="1" x14ac:dyDescent="0.2">
      <c r="A334" s="36"/>
      <c r="B334" s="36"/>
      <c r="C334" s="36"/>
      <c r="D334" s="48"/>
      <c r="E334" s="36"/>
      <c r="F334" s="36"/>
      <c r="G334" s="229"/>
      <c r="H334" s="229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1"/>
      <c r="T334" s="36"/>
    </row>
    <row r="335" spans="1:20" s="21" customFormat="1" x14ac:dyDescent="0.2">
      <c r="A335" s="36"/>
      <c r="B335" s="36"/>
      <c r="C335" s="36"/>
      <c r="D335" s="48"/>
      <c r="E335" s="36"/>
      <c r="F335" s="36"/>
      <c r="G335" s="229"/>
      <c r="H335" s="229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1"/>
      <c r="T335" s="36"/>
    </row>
    <row r="336" spans="1:20" s="21" customFormat="1" x14ac:dyDescent="0.2">
      <c r="A336" s="36"/>
      <c r="B336" s="36"/>
      <c r="C336" s="36"/>
      <c r="D336" s="48"/>
      <c r="E336" s="36"/>
      <c r="F336" s="36"/>
      <c r="G336" s="229"/>
      <c r="H336" s="229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1"/>
      <c r="T336" s="36"/>
    </row>
    <row r="337" spans="1:20" s="21" customFormat="1" x14ac:dyDescent="0.2">
      <c r="A337" s="36"/>
      <c r="B337" s="36"/>
      <c r="C337" s="36"/>
      <c r="D337" s="48"/>
      <c r="E337" s="36"/>
      <c r="F337" s="36"/>
      <c r="G337" s="229"/>
      <c r="H337" s="229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1"/>
      <c r="T337" s="36"/>
    </row>
    <row r="338" spans="1:20" s="21" customFormat="1" x14ac:dyDescent="0.2">
      <c r="A338" s="36"/>
      <c r="B338" s="36"/>
      <c r="C338" s="36"/>
      <c r="D338" s="48"/>
      <c r="E338" s="36"/>
      <c r="F338" s="36"/>
      <c r="G338" s="229"/>
      <c r="H338" s="229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1"/>
      <c r="T338" s="36"/>
    </row>
    <row r="339" spans="1:20" s="21" customFormat="1" x14ac:dyDescent="0.2">
      <c r="A339" s="36"/>
      <c r="B339" s="36"/>
      <c r="C339" s="36"/>
      <c r="D339" s="48"/>
      <c r="E339" s="36"/>
      <c r="F339" s="36"/>
      <c r="G339" s="229"/>
      <c r="H339" s="229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1"/>
      <c r="T339" s="36"/>
    </row>
    <row r="340" spans="1:20" s="21" customFormat="1" x14ac:dyDescent="0.2">
      <c r="A340" s="36"/>
      <c r="B340" s="36"/>
      <c r="C340" s="36"/>
      <c r="D340" s="48"/>
      <c r="E340" s="36"/>
      <c r="F340" s="36"/>
      <c r="G340" s="229"/>
      <c r="H340" s="229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1"/>
      <c r="T340" s="36"/>
    </row>
    <row r="341" spans="1:20" s="21" customFormat="1" x14ac:dyDescent="0.2">
      <c r="A341" s="36"/>
      <c r="B341" s="36"/>
      <c r="C341" s="36"/>
      <c r="D341" s="48"/>
      <c r="E341" s="36"/>
      <c r="F341" s="36"/>
      <c r="G341" s="229"/>
      <c r="H341" s="229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1"/>
      <c r="T341" s="36"/>
    </row>
    <row r="342" spans="1:20" s="21" customFormat="1" x14ac:dyDescent="0.2">
      <c r="A342" s="36"/>
      <c r="B342" s="36"/>
      <c r="C342" s="36"/>
      <c r="D342" s="48"/>
      <c r="E342" s="36"/>
      <c r="F342" s="36"/>
      <c r="G342" s="229"/>
      <c r="H342" s="229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1"/>
      <c r="T342" s="36"/>
    </row>
    <row r="343" spans="1:20" s="21" customFormat="1" x14ac:dyDescent="0.2">
      <c r="A343" s="36"/>
      <c r="B343" s="36"/>
      <c r="C343" s="36"/>
      <c r="D343" s="48"/>
      <c r="E343" s="36"/>
      <c r="F343" s="36"/>
      <c r="G343" s="229"/>
      <c r="H343" s="229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1"/>
      <c r="T343" s="36"/>
    </row>
    <row r="344" spans="1:20" s="21" customFormat="1" x14ac:dyDescent="0.2">
      <c r="A344" s="36"/>
      <c r="B344" s="36"/>
      <c r="C344" s="36"/>
      <c r="D344" s="48"/>
      <c r="E344" s="36"/>
      <c r="F344" s="36"/>
      <c r="G344" s="229"/>
      <c r="H344" s="229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1"/>
      <c r="T344" s="36"/>
    </row>
    <row r="345" spans="1:20" s="21" customFormat="1" x14ac:dyDescent="0.2">
      <c r="A345" s="36"/>
      <c r="B345" s="36"/>
      <c r="C345" s="36"/>
      <c r="D345" s="48"/>
      <c r="E345" s="36"/>
      <c r="F345" s="36"/>
      <c r="G345" s="229"/>
      <c r="H345" s="229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1"/>
      <c r="T345" s="36"/>
    </row>
    <row r="346" spans="1:20" s="21" customFormat="1" x14ac:dyDescent="0.2">
      <c r="A346" s="36"/>
      <c r="B346" s="36"/>
      <c r="C346" s="36"/>
      <c r="D346" s="48"/>
      <c r="E346" s="36"/>
      <c r="F346" s="36"/>
      <c r="G346" s="229"/>
      <c r="H346" s="229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1"/>
      <c r="T346" s="36"/>
    </row>
    <row r="347" spans="1:20" s="21" customFormat="1" x14ac:dyDescent="0.2">
      <c r="A347" s="36"/>
      <c r="B347" s="36"/>
      <c r="C347" s="36"/>
      <c r="D347" s="48"/>
      <c r="E347" s="36"/>
      <c r="F347" s="36"/>
      <c r="G347" s="229"/>
      <c r="H347" s="229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1"/>
      <c r="T347" s="36"/>
    </row>
    <row r="348" spans="1:20" s="21" customFormat="1" x14ac:dyDescent="0.2">
      <c r="A348" s="36"/>
      <c r="B348" s="36"/>
      <c r="C348" s="36"/>
      <c r="D348" s="48"/>
      <c r="E348" s="36"/>
      <c r="F348" s="36"/>
      <c r="G348" s="229"/>
      <c r="H348" s="229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1"/>
      <c r="T348" s="36"/>
    </row>
    <row r="349" spans="1:20" s="21" customFormat="1" x14ac:dyDescent="0.2">
      <c r="A349" s="36"/>
      <c r="B349" s="36"/>
      <c r="C349" s="36"/>
      <c r="D349" s="48"/>
      <c r="E349" s="36"/>
      <c r="F349" s="36"/>
      <c r="G349" s="229"/>
      <c r="H349" s="229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1"/>
      <c r="T349" s="36"/>
    </row>
    <row r="350" spans="1:20" s="21" customFormat="1" x14ac:dyDescent="0.2">
      <c r="A350" s="36"/>
      <c r="B350" s="36"/>
      <c r="C350" s="36"/>
      <c r="D350" s="48"/>
      <c r="E350" s="36"/>
      <c r="F350" s="36"/>
      <c r="G350" s="229"/>
      <c r="H350" s="229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1"/>
      <c r="T350" s="36"/>
    </row>
    <row r="351" spans="1:20" s="21" customFormat="1" x14ac:dyDescent="0.2">
      <c r="A351" s="36"/>
      <c r="B351" s="36"/>
      <c r="C351" s="36"/>
      <c r="D351" s="48"/>
      <c r="E351" s="36"/>
      <c r="F351" s="36"/>
      <c r="G351" s="229"/>
      <c r="H351" s="229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1"/>
      <c r="T351" s="36"/>
    </row>
    <row r="352" spans="1:20" s="21" customFormat="1" x14ac:dyDescent="0.2">
      <c r="A352" s="36"/>
      <c r="B352" s="36"/>
      <c r="C352" s="36"/>
      <c r="D352" s="48"/>
      <c r="E352" s="36"/>
      <c r="F352" s="36"/>
      <c r="G352" s="229"/>
      <c r="H352" s="229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1"/>
      <c r="T352" s="36"/>
    </row>
    <row r="353" spans="1:20" s="21" customFormat="1" x14ac:dyDescent="0.2">
      <c r="A353" s="36"/>
      <c r="B353" s="36"/>
      <c r="C353" s="36"/>
      <c r="D353" s="48"/>
      <c r="E353" s="36"/>
      <c r="F353" s="36"/>
      <c r="G353" s="229"/>
      <c r="H353" s="229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1"/>
      <c r="T353" s="36"/>
    </row>
    <row r="354" spans="1:20" s="21" customFormat="1" x14ac:dyDescent="0.2">
      <c r="A354" s="36"/>
      <c r="B354" s="36"/>
      <c r="C354" s="36"/>
      <c r="D354" s="48"/>
      <c r="E354" s="36"/>
      <c r="F354" s="36"/>
      <c r="G354" s="229"/>
      <c r="H354" s="229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1"/>
      <c r="T354" s="36"/>
    </row>
    <row r="355" spans="1:20" s="21" customFormat="1" x14ac:dyDescent="0.2">
      <c r="A355" s="36"/>
      <c r="B355" s="36"/>
      <c r="C355" s="36"/>
      <c r="D355" s="48"/>
      <c r="E355" s="36"/>
      <c r="F355" s="36"/>
      <c r="G355" s="229"/>
      <c r="H355" s="229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1"/>
      <c r="T355" s="36"/>
    </row>
    <row r="356" spans="1:20" s="21" customFormat="1" x14ac:dyDescent="0.2">
      <c r="A356" s="36"/>
      <c r="B356" s="36"/>
      <c r="C356" s="36"/>
      <c r="D356" s="48"/>
      <c r="E356" s="36"/>
      <c r="F356" s="36"/>
      <c r="G356" s="229"/>
      <c r="H356" s="229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1"/>
      <c r="T356" s="36"/>
    </row>
    <row r="357" spans="1:20" s="21" customFormat="1" x14ac:dyDescent="0.2">
      <c r="A357" s="36"/>
      <c r="B357" s="36"/>
      <c r="C357" s="36"/>
      <c r="D357" s="48"/>
      <c r="E357" s="36"/>
      <c r="F357" s="36"/>
      <c r="G357" s="229"/>
      <c r="H357" s="229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1"/>
      <c r="T357" s="36"/>
    </row>
    <row r="358" spans="1:20" s="21" customFormat="1" x14ac:dyDescent="0.2">
      <c r="A358" s="36"/>
      <c r="B358" s="36"/>
      <c r="C358" s="36"/>
      <c r="D358" s="48"/>
      <c r="E358" s="36"/>
      <c r="F358" s="36"/>
      <c r="G358" s="229"/>
      <c r="H358" s="229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1"/>
      <c r="T358" s="36"/>
    </row>
    <row r="359" spans="1:20" s="21" customFormat="1" x14ac:dyDescent="0.2">
      <c r="A359" s="36"/>
      <c r="B359" s="36"/>
      <c r="C359" s="36"/>
      <c r="D359" s="48"/>
      <c r="E359" s="36"/>
      <c r="F359" s="36"/>
      <c r="G359" s="229"/>
      <c r="H359" s="229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1"/>
      <c r="T359" s="36"/>
    </row>
    <row r="360" spans="1:20" s="21" customFormat="1" x14ac:dyDescent="0.2">
      <c r="A360" s="36"/>
      <c r="B360" s="36"/>
      <c r="C360" s="36"/>
      <c r="D360" s="48"/>
      <c r="E360" s="36"/>
      <c r="F360" s="36"/>
      <c r="G360" s="229"/>
      <c r="H360" s="229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1"/>
      <c r="T360" s="36"/>
    </row>
    <row r="361" spans="1:20" s="21" customFormat="1" x14ac:dyDescent="0.2">
      <c r="A361" s="36"/>
      <c r="B361" s="36"/>
      <c r="C361" s="36"/>
      <c r="D361" s="48"/>
      <c r="E361" s="36"/>
      <c r="F361" s="36"/>
      <c r="G361" s="229"/>
      <c r="H361" s="229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1"/>
      <c r="T361" s="36"/>
    </row>
    <row r="362" spans="1:20" s="21" customFormat="1" x14ac:dyDescent="0.2">
      <c r="A362" s="36"/>
      <c r="B362" s="36"/>
      <c r="C362" s="36"/>
      <c r="D362" s="48"/>
      <c r="E362" s="36"/>
      <c r="F362" s="36"/>
      <c r="G362" s="229"/>
      <c r="H362" s="229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1"/>
      <c r="T362" s="36"/>
    </row>
    <row r="363" spans="1:20" s="21" customFormat="1" x14ac:dyDescent="0.2">
      <c r="A363" s="36"/>
      <c r="B363" s="36"/>
      <c r="C363" s="36"/>
      <c r="D363" s="48"/>
      <c r="E363" s="36"/>
      <c r="F363" s="36"/>
      <c r="G363" s="229"/>
      <c r="H363" s="229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1"/>
      <c r="T363" s="36"/>
    </row>
    <row r="364" spans="1:20" s="21" customFormat="1" x14ac:dyDescent="0.2">
      <c r="A364" s="36"/>
      <c r="B364" s="36"/>
      <c r="C364" s="36"/>
      <c r="D364" s="48"/>
      <c r="E364" s="36"/>
      <c r="F364" s="36"/>
      <c r="G364" s="229"/>
      <c r="H364" s="229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1"/>
      <c r="T364" s="36"/>
    </row>
    <row r="365" spans="1:20" s="21" customFormat="1" x14ac:dyDescent="0.2">
      <c r="A365" s="36"/>
      <c r="B365" s="36"/>
      <c r="C365" s="36"/>
      <c r="D365" s="48"/>
      <c r="E365" s="36"/>
      <c r="F365" s="36"/>
      <c r="G365" s="229"/>
      <c r="H365" s="229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1"/>
      <c r="T365" s="36"/>
    </row>
    <row r="366" spans="1:20" s="21" customFormat="1" x14ac:dyDescent="0.2">
      <c r="A366" s="36"/>
      <c r="B366" s="36"/>
      <c r="C366" s="36"/>
      <c r="D366" s="48"/>
      <c r="E366" s="36"/>
      <c r="F366" s="36"/>
      <c r="G366" s="229"/>
      <c r="H366" s="229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1"/>
      <c r="T366" s="36"/>
    </row>
    <row r="367" spans="1:20" s="21" customFormat="1" x14ac:dyDescent="0.2">
      <c r="A367" s="36"/>
      <c r="B367" s="36"/>
      <c r="C367" s="36"/>
      <c r="D367" s="48"/>
      <c r="E367" s="36"/>
      <c r="F367" s="36"/>
      <c r="G367" s="229"/>
      <c r="H367" s="229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1"/>
      <c r="T367" s="36"/>
    </row>
    <row r="368" spans="1:20" s="21" customFormat="1" x14ac:dyDescent="0.2">
      <c r="A368" s="36"/>
      <c r="B368" s="36"/>
      <c r="C368" s="36"/>
      <c r="D368" s="48"/>
      <c r="E368" s="36"/>
      <c r="F368" s="36"/>
      <c r="G368" s="229"/>
      <c r="H368" s="229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1"/>
      <c r="T368" s="36"/>
    </row>
    <row r="369" spans="1:20" s="21" customFormat="1" x14ac:dyDescent="0.2">
      <c r="A369" s="36"/>
      <c r="B369" s="36"/>
      <c r="C369" s="36"/>
      <c r="D369" s="48"/>
      <c r="E369" s="36"/>
      <c r="F369" s="36"/>
      <c r="G369" s="229"/>
      <c r="H369" s="229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1"/>
      <c r="T369" s="36"/>
    </row>
    <row r="370" spans="1:20" s="21" customFormat="1" x14ac:dyDescent="0.2">
      <c r="A370" s="36"/>
      <c r="B370" s="36"/>
      <c r="C370" s="36"/>
      <c r="D370" s="48"/>
      <c r="E370" s="36"/>
      <c r="F370" s="36"/>
      <c r="G370" s="229"/>
      <c r="H370" s="229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1"/>
      <c r="T370" s="36"/>
    </row>
    <row r="371" spans="1:20" s="21" customFormat="1" x14ac:dyDescent="0.2">
      <c r="A371" s="36"/>
      <c r="B371" s="36"/>
      <c r="C371" s="36"/>
      <c r="D371" s="48"/>
      <c r="E371" s="36"/>
      <c r="F371" s="36"/>
      <c r="G371" s="229"/>
      <c r="H371" s="229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1"/>
      <c r="T371" s="36"/>
    </row>
    <row r="372" spans="1:20" s="21" customFormat="1" x14ac:dyDescent="0.2">
      <c r="A372" s="36"/>
      <c r="B372" s="36"/>
      <c r="C372" s="36"/>
      <c r="D372" s="48"/>
      <c r="E372" s="36"/>
      <c r="F372" s="36"/>
      <c r="G372" s="229"/>
      <c r="H372" s="229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1"/>
      <c r="T372" s="36"/>
    </row>
    <row r="373" spans="1:20" s="21" customFormat="1" x14ac:dyDescent="0.2">
      <c r="A373" s="36"/>
      <c r="B373" s="36"/>
      <c r="C373" s="36"/>
      <c r="D373" s="48"/>
      <c r="E373" s="36"/>
      <c r="F373" s="36"/>
      <c r="G373" s="229"/>
      <c r="H373" s="229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1"/>
      <c r="T373" s="36"/>
    </row>
    <row r="374" spans="1:20" s="21" customFormat="1" x14ac:dyDescent="0.2">
      <c r="A374" s="36"/>
      <c r="B374" s="36"/>
      <c r="C374" s="36"/>
      <c r="D374" s="48"/>
      <c r="E374" s="36"/>
      <c r="F374" s="36"/>
      <c r="G374" s="229"/>
      <c r="H374" s="229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1"/>
      <c r="T374" s="36"/>
    </row>
    <row r="375" spans="1:20" s="21" customFormat="1" x14ac:dyDescent="0.2">
      <c r="A375" s="36"/>
      <c r="B375" s="36"/>
      <c r="C375" s="36"/>
      <c r="D375" s="48"/>
      <c r="E375" s="36"/>
      <c r="F375" s="36"/>
      <c r="G375" s="229"/>
      <c r="H375" s="229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1"/>
      <c r="T375" s="36"/>
    </row>
    <row r="376" spans="1:20" s="21" customFormat="1" x14ac:dyDescent="0.2">
      <c r="A376" s="36"/>
      <c r="B376" s="36"/>
      <c r="C376" s="36"/>
      <c r="D376" s="48"/>
      <c r="E376" s="36"/>
      <c r="F376" s="36"/>
      <c r="G376" s="229"/>
      <c r="H376" s="229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1"/>
      <c r="T376" s="36"/>
    </row>
    <row r="377" spans="1:20" s="21" customFormat="1" x14ac:dyDescent="0.2">
      <c r="A377" s="36"/>
      <c r="B377" s="36"/>
      <c r="C377" s="36"/>
      <c r="D377" s="48"/>
      <c r="E377" s="36"/>
      <c r="F377" s="36"/>
      <c r="G377" s="229"/>
      <c r="H377" s="229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1"/>
      <c r="T377" s="36"/>
    </row>
    <row r="378" spans="1:20" s="21" customFormat="1" x14ac:dyDescent="0.2">
      <c r="A378" s="36"/>
      <c r="B378" s="36"/>
      <c r="C378" s="36"/>
      <c r="D378" s="48"/>
      <c r="E378" s="36"/>
      <c r="F378" s="36"/>
      <c r="G378" s="229"/>
      <c r="H378" s="229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1"/>
      <c r="T378" s="36"/>
    </row>
    <row r="379" spans="1:20" s="21" customFormat="1" x14ac:dyDescent="0.2">
      <c r="A379" s="36"/>
      <c r="B379" s="36"/>
      <c r="C379" s="36"/>
      <c r="D379" s="48"/>
      <c r="E379" s="36"/>
      <c r="F379" s="36"/>
      <c r="G379" s="229"/>
      <c r="H379" s="229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1"/>
      <c r="T379" s="36"/>
    </row>
    <row r="380" spans="1:20" s="21" customFormat="1" x14ac:dyDescent="0.2">
      <c r="A380" s="36"/>
      <c r="B380" s="36"/>
      <c r="C380" s="36"/>
      <c r="D380" s="48"/>
      <c r="E380" s="36"/>
      <c r="F380" s="36"/>
      <c r="G380" s="229"/>
      <c r="H380" s="229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1"/>
      <c r="T380" s="36"/>
    </row>
    <row r="381" spans="1:20" s="21" customFormat="1" x14ac:dyDescent="0.2">
      <c r="A381" s="36"/>
      <c r="B381" s="36"/>
      <c r="C381" s="36"/>
      <c r="D381" s="48"/>
      <c r="E381" s="36"/>
      <c r="F381" s="36"/>
      <c r="G381" s="229"/>
      <c r="H381" s="229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1"/>
      <c r="T381" s="36"/>
    </row>
    <row r="382" spans="1:20" s="21" customFormat="1" x14ac:dyDescent="0.2">
      <c r="A382" s="36"/>
      <c r="B382" s="36"/>
      <c r="C382" s="36"/>
      <c r="D382" s="48"/>
      <c r="E382" s="36"/>
      <c r="F382" s="36"/>
      <c r="G382" s="229"/>
      <c r="H382" s="229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1"/>
      <c r="T382" s="36"/>
    </row>
    <row r="383" spans="1:20" s="21" customFormat="1" x14ac:dyDescent="0.2">
      <c r="A383" s="36"/>
      <c r="B383" s="36"/>
      <c r="C383" s="36"/>
      <c r="D383" s="48"/>
      <c r="E383" s="36"/>
      <c r="F383" s="36"/>
      <c r="G383" s="229"/>
      <c r="H383" s="229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1"/>
      <c r="T383" s="36"/>
    </row>
    <row r="384" spans="1:20" s="21" customFormat="1" x14ac:dyDescent="0.2">
      <c r="A384" s="36"/>
      <c r="B384" s="36"/>
      <c r="C384" s="36"/>
      <c r="D384" s="48"/>
      <c r="E384" s="36"/>
      <c r="F384" s="36"/>
      <c r="G384" s="229"/>
      <c r="H384" s="229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1"/>
      <c r="T384" s="36"/>
    </row>
    <row r="385" spans="1:20" s="21" customFormat="1" x14ac:dyDescent="0.2">
      <c r="A385" s="36"/>
      <c r="B385" s="36"/>
      <c r="C385" s="36"/>
      <c r="D385" s="48"/>
      <c r="E385" s="36"/>
      <c r="F385" s="36"/>
      <c r="G385" s="229"/>
      <c r="H385" s="229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1"/>
      <c r="T385" s="36"/>
    </row>
    <row r="386" spans="1:20" s="21" customFormat="1" x14ac:dyDescent="0.2">
      <c r="A386" s="36"/>
      <c r="B386" s="36"/>
      <c r="C386" s="36"/>
      <c r="D386" s="48"/>
      <c r="E386" s="36"/>
      <c r="F386" s="36"/>
      <c r="G386" s="229"/>
      <c r="H386" s="229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1"/>
      <c r="T386" s="36"/>
    </row>
    <row r="387" spans="1:20" s="21" customFormat="1" x14ac:dyDescent="0.2">
      <c r="A387" s="36"/>
      <c r="B387" s="36"/>
      <c r="C387" s="36"/>
      <c r="D387" s="48"/>
      <c r="E387" s="36"/>
      <c r="F387" s="36"/>
      <c r="G387" s="229"/>
      <c r="H387" s="229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1"/>
      <c r="T387" s="36"/>
    </row>
    <row r="388" spans="1:20" s="21" customFormat="1" x14ac:dyDescent="0.2">
      <c r="A388" s="36"/>
      <c r="B388" s="36"/>
      <c r="C388" s="36"/>
      <c r="D388" s="48"/>
      <c r="E388" s="36"/>
      <c r="F388" s="36"/>
      <c r="G388" s="229"/>
      <c r="H388" s="229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1"/>
      <c r="T388" s="36"/>
    </row>
    <row r="389" spans="1:20" s="21" customFormat="1" x14ac:dyDescent="0.2">
      <c r="A389" s="36"/>
      <c r="B389" s="36"/>
      <c r="C389" s="36"/>
      <c r="D389" s="48"/>
      <c r="E389" s="36"/>
      <c r="F389" s="36"/>
      <c r="G389" s="229"/>
      <c r="H389" s="229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1"/>
      <c r="T389" s="36"/>
    </row>
    <row r="390" spans="1:20" s="21" customFormat="1" x14ac:dyDescent="0.2">
      <c r="A390" s="36"/>
      <c r="B390" s="36"/>
      <c r="C390" s="36"/>
      <c r="D390" s="48"/>
      <c r="E390" s="36"/>
      <c r="F390" s="36"/>
      <c r="G390" s="229"/>
      <c r="H390" s="229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1"/>
      <c r="T390" s="36"/>
    </row>
    <row r="391" spans="1:20" s="21" customFormat="1" x14ac:dyDescent="0.2">
      <c r="A391" s="36"/>
      <c r="B391" s="36"/>
      <c r="C391" s="36"/>
      <c r="D391" s="48"/>
      <c r="E391" s="36"/>
      <c r="F391" s="36"/>
      <c r="G391" s="229"/>
      <c r="H391" s="229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1"/>
      <c r="T391" s="36"/>
    </row>
    <row r="392" spans="1:20" s="21" customFormat="1" x14ac:dyDescent="0.2">
      <c r="A392" s="36"/>
      <c r="B392" s="36"/>
      <c r="C392" s="36"/>
      <c r="D392" s="48"/>
      <c r="E392" s="36"/>
      <c r="F392" s="36"/>
      <c r="G392" s="229"/>
      <c r="H392" s="229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1"/>
      <c r="T392" s="36"/>
    </row>
    <row r="393" spans="1:20" s="21" customFormat="1" x14ac:dyDescent="0.2">
      <c r="A393" s="36"/>
      <c r="B393" s="36"/>
      <c r="C393" s="36"/>
      <c r="D393" s="48"/>
      <c r="E393" s="36"/>
      <c r="F393" s="36"/>
      <c r="G393" s="229"/>
      <c r="H393" s="229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1"/>
      <c r="T393" s="36"/>
    </row>
    <row r="394" spans="1:20" s="21" customFormat="1" x14ac:dyDescent="0.2">
      <c r="A394" s="36"/>
      <c r="B394" s="36"/>
      <c r="C394" s="36"/>
      <c r="D394" s="48"/>
      <c r="E394" s="36"/>
      <c r="F394" s="36"/>
      <c r="G394" s="229"/>
      <c r="H394" s="229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1"/>
      <c r="T394" s="36"/>
    </row>
    <row r="395" spans="1:20" s="21" customFormat="1" x14ac:dyDescent="0.2">
      <c r="A395" s="36"/>
      <c r="B395" s="36"/>
      <c r="C395" s="36"/>
      <c r="D395" s="48"/>
      <c r="E395" s="36"/>
      <c r="F395" s="36"/>
      <c r="G395" s="229"/>
      <c r="H395" s="229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1"/>
      <c r="T395" s="36"/>
    </row>
    <row r="396" spans="1:20" s="21" customFormat="1" x14ac:dyDescent="0.2">
      <c r="A396" s="36"/>
      <c r="B396" s="36"/>
      <c r="C396" s="36"/>
      <c r="D396" s="48"/>
      <c r="E396" s="36"/>
      <c r="F396" s="36"/>
      <c r="G396" s="229"/>
      <c r="H396" s="229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1"/>
      <c r="T396" s="36"/>
    </row>
    <row r="397" spans="1:20" s="21" customFormat="1" x14ac:dyDescent="0.2">
      <c r="A397" s="36"/>
      <c r="B397" s="36"/>
      <c r="C397" s="36"/>
      <c r="D397" s="48"/>
      <c r="E397" s="36"/>
      <c r="F397" s="36"/>
      <c r="G397" s="229"/>
      <c r="H397" s="229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1"/>
      <c r="T397" s="36"/>
    </row>
    <row r="398" spans="1:20" s="21" customFormat="1" x14ac:dyDescent="0.2">
      <c r="A398" s="36"/>
      <c r="B398" s="36"/>
      <c r="C398" s="36"/>
      <c r="D398" s="48"/>
      <c r="E398" s="36"/>
      <c r="F398" s="36"/>
      <c r="G398" s="229"/>
      <c r="H398" s="229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1"/>
      <c r="T398" s="36"/>
    </row>
    <row r="399" spans="1:20" s="21" customFormat="1" x14ac:dyDescent="0.2">
      <c r="A399" s="36"/>
      <c r="B399" s="36"/>
      <c r="C399" s="36"/>
      <c r="D399" s="48"/>
      <c r="E399" s="36"/>
      <c r="F399" s="36"/>
      <c r="G399" s="229"/>
      <c r="H399" s="229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1"/>
      <c r="T399" s="36"/>
    </row>
    <row r="400" spans="1:20" s="21" customFormat="1" x14ac:dyDescent="0.2">
      <c r="A400" s="36"/>
      <c r="B400" s="36"/>
      <c r="C400" s="36"/>
      <c r="D400" s="48"/>
      <c r="E400" s="36"/>
      <c r="F400" s="36"/>
      <c r="G400" s="229"/>
      <c r="H400" s="229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1"/>
      <c r="T400" s="36"/>
    </row>
    <row r="401" spans="1:20" s="21" customFormat="1" x14ac:dyDescent="0.2">
      <c r="A401" s="36"/>
      <c r="B401" s="36"/>
      <c r="C401" s="36"/>
      <c r="D401" s="48"/>
      <c r="E401" s="36"/>
      <c r="F401" s="36"/>
      <c r="G401" s="229"/>
      <c r="H401" s="229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1"/>
      <c r="T401" s="36"/>
    </row>
    <row r="402" spans="1:20" s="21" customFormat="1" x14ac:dyDescent="0.2">
      <c r="A402" s="36"/>
      <c r="B402" s="36"/>
      <c r="C402" s="36"/>
      <c r="D402" s="48"/>
      <c r="E402" s="36"/>
      <c r="F402" s="36"/>
      <c r="G402" s="229"/>
      <c r="H402" s="229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1"/>
      <c r="T402" s="36"/>
    </row>
    <row r="403" spans="1:20" s="21" customFormat="1" x14ac:dyDescent="0.2">
      <c r="A403" s="36"/>
      <c r="B403" s="36"/>
      <c r="C403" s="36"/>
      <c r="D403" s="48"/>
      <c r="E403" s="36"/>
      <c r="F403" s="36"/>
      <c r="G403" s="229"/>
      <c r="H403" s="229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1"/>
      <c r="T403" s="36"/>
    </row>
    <row r="404" spans="1:20" s="21" customFormat="1" x14ac:dyDescent="0.2">
      <c r="A404" s="36"/>
      <c r="B404" s="36"/>
      <c r="C404" s="36"/>
      <c r="D404" s="48"/>
      <c r="E404" s="36"/>
      <c r="F404" s="36"/>
      <c r="G404" s="229"/>
      <c r="H404" s="229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1"/>
      <c r="T404" s="36"/>
    </row>
    <row r="405" spans="1:20" s="21" customFormat="1" x14ac:dyDescent="0.2">
      <c r="A405" s="36"/>
      <c r="B405" s="36"/>
      <c r="C405" s="36"/>
      <c r="D405" s="48"/>
      <c r="E405" s="36"/>
      <c r="F405" s="36"/>
      <c r="G405" s="229"/>
      <c r="H405" s="229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1"/>
      <c r="T405" s="36"/>
    </row>
    <row r="406" spans="1:20" s="21" customFormat="1" x14ac:dyDescent="0.2">
      <c r="A406" s="36"/>
      <c r="B406" s="36"/>
      <c r="C406" s="36"/>
      <c r="D406" s="48"/>
      <c r="E406" s="36"/>
      <c r="F406" s="36"/>
      <c r="G406" s="229"/>
      <c r="H406" s="229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1"/>
      <c r="T406" s="36"/>
    </row>
    <row r="407" spans="1:20" s="21" customFormat="1" x14ac:dyDescent="0.2">
      <c r="A407" s="36"/>
      <c r="B407" s="36"/>
      <c r="C407" s="36"/>
      <c r="D407" s="48"/>
      <c r="E407" s="36"/>
      <c r="F407" s="36"/>
      <c r="G407" s="229"/>
      <c r="H407" s="229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1"/>
      <c r="T407" s="36"/>
    </row>
    <row r="408" spans="1:20" s="21" customFormat="1" x14ac:dyDescent="0.2">
      <c r="A408" s="36"/>
      <c r="B408" s="36"/>
      <c r="C408" s="36"/>
      <c r="D408" s="48"/>
      <c r="E408" s="36"/>
      <c r="F408" s="36"/>
      <c r="G408" s="229"/>
      <c r="H408" s="229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1"/>
      <c r="T408" s="36"/>
    </row>
    <row r="409" spans="1:20" s="21" customFormat="1" x14ac:dyDescent="0.2">
      <c r="A409" s="36"/>
      <c r="B409" s="36"/>
      <c r="C409" s="36"/>
      <c r="D409" s="48"/>
      <c r="E409" s="36"/>
      <c r="F409" s="36"/>
      <c r="G409" s="229"/>
      <c r="H409" s="229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1"/>
      <c r="T409" s="36"/>
    </row>
    <row r="410" spans="1:20" s="21" customFormat="1" x14ac:dyDescent="0.2">
      <c r="A410" s="36"/>
      <c r="B410" s="36"/>
      <c r="C410" s="36"/>
      <c r="D410" s="48"/>
      <c r="E410" s="36"/>
      <c r="F410" s="36"/>
      <c r="G410" s="229"/>
      <c r="H410" s="229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1"/>
      <c r="T410" s="36"/>
    </row>
    <row r="411" spans="1:20" s="21" customFormat="1" x14ac:dyDescent="0.2">
      <c r="A411" s="36"/>
      <c r="B411" s="36"/>
      <c r="C411" s="36"/>
      <c r="D411" s="48"/>
      <c r="E411" s="36"/>
      <c r="F411" s="36"/>
      <c r="G411" s="229"/>
      <c r="H411" s="229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1"/>
      <c r="T411" s="36"/>
    </row>
    <row r="412" spans="1:20" s="21" customFormat="1" x14ac:dyDescent="0.2">
      <c r="A412" s="36"/>
      <c r="B412" s="36"/>
      <c r="C412" s="36"/>
      <c r="D412" s="48"/>
      <c r="E412" s="36"/>
      <c r="F412" s="36"/>
      <c r="G412" s="229"/>
      <c r="H412" s="229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1"/>
      <c r="T412" s="36"/>
    </row>
    <row r="413" spans="1:20" s="21" customFormat="1" x14ac:dyDescent="0.2">
      <c r="A413" s="36"/>
      <c r="B413" s="36"/>
      <c r="C413" s="36"/>
      <c r="D413" s="48"/>
      <c r="E413" s="36"/>
      <c r="F413" s="36"/>
      <c r="G413" s="229"/>
      <c r="H413" s="229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1"/>
      <c r="T413" s="36"/>
    </row>
    <row r="414" spans="1:20" s="21" customFormat="1" x14ac:dyDescent="0.2">
      <c r="A414" s="36"/>
      <c r="B414" s="36"/>
      <c r="C414" s="36"/>
      <c r="D414" s="48"/>
      <c r="E414" s="36"/>
      <c r="F414" s="36"/>
      <c r="G414" s="229"/>
      <c r="H414" s="229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1"/>
      <c r="T414" s="36"/>
    </row>
    <row r="415" spans="1:20" s="21" customFormat="1" x14ac:dyDescent="0.2">
      <c r="A415" s="36"/>
      <c r="B415" s="36"/>
      <c r="C415" s="36"/>
      <c r="D415" s="48"/>
      <c r="E415" s="36"/>
      <c r="F415" s="36"/>
      <c r="G415" s="229"/>
      <c r="H415" s="229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1"/>
      <c r="T415" s="36"/>
    </row>
    <row r="416" spans="1:20" s="21" customFormat="1" x14ac:dyDescent="0.2">
      <c r="A416" s="36"/>
      <c r="B416" s="36"/>
      <c r="C416" s="36"/>
      <c r="D416" s="48"/>
      <c r="E416" s="36"/>
      <c r="F416" s="36"/>
      <c r="G416" s="229"/>
      <c r="H416" s="229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1"/>
      <c r="T416" s="36"/>
    </row>
    <row r="417" spans="1:20" s="21" customFormat="1" x14ac:dyDescent="0.2">
      <c r="A417" s="36"/>
      <c r="B417" s="36"/>
      <c r="C417" s="36"/>
      <c r="D417" s="48"/>
      <c r="E417" s="36"/>
      <c r="F417" s="36"/>
      <c r="G417" s="229"/>
      <c r="H417" s="229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1"/>
      <c r="T417" s="36"/>
    </row>
    <row r="418" spans="1:20" s="21" customFormat="1" x14ac:dyDescent="0.2">
      <c r="A418" s="36"/>
      <c r="B418" s="36"/>
      <c r="C418" s="36"/>
      <c r="D418" s="48"/>
      <c r="E418" s="36"/>
      <c r="F418" s="36"/>
      <c r="G418" s="229"/>
      <c r="H418" s="229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1"/>
      <c r="T418" s="36"/>
    </row>
    <row r="419" spans="1:20" s="21" customFormat="1" x14ac:dyDescent="0.2">
      <c r="A419" s="36"/>
      <c r="B419" s="36"/>
      <c r="C419" s="36"/>
      <c r="D419" s="48"/>
      <c r="E419" s="36"/>
      <c r="F419" s="36"/>
      <c r="G419" s="229"/>
      <c r="H419" s="229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1"/>
      <c r="T419" s="36"/>
    </row>
    <row r="420" spans="1:20" s="21" customFormat="1" x14ac:dyDescent="0.2">
      <c r="A420" s="36"/>
      <c r="B420" s="36"/>
      <c r="C420" s="36"/>
      <c r="D420" s="48"/>
      <c r="E420" s="36"/>
      <c r="F420" s="36"/>
      <c r="G420" s="229"/>
      <c r="H420" s="229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1"/>
      <c r="T420" s="36"/>
    </row>
    <row r="421" spans="1:20" s="21" customFormat="1" x14ac:dyDescent="0.2">
      <c r="A421" s="36"/>
      <c r="B421" s="36"/>
      <c r="C421" s="36"/>
      <c r="D421" s="48"/>
      <c r="E421" s="36"/>
      <c r="F421" s="36"/>
      <c r="G421" s="229"/>
      <c r="H421" s="229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1"/>
      <c r="T421" s="36"/>
    </row>
    <row r="422" spans="1:20" s="21" customFormat="1" x14ac:dyDescent="0.2">
      <c r="A422" s="36"/>
      <c r="B422" s="36"/>
      <c r="C422" s="36"/>
      <c r="D422" s="48"/>
      <c r="E422" s="36"/>
      <c r="F422" s="36"/>
      <c r="G422" s="229"/>
      <c r="H422" s="229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1"/>
      <c r="T422" s="36"/>
    </row>
    <row r="423" spans="1:20" s="21" customFormat="1" x14ac:dyDescent="0.2">
      <c r="A423" s="36"/>
      <c r="B423" s="36"/>
      <c r="C423" s="36"/>
      <c r="D423" s="48"/>
      <c r="E423" s="36"/>
      <c r="F423" s="36"/>
      <c r="G423" s="229"/>
      <c r="H423" s="229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1"/>
      <c r="T423" s="36"/>
    </row>
    <row r="424" spans="1:20" s="21" customFormat="1" x14ac:dyDescent="0.2">
      <c r="A424" s="36"/>
      <c r="B424" s="36"/>
      <c r="C424" s="36"/>
      <c r="D424" s="48"/>
      <c r="E424" s="36"/>
      <c r="F424" s="36"/>
      <c r="G424" s="229"/>
      <c r="H424" s="229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1"/>
      <c r="T424" s="36"/>
    </row>
    <row r="425" spans="1:20" s="21" customFormat="1" x14ac:dyDescent="0.2">
      <c r="A425" s="36"/>
      <c r="B425" s="36"/>
      <c r="C425" s="36"/>
      <c r="D425" s="48"/>
      <c r="E425" s="36"/>
      <c r="F425" s="36"/>
      <c r="G425" s="229"/>
      <c r="H425" s="229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1"/>
      <c r="T425" s="36"/>
    </row>
    <row r="426" spans="1:20" s="21" customFormat="1" x14ac:dyDescent="0.2">
      <c r="A426" s="36"/>
      <c r="B426" s="36"/>
      <c r="C426" s="36"/>
      <c r="D426" s="48"/>
      <c r="E426" s="36"/>
      <c r="F426" s="36"/>
      <c r="G426" s="229"/>
      <c r="H426" s="229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1"/>
      <c r="T426" s="36"/>
    </row>
    <row r="427" spans="1:20" s="21" customFormat="1" x14ac:dyDescent="0.2">
      <c r="A427" s="36"/>
      <c r="B427" s="36"/>
      <c r="C427" s="36"/>
      <c r="D427" s="48"/>
      <c r="E427" s="36"/>
      <c r="F427" s="36"/>
      <c r="G427" s="229"/>
      <c r="H427" s="229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1"/>
      <c r="T427" s="36"/>
    </row>
    <row r="428" spans="1:20" s="21" customFormat="1" x14ac:dyDescent="0.2">
      <c r="A428" s="36"/>
      <c r="B428" s="36"/>
      <c r="C428" s="36"/>
      <c r="D428" s="48"/>
      <c r="E428" s="36"/>
      <c r="F428" s="36"/>
      <c r="G428" s="229"/>
      <c r="H428" s="229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1"/>
      <c r="T428" s="36"/>
    </row>
    <row r="429" spans="1:20" s="21" customFormat="1" x14ac:dyDescent="0.2">
      <c r="A429" s="36"/>
      <c r="B429" s="36"/>
      <c r="C429" s="36"/>
      <c r="D429" s="48"/>
      <c r="E429" s="36"/>
      <c r="F429" s="36"/>
      <c r="G429" s="229"/>
      <c r="H429" s="229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1"/>
      <c r="T429" s="36"/>
    </row>
    <row r="430" spans="1:20" s="21" customFormat="1" x14ac:dyDescent="0.2">
      <c r="A430" s="36"/>
      <c r="B430" s="36"/>
      <c r="C430" s="36"/>
      <c r="D430" s="48"/>
      <c r="E430" s="36"/>
      <c r="F430" s="36"/>
      <c r="G430" s="229"/>
      <c r="H430" s="229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1"/>
      <c r="T430" s="36"/>
    </row>
    <row r="431" spans="1:20" s="21" customFormat="1" x14ac:dyDescent="0.2">
      <c r="A431" s="36"/>
      <c r="B431" s="36"/>
      <c r="C431" s="36"/>
      <c r="D431" s="48"/>
      <c r="E431" s="36"/>
      <c r="F431" s="36"/>
      <c r="G431" s="229"/>
      <c r="H431" s="229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1"/>
      <c r="T431" s="36"/>
    </row>
    <row r="432" spans="1:20" s="21" customFormat="1" x14ac:dyDescent="0.2">
      <c r="A432" s="36"/>
      <c r="B432" s="36"/>
      <c r="C432" s="36"/>
      <c r="D432" s="48"/>
      <c r="E432" s="36"/>
      <c r="F432" s="36"/>
      <c r="G432" s="229"/>
      <c r="H432" s="229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1"/>
      <c r="T432" s="36"/>
    </row>
    <row r="433" spans="1:20" s="21" customFormat="1" x14ac:dyDescent="0.2">
      <c r="A433" s="36"/>
      <c r="B433" s="36"/>
      <c r="C433" s="36"/>
      <c r="D433" s="48"/>
      <c r="E433" s="36"/>
      <c r="F433" s="36"/>
      <c r="G433" s="229"/>
      <c r="H433" s="229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1"/>
      <c r="T433" s="36"/>
    </row>
    <row r="434" spans="1:20" s="21" customFormat="1" x14ac:dyDescent="0.2">
      <c r="A434" s="36"/>
      <c r="B434" s="36"/>
      <c r="C434" s="36"/>
      <c r="D434" s="48"/>
      <c r="E434" s="36"/>
      <c r="F434" s="36"/>
      <c r="G434" s="229"/>
      <c r="H434" s="229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1"/>
      <c r="T434" s="36"/>
    </row>
    <row r="435" spans="1:20" s="21" customFormat="1" x14ac:dyDescent="0.2">
      <c r="A435" s="36"/>
      <c r="B435" s="36"/>
      <c r="C435" s="36"/>
      <c r="D435" s="48"/>
      <c r="E435" s="36"/>
      <c r="F435" s="36"/>
      <c r="G435" s="229"/>
      <c r="H435" s="229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1"/>
      <c r="T435" s="36"/>
    </row>
    <row r="436" spans="1:20" s="21" customFormat="1" x14ac:dyDescent="0.2">
      <c r="A436" s="36"/>
      <c r="B436" s="36"/>
      <c r="C436" s="36"/>
      <c r="D436" s="48"/>
      <c r="E436" s="36"/>
      <c r="F436" s="36"/>
      <c r="G436" s="229"/>
      <c r="H436" s="229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1"/>
      <c r="T436" s="36"/>
    </row>
    <row r="437" spans="1:20" s="21" customFormat="1" x14ac:dyDescent="0.2">
      <c r="A437" s="36"/>
      <c r="B437" s="36"/>
      <c r="C437" s="36"/>
      <c r="D437" s="48"/>
      <c r="E437" s="36"/>
      <c r="F437" s="36"/>
      <c r="G437" s="229"/>
      <c r="H437" s="229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1"/>
      <c r="T437" s="36"/>
    </row>
    <row r="438" spans="1:20" s="21" customFormat="1" x14ac:dyDescent="0.2">
      <c r="A438" s="36"/>
      <c r="B438" s="36"/>
      <c r="C438" s="36"/>
      <c r="D438" s="48"/>
      <c r="E438" s="36"/>
      <c r="F438" s="36"/>
      <c r="G438" s="229"/>
      <c r="H438" s="229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1"/>
      <c r="T438" s="36"/>
    </row>
    <row r="439" spans="1:20" s="21" customFormat="1" x14ac:dyDescent="0.2">
      <c r="A439" s="36"/>
      <c r="B439" s="36"/>
      <c r="C439" s="36"/>
      <c r="D439" s="48"/>
      <c r="E439" s="36"/>
      <c r="F439" s="36"/>
      <c r="G439" s="229"/>
      <c r="H439" s="229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1"/>
      <c r="T439" s="36"/>
    </row>
    <row r="440" spans="1:20" s="21" customFormat="1" x14ac:dyDescent="0.2">
      <c r="A440" s="36"/>
      <c r="B440" s="36"/>
      <c r="C440" s="36"/>
      <c r="D440" s="48"/>
      <c r="E440" s="36"/>
      <c r="F440" s="36"/>
      <c r="G440" s="229"/>
      <c r="H440" s="229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1"/>
      <c r="T440" s="36"/>
    </row>
    <row r="441" spans="1:20" s="21" customFormat="1" x14ac:dyDescent="0.2">
      <c r="A441" s="36"/>
      <c r="B441" s="36"/>
      <c r="C441" s="36"/>
      <c r="D441" s="48"/>
      <c r="E441" s="36"/>
      <c r="F441" s="36"/>
      <c r="G441" s="229"/>
      <c r="H441" s="229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1"/>
      <c r="T441" s="36"/>
    </row>
    <row r="442" spans="1:20" s="21" customFormat="1" x14ac:dyDescent="0.2">
      <c r="A442" s="36"/>
      <c r="B442" s="36"/>
      <c r="C442" s="36"/>
      <c r="D442" s="48"/>
      <c r="E442" s="36"/>
      <c r="F442" s="36"/>
      <c r="G442" s="229"/>
      <c r="H442" s="229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1"/>
      <c r="T442" s="36"/>
    </row>
    <row r="443" spans="1:20" s="21" customFormat="1" x14ac:dyDescent="0.2">
      <c r="A443" s="36"/>
      <c r="B443" s="36"/>
      <c r="C443" s="36"/>
      <c r="D443" s="48"/>
      <c r="E443" s="36"/>
      <c r="F443" s="36"/>
      <c r="G443" s="229"/>
      <c r="H443" s="229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1"/>
      <c r="T443" s="36"/>
    </row>
    <row r="444" spans="1:20" s="21" customFormat="1" x14ac:dyDescent="0.2">
      <c r="A444" s="36"/>
      <c r="B444" s="36"/>
      <c r="C444" s="36"/>
      <c r="D444" s="48"/>
      <c r="E444" s="36"/>
      <c r="F444" s="36"/>
      <c r="G444" s="229"/>
      <c r="H444" s="229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1"/>
      <c r="T444" s="36"/>
    </row>
    <row r="445" spans="1:20" s="21" customFormat="1" x14ac:dyDescent="0.2">
      <c r="A445" s="36"/>
      <c r="B445" s="36"/>
      <c r="C445" s="36"/>
      <c r="D445" s="48"/>
      <c r="E445" s="36"/>
      <c r="F445" s="36"/>
      <c r="G445" s="229"/>
      <c r="H445" s="229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1"/>
      <c r="T445" s="36"/>
    </row>
    <row r="446" spans="1:20" s="21" customFormat="1" x14ac:dyDescent="0.2">
      <c r="A446" s="36"/>
      <c r="B446" s="36"/>
      <c r="C446" s="36"/>
      <c r="D446" s="48"/>
      <c r="E446" s="36"/>
      <c r="F446" s="36"/>
      <c r="G446" s="229"/>
      <c r="H446" s="229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1"/>
      <c r="T446" s="36"/>
    </row>
    <row r="447" spans="1:20" s="21" customFormat="1" x14ac:dyDescent="0.2">
      <c r="A447" s="36"/>
      <c r="B447" s="36"/>
      <c r="C447" s="36"/>
      <c r="D447" s="48"/>
      <c r="E447" s="36"/>
      <c r="F447" s="36"/>
      <c r="G447" s="229"/>
      <c r="H447" s="229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1"/>
      <c r="T447" s="36"/>
    </row>
    <row r="448" spans="1:20" s="21" customFormat="1" x14ac:dyDescent="0.2">
      <c r="A448" s="36"/>
      <c r="B448" s="36"/>
      <c r="C448" s="36"/>
      <c r="D448" s="48"/>
      <c r="E448" s="36"/>
      <c r="F448" s="36"/>
      <c r="G448" s="229"/>
      <c r="H448" s="229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1"/>
      <c r="T448" s="36"/>
    </row>
    <row r="449" spans="1:20" s="21" customFormat="1" x14ac:dyDescent="0.2">
      <c r="A449" s="36"/>
      <c r="B449" s="36"/>
      <c r="C449" s="36"/>
      <c r="D449" s="48"/>
      <c r="E449" s="36"/>
      <c r="F449" s="36"/>
      <c r="G449" s="229"/>
      <c r="H449" s="229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1"/>
      <c r="T449" s="36"/>
    </row>
    <row r="450" spans="1:20" s="21" customFormat="1" x14ac:dyDescent="0.2">
      <c r="A450" s="36"/>
      <c r="B450" s="36"/>
      <c r="C450" s="36"/>
      <c r="D450" s="48"/>
      <c r="E450" s="36"/>
      <c r="F450" s="36"/>
      <c r="G450" s="229"/>
      <c r="H450" s="229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1"/>
      <c r="T450" s="36"/>
    </row>
    <row r="451" spans="1:20" s="21" customFormat="1" x14ac:dyDescent="0.2">
      <c r="A451" s="36"/>
      <c r="B451" s="36"/>
      <c r="C451" s="36"/>
      <c r="D451" s="48"/>
      <c r="E451" s="36"/>
      <c r="F451" s="36"/>
      <c r="G451" s="229"/>
      <c r="H451" s="229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1"/>
      <c r="T451" s="36"/>
    </row>
    <row r="452" spans="1:20" s="21" customFormat="1" x14ac:dyDescent="0.2">
      <c r="A452" s="36"/>
      <c r="B452" s="36"/>
      <c r="C452" s="36"/>
      <c r="D452" s="48"/>
      <c r="E452" s="36"/>
      <c r="F452" s="36"/>
      <c r="G452" s="229"/>
      <c r="H452" s="229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"/>
      <c r="T452" s="36"/>
    </row>
    <row r="453" spans="1:20" s="21" customFormat="1" x14ac:dyDescent="0.2">
      <c r="A453" s="36"/>
      <c r="B453" s="36"/>
      <c r="C453" s="36"/>
      <c r="D453" s="48"/>
      <c r="E453" s="36"/>
      <c r="F453" s="36"/>
      <c r="G453" s="229"/>
      <c r="H453" s="229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1"/>
      <c r="T453" s="36"/>
    </row>
    <row r="454" spans="1:20" s="21" customFormat="1" x14ac:dyDescent="0.2">
      <c r="A454" s="36"/>
      <c r="B454" s="36"/>
      <c r="C454" s="36"/>
      <c r="D454" s="48"/>
      <c r="E454" s="36"/>
      <c r="F454" s="36"/>
      <c r="G454" s="229"/>
      <c r="H454" s="229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1"/>
      <c r="T454" s="1"/>
    </row>
    <row r="455" spans="1:20" s="21" customFormat="1" x14ac:dyDescent="0.2">
      <c r="A455" s="36"/>
      <c r="B455" s="36"/>
      <c r="C455" s="36"/>
      <c r="D455" s="48"/>
      <c r="E455" s="36"/>
      <c r="F455" s="36"/>
      <c r="G455" s="229"/>
      <c r="H455" s="229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1"/>
      <c r="T455" s="1"/>
    </row>
    <row r="456" spans="1:20" s="21" customFormat="1" x14ac:dyDescent="0.2">
      <c r="A456" s="36"/>
      <c r="B456" s="36"/>
      <c r="C456" s="36"/>
      <c r="D456" s="48"/>
      <c r="E456" s="36"/>
      <c r="F456" s="36"/>
      <c r="G456" s="229"/>
      <c r="H456" s="229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1"/>
      <c r="T456" s="1"/>
    </row>
    <row r="457" spans="1:20" s="21" customFormat="1" x14ac:dyDescent="0.2">
      <c r="A457" s="36"/>
      <c r="B457" s="36"/>
      <c r="C457" s="36"/>
      <c r="D457" s="48"/>
      <c r="E457" s="36"/>
      <c r="F457" s="36"/>
      <c r="G457" s="229"/>
      <c r="H457" s="229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1"/>
      <c r="T457" s="1"/>
    </row>
    <row r="458" spans="1:20" s="21" customFormat="1" x14ac:dyDescent="0.2">
      <c r="A458" s="36"/>
      <c r="B458" s="36"/>
      <c r="C458" s="36"/>
      <c r="D458" s="48"/>
      <c r="E458" s="36"/>
      <c r="F458" s="36"/>
      <c r="G458" s="229"/>
      <c r="H458" s="229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1"/>
      <c r="T458" s="1"/>
    </row>
    <row r="459" spans="1:20" s="21" customFormat="1" x14ac:dyDescent="0.2">
      <c r="A459" s="36"/>
      <c r="B459" s="36"/>
      <c r="C459" s="36"/>
      <c r="D459" s="48"/>
      <c r="E459" s="36"/>
      <c r="F459" s="36"/>
      <c r="G459" s="229"/>
      <c r="H459" s="229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1"/>
      <c r="T459" s="1"/>
    </row>
    <row r="460" spans="1:20" s="21" customFormat="1" x14ac:dyDescent="0.2">
      <c r="A460" s="36"/>
      <c r="B460" s="36"/>
      <c r="C460" s="36"/>
      <c r="D460" s="48"/>
      <c r="E460" s="36"/>
      <c r="F460" s="36"/>
      <c r="G460" s="229"/>
      <c r="H460" s="229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1"/>
      <c r="T460" s="1"/>
    </row>
    <row r="461" spans="1:20" s="21" customFormat="1" x14ac:dyDescent="0.2">
      <c r="A461" s="36"/>
      <c r="B461" s="36"/>
      <c r="C461" s="36"/>
      <c r="D461" s="48"/>
      <c r="E461" s="36"/>
      <c r="F461" s="36"/>
      <c r="G461" s="229"/>
      <c r="H461" s="229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1"/>
      <c r="T461" s="1"/>
    </row>
    <row r="462" spans="1:20" s="21" customFormat="1" x14ac:dyDescent="0.2">
      <c r="A462" s="36"/>
      <c r="B462" s="36"/>
      <c r="C462" s="36"/>
      <c r="D462" s="48"/>
      <c r="E462" s="36"/>
      <c r="F462" s="36"/>
      <c r="G462" s="229"/>
      <c r="H462" s="229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1"/>
      <c r="T462" s="1"/>
    </row>
    <row r="463" spans="1:20" s="21" customFormat="1" x14ac:dyDescent="0.2">
      <c r="A463" s="36"/>
      <c r="B463" s="36"/>
      <c r="C463" s="36"/>
      <c r="D463" s="48"/>
      <c r="E463" s="36"/>
      <c r="F463" s="36"/>
      <c r="G463" s="229"/>
      <c r="H463" s="229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1"/>
      <c r="T463" s="1"/>
    </row>
    <row r="464" spans="1:20" s="21" customFormat="1" x14ac:dyDescent="0.2">
      <c r="A464" s="36"/>
      <c r="B464" s="36"/>
      <c r="C464" s="36"/>
      <c r="D464" s="48"/>
      <c r="E464" s="36"/>
      <c r="F464" s="36"/>
      <c r="G464" s="229"/>
      <c r="H464" s="229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1"/>
      <c r="T464" s="1"/>
    </row>
    <row r="465" spans="1:20" s="21" customFormat="1" x14ac:dyDescent="0.2">
      <c r="A465" s="36"/>
      <c r="B465" s="36"/>
      <c r="C465" s="36"/>
      <c r="D465" s="48"/>
      <c r="E465" s="36"/>
      <c r="F465" s="36"/>
      <c r="G465" s="229"/>
      <c r="H465" s="229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1"/>
      <c r="T465" s="1"/>
    </row>
    <row r="466" spans="1:20" s="21" customFormat="1" x14ac:dyDescent="0.2">
      <c r="A466" s="36"/>
      <c r="B466" s="36"/>
      <c r="C466" s="36"/>
      <c r="D466" s="48"/>
      <c r="E466" s="36"/>
      <c r="F466" s="36"/>
      <c r="G466" s="229"/>
      <c r="H466" s="229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1"/>
      <c r="T466" s="1"/>
    </row>
    <row r="467" spans="1:20" s="21" customFormat="1" x14ac:dyDescent="0.2">
      <c r="A467" s="36"/>
      <c r="B467" s="36"/>
      <c r="C467" s="36"/>
      <c r="D467" s="48"/>
      <c r="E467" s="36"/>
      <c r="F467" s="36"/>
      <c r="G467" s="229"/>
      <c r="H467" s="229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1"/>
      <c r="T467" s="1"/>
    </row>
    <row r="468" spans="1:20" s="21" customFormat="1" x14ac:dyDescent="0.2">
      <c r="A468" s="36"/>
      <c r="B468" s="36"/>
      <c r="C468" s="36"/>
      <c r="D468" s="48"/>
      <c r="E468" s="36"/>
      <c r="F468" s="36"/>
      <c r="G468" s="229"/>
      <c r="H468" s="229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1"/>
      <c r="T468" s="1"/>
    </row>
    <row r="469" spans="1:20" s="21" customFormat="1" x14ac:dyDescent="0.2">
      <c r="A469" s="36"/>
      <c r="B469" s="36"/>
      <c r="C469" s="36"/>
      <c r="D469" s="48"/>
      <c r="E469" s="36"/>
      <c r="F469" s="36"/>
      <c r="G469" s="229"/>
      <c r="H469" s="229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1"/>
      <c r="T469" s="1"/>
    </row>
    <row r="470" spans="1:20" s="21" customFormat="1" x14ac:dyDescent="0.2">
      <c r="A470" s="36"/>
      <c r="B470" s="36"/>
      <c r="C470" s="36"/>
      <c r="D470" s="48"/>
      <c r="E470" s="36"/>
      <c r="F470" s="36"/>
      <c r="G470" s="229"/>
      <c r="H470" s="229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1"/>
      <c r="T470" s="1"/>
    </row>
    <row r="471" spans="1:20" s="21" customFormat="1" x14ac:dyDescent="0.2">
      <c r="A471" s="36"/>
      <c r="B471" s="36"/>
      <c r="C471" s="36"/>
      <c r="D471" s="48"/>
      <c r="E471" s="36"/>
      <c r="F471" s="36"/>
      <c r="G471" s="229"/>
      <c r="H471" s="229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1"/>
      <c r="T471" s="1"/>
    </row>
    <row r="472" spans="1:20" s="21" customFormat="1" x14ac:dyDescent="0.2">
      <c r="A472" s="36"/>
      <c r="B472" s="36"/>
      <c r="C472" s="36"/>
      <c r="D472" s="48"/>
      <c r="E472" s="36"/>
      <c r="F472" s="36"/>
      <c r="G472" s="229"/>
      <c r="H472" s="229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1"/>
      <c r="T472" s="1"/>
    </row>
    <row r="473" spans="1:20" s="21" customFormat="1" x14ac:dyDescent="0.2">
      <c r="A473" s="36"/>
      <c r="B473" s="36"/>
      <c r="C473" s="36"/>
      <c r="D473" s="48"/>
      <c r="E473" s="36"/>
      <c r="F473" s="36"/>
      <c r="G473" s="229"/>
      <c r="H473" s="229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1"/>
      <c r="T473" s="1"/>
    </row>
    <row r="474" spans="1:20" s="21" customFormat="1" x14ac:dyDescent="0.2">
      <c r="A474" s="36"/>
      <c r="B474" s="36"/>
      <c r="C474" s="36"/>
      <c r="D474" s="48"/>
      <c r="E474" s="36"/>
      <c r="F474" s="36"/>
      <c r="G474" s="229"/>
      <c r="H474" s="229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1"/>
      <c r="T474" s="1"/>
    </row>
    <row r="475" spans="1:20" s="21" customFormat="1" x14ac:dyDescent="0.2">
      <c r="A475" s="36"/>
      <c r="B475" s="36"/>
      <c r="C475" s="36"/>
      <c r="D475" s="48"/>
      <c r="E475" s="36"/>
      <c r="F475" s="36"/>
      <c r="G475" s="229"/>
      <c r="H475" s="229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1"/>
      <c r="T475" s="1"/>
    </row>
    <row r="476" spans="1:20" s="21" customFormat="1" x14ac:dyDescent="0.2">
      <c r="A476" s="36"/>
      <c r="B476" s="36"/>
      <c r="C476" s="36"/>
      <c r="D476" s="48"/>
      <c r="E476" s="36"/>
      <c r="F476" s="36"/>
      <c r="G476" s="229"/>
      <c r="H476" s="229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1"/>
      <c r="T476" s="1"/>
    </row>
    <row r="477" spans="1:20" s="21" customFormat="1" x14ac:dyDescent="0.2">
      <c r="A477" s="36"/>
      <c r="B477" s="36"/>
      <c r="C477" s="36"/>
      <c r="D477" s="48"/>
      <c r="E477" s="36"/>
      <c r="F477" s="36"/>
      <c r="G477" s="229"/>
      <c r="H477" s="229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1"/>
      <c r="T477" s="1"/>
    </row>
    <row r="478" spans="1:20" s="21" customFormat="1" x14ac:dyDescent="0.2">
      <c r="A478" s="36"/>
      <c r="B478" s="36"/>
      <c r="C478" s="36"/>
      <c r="D478" s="48"/>
      <c r="E478" s="36"/>
      <c r="F478" s="36"/>
      <c r="G478" s="229"/>
      <c r="H478" s="229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1"/>
      <c r="T478" s="1"/>
    </row>
    <row r="479" spans="1:20" s="21" customFormat="1" x14ac:dyDescent="0.2">
      <c r="A479" s="36"/>
      <c r="B479" s="36"/>
      <c r="C479" s="36"/>
      <c r="D479" s="48"/>
      <c r="E479" s="36"/>
      <c r="F479" s="36"/>
      <c r="G479" s="229"/>
      <c r="H479" s="229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1"/>
      <c r="T479" s="1"/>
    </row>
    <row r="480" spans="1:20" s="21" customFormat="1" x14ac:dyDescent="0.2">
      <c r="A480" s="36"/>
      <c r="B480" s="36"/>
      <c r="C480" s="36"/>
      <c r="D480" s="48"/>
      <c r="E480" s="36"/>
      <c r="F480" s="36"/>
      <c r="G480" s="229"/>
      <c r="H480" s="229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1"/>
      <c r="T480" s="1"/>
    </row>
    <row r="481" spans="1:20" s="21" customFormat="1" x14ac:dyDescent="0.2">
      <c r="A481" s="36"/>
      <c r="B481" s="36"/>
      <c r="C481" s="36"/>
      <c r="D481" s="48"/>
      <c r="E481" s="36"/>
      <c r="F481" s="36"/>
      <c r="G481" s="229"/>
      <c r="H481" s="229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1"/>
      <c r="T481" s="1"/>
    </row>
    <row r="482" spans="1:20" s="21" customFormat="1" x14ac:dyDescent="0.2">
      <c r="A482" s="36"/>
      <c r="B482" s="36"/>
      <c r="C482" s="36"/>
      <c r="D482" s="48"/>
      <c r="E482" s="36"/>
      <c r="F482" s="36"/>
      <c r="G482" s="229"/>
      <c r="H482" s="229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1"/>
      <c r="T482" s="1"/>
    </row>
    <row r="483" spans="1:20" s="21" customFormat="1" x14ac:dyDescent="0.2">
      <c r="A483" s="36"/>
      <c r="B483" s="36"/>
      <c r="C483" s="36"/>
      <c r="D483" s="48"/>
      <c r="E483" s="36"/>
      <c r="F483" s="36"/>
      <c r="G483" s="229"/>
      <c r="H483" s="229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1"/>
      <c r="T483" s="1"/>
    </row>
    <row r="484" spans="1:20" s="21" customFormat="1" x14ac:dyDescent="0.2">
      <c r="A484" s="36"/>
      <c r="B484" s="36"/>
      <c r="C484" s="36"/>
      <c r="D484" s="48"/>
      <c r="E484" s="36"/>
      <c r="F484" s="36"/>
      <c r="G484" s="229"/>
      <c r="H484" s="229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1"/>
      <c r="T484" s="1"/>
    </row>
    <row r="485" spans="1:20" s="21" customFormat="1" x14ac:dyDescent="0.2">
      <c r="A485" s="36"/>
      <c r="B485" s="36"/>
      <c r="C485" s="36"/>
      <c r="D485" s="48"/>
      <c r="E485" s="36"/>
      <c r="F485" s="36"/>
      <c r="G485" s="229"/>
      <c r="H485" s="229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1"/>
      <c r="T485" s="1"/>
    </row>
    <row r="486" spans="1:20" s="21" customFormat="1" x14ac:dyDescent="0.2">
      <c r="A486" s="36"/>
      <c r="B486" s="36"/>
      <c r="C486" s="36"/>
      <c r="D486" s="48"/>
      <c r="E486" s="36"/>
      <c r="F486" s="36"/>
      <c r="G486" s="229"/>
      <c r="H486" s="229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1"/>
      <c r="T486" s="1"/>
    </row>
    <row r="487" spans="1:20" s="21" customFormat="1" x14ac:dyDescent="0.2">
      <c r="A487" s="36"/>
      <c r="B487" s="36"/>
      <c r="C487" s="36"/>
      <c r="D487" s="48"/>
      <c r="E487" s="36"/>
      <c r="F487" s="36"/>
      <c r="G487" s="229"/>
      <c r="H487" s="229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1"/>
      <c r="T487" s="1"/>
    </row>
    <row r="488" spans="1:20" s="21" customFormat="1" x14ac:dyDescent="0.2">
      <c r="A488" s="36"/>
      <c r="B488" s="36"/>
      <c r="C488" s="36"/>
      <c r="D488" s="48"/>
      <c r="E488" s="36"/>
      <c r="F488" s="36"/>
      <c r="G488" s="229"/>
      <c r="H488" s="229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1"/>
      <c r="T488" s="1"/>
    </row>
    <row r="489" spans="1:20" s="21" customFormat="1" x14ac:dyDescent="0.2">
      <c r="A489" s="36"/>
      <c r="B489" s="36"/>
      <c r="C489" s="36"/>
      <c r="D489" s="48"/>
      <c r="E489" s="36"/>
      <c r="F489" s="36"/>
      <c r="G489" s="229"/>
      <c r="H489" s="229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1"/>
      <c r="T489" s="1"/>
    </row>
    <row r="490" spans="1:20" s="21" customFormat="1" x14ac:dyDescent="0.2">
      <c r="A490" s="36"/>
      <c r="B490" s="36"/>
      <c r="C490" s="36"/>
      <c r="D490" s="48"/>
      <c r="E490" s="36"/>
      <c r="F490" s="36"/>
      <c r="G490" s="229"/>
      <c r="H490" s="229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1"/>
      <c r="T490" s="1"/>
    </row>
    <row r="491" spans="1:20" s="21" customFormat="1" x14ac:dyDescent="0.2">
      <c r="A491" s="36"/>
      <c r="B491" s="36"/>
      <c r="C491" s="36"/>
      <c r="D491" s="48"/>
      <c r="E491" s="36"/>
      <c r="F491" s="36"/>
      <c r="G491" s="229"/>
      <c r="H491" s="229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1"/>
      <c r="T491" s="1"/>
    </row>
    <row r="492" spans="1:20" s="21" customFormat="1" x14ac:dyDescent="0.2">
      <c r="A492" s="36"/>
      <c r="B492" s="36"/>
      <c r="C492" s="36"/>
      <c r="D492" s="48"/>
      <c r="E492" s="36"/>
      <c r="F492" s="36"/>
      <c r="G492" s="229"/>
      <c r="H492" s="229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1"/>
      <c r="T492" s="1"/>
    </row>
    <row r="493" spans="1:20" s="21" customFormat="1" x14ac:dyDescent="0.2">
      <c r="A493" s="36"/>
      <c r="B493" s="36"/>
      <c r="C493" s="36"/>
      <c r="D493" s="48"/>
      <c r="E493" s="36"/>
      <c r="F493" s="36"/>
      <c r="G493" s="229"/>
      <c r="H493" s="229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1"/>
      <c r="T493" s="1"/>
    </row>
    <row r="494" spans="1:20" s="21" customFormat="1" x14ac:dyDescent="0.2">
      <c r="A494" s="36"/>
      <c r="B494" s="36"/>
      <c r="C494" s="36"/>
      <c r="D494" s="48"/>
      <c r="E494" s="36"/>
      <c r="F494" s="36"/>
      <c r="G494" s="229"/>
      <c r="H494" s="229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1"/>
      <c r="T494" s="1"/>
    </row>
    <row r="495" spans="1:20" s="21" customFormat="1" x14ac:dyDescent="0.2">
      <c r="A495" s="36"/>
      <c r="B495" s="36"/>
      <c r="C495" s="36"/>
      <c r="D495" s="48"/>
      <c r="E495" s="36"/>
      <c r="F495" s="36"/>
      <c r="G495" s="229"/>
      <c r="H495" s="229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1"/>
      <c r="T495" s="1"/>
    </row>
    <row r="496" spans="1:20" s="21" customFormat="1" x14ac:dyDescent="0.2">
      <c r="A496" s="36"/>
      <c r="B496" s="36"/>
      <c r="C496" s="36"/>
      <c r="D496" s="48"/>
      <c r="E496" s="36"/>
      <c r="F496" s="36"/>
      <c r="G496" s="229"/>
      <c r="H496" s="229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1"/>
      <c r="T496" s="1"/>
    </row>
    <row r="497" spans="1:20" s="21" customFormat="1" x14ac:dyDescent="0.2">
      <c r="A497" s="36"/>
      <c r="B497" s="36"/>
      <c r="C497" s="36"/>
      <c r="D497" s="48"/>
      <c r="E497" s="36"/>
      <c r="F497" s="36"/>
      <c r="G497" s="229"/>
      <c r="H497" s="229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1"/>
      <c r="T497" s="1"/>
    </row>
    <row r="498" spans="1:20" s="21" customFormat="1" x14ac:dyDescent="0.2">
      <c r="A498" s="36"/>
      <c r="B498" s="36"/>
      <c r="C498" s="36"/>
      <c r="D498" s="48"/>
      <c r="E498" s="36"/>
      <c r="F498" s="36"/>
      <c r="G498" s="229"/>
      <c r="H498" s="229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1"/>
      <c r="T498" s="1"/>
    </row>
    <row r="499" spans="1:20" s="21" customFormat="1" x14ac:dyDescent="0.2">
      <c r="A499" s="36"/>
      <c r="B499" s="36"/>
      <c r="C499" s="36"/>
      <c r="D499" s="48"/>
      <c r="E499" s="36"/>
      <c r="F499" s="36"/>
      <c r="G499" s="229"/>
      <c r="H499" s="229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1"/>
      <c r="T499" s="1"/>
    </row>
    <row r="500" spans="1:20" s="21" customFormat="1" x14ac:dyDescent="0.2">
      <c r="A500" s="36"/>
      <c r="B500" s="36"/>
      <c r="C500" s="36"/>
      <c r="D500" s="48"/>
      <c r="E500" s="36"/>
      <c r="F500" s="36"/>
      <c r="G500" s="229"/>
      <c r="H500" s="229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1"/>
      <c r="T500" s="1"/>
    </row>
    <row r="501" spans="1:20" s="21" customFormat="1" x14ac:dyDescent="0.2">
      <c r="A501" s="36"/>
      <c r="B501" s="36"/>
      <c r="C501" s="36"/>
      <c r="D501" s="48"/>
      <c r="E501" s="36"/>
      <c r="F501" s="36"/>
      <c r="G501" s="229"/>
      <c r="H501" s="229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1"/>
      <c r="T501" s="1"/>
    </row>
    <row r="502" spans="1:20" s="21" customFormat="1" x14ac:dyDescent="0.2">
      <c r="A502" s="36"/>
      <c r="B502" s="36"/>
      <c r="C502" s="36"/>
      <c r="D502" s="48"/>
      <c r="E502" s="36"/>
      <c r="F502" s="36"/>
      <c r="G502" s="229"/>
      <c r="H502" s="229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1"/>
      <c r="T502" s="1"/>
    </row>
    <row r="503" spans="1:20" s="21" customFormat="1" x14ac:dyDescent="0.2">
      <c r="A503" s="36"/>
      <c r="B503" s="36"/>
      <c r="C503" s="36"/>
      <c r="D503" s="48"/>
      <c r="E503" s="36"/>
      <c r="F503" s="36"/>
      <c r="G503" s="229"/>
      <c r="H503" s="229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1"/>
      <c r="T503" s="1"/>
    </row>
    <row r="504" spans="1:20" s="21" customFormat="1" x14ac:dyDescent="0.2">
      <c r="A504" s="36"/>
      <c r="B504" s="36"/>
      <c r="C504" s="36"/>
      <c r="D504" s="48"/>
      <c r="E504" s="36"/>
      <c r="F504" s="36"/>
      <c r="G504" s="229"/>
      <c r="H504" s="229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1"/>
      <c r="T504" s="1"/>
    </row>
    <row r="505" spans="1:20" s="21" customFormat="1" x14ac:dyDescent="0.2">
      <c r="A505" s="36"/>
      <c r="B505" s="36"/>
      <c r="C505" s="36"/>
      <c r="D505" s="48"/>
      <c r="E505" s="36"/>
      <c r="F505" s="36"/>
      <c r="G505" s="229"/>
      <c r="H505" s="229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1"/>
      <c r="T505" s="1"/>
    </row>
    <row r="506" spans="1:20" s="21" customFormat="1" x14ac:dyDescent="0.2">
      <c r="A506" s="36"/>
      <c r="B506" s="36"/>
      <c r="C506" s="36"/>
      <c r="D506" s="48"/>
      <c r="E506" s="36"/>
      <c r="F506" s="36"/>
      <c r="G506" s="229"/>
      <c r="H506" s="229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1"/>
      <c r="T506" s="1"/>
    </row>
    <row r="507" spans="1:20" s="21" customFormat="1" x14ac:dyDescent="0.2">
      <c r="A507" s="36"/>
      <c r="B507" s="36"/>
      <c r="C507" s="36"/>
      <c r="D507" s="48"/>
      <c r="E507" s="36"/>
      <c r="F507" s="36"/>
      <c r="G507" s="229"/>
      <c r="H507" s="229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1"/>
      <c r="T507" s="1"/>
    </row>
    <row r="508" spans="1:20" s="21" customFormat="1" x14ac:dyDescent="0.2">
      <c r="A508" s="36"/>
      <c r="B508" s="36"/>
      <c r="C508" s="36"/>
      <c r="D508" s="48"/>
      <c r="E508" s="36"/>
      <c r="F508" s="36"/>
      <c r="G508" s="229"/>
      <c r="H508" s="229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1"/>
      <c r="T508" s="1"/>
    </row>
    <row r="509" spans="1:20" s="21" customFormat="1" x14ac:dyDescent="0.2">
      <c r="A509" s="36"/>
      <c r="B509" s="36"/>
      <c r="C509" s="36"/>
      <c r="D509" s="48"/>
      <c r="E509" s="36"/>
      <c r="F509" s="36"/>
      <c r="G509" s="229"/>
      <c r="H509" s="229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1"/>
      <c r="T509" s="1"/>
    </row>
    <row r="510" spans="1:20" s="21" customFormat="1" x14ac:dyDescent="0.2">
      <c r="A510" s="36"/>
      <c r="B510" s="36"/>
      <c r="C510" s="36"/>
      <c r="D510" s="48"/>
      <c r="E510" s="36"/>
      <c r="F510" s="36"/>
      <c r="G510" s="229"/>
      <c r="H510" s="229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1"/>
      <c r="T510" s="1"/>
    </row>
    <row r="511" spans="1:20" s="21" customFormat="1" x14ac:dyDescent="0.2">
      <c r="A511" s="36"/>
      <c r="B511" s="36"/>
      <c r="C511" s="36"/>
      <c r="D511" s="48"/>
      <c r="E511" s="36"/>
      <c r="F511" s="36"/>
      <c r="G511" s="229"/>
      <c r="H511" s="229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1"/>
      <c r="T511" s="1"/>
    </row>
    <row r="512" spans="1:20" s="21" customFormat="1" x14ac:dyDescent="0.2">
      <c r="A512" s="36"/>
      <c r="B512" s="36"/>
      <c r="C512" s="36"/>
      <c r="D512" s="48"/>
      <c r="E512" s="36"/>
      <c r="F512" s="36"/>
      <c r="G512" s="229"/>
      <c r="H512" s="229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1"/>
      <c r="T512" s="1"/>
    </row>
    <row r="513" spans="1:20" s="21" customFormat="1" x14ac:dyDescent="0.2">
      <c r="A513" s="36"/>
      <c r="B513" s="36"/>
      <c r="C513" s="36"/>
      <c r="D513" s="48"/>
      <c r="E513" s="36"/>
      <c r="F513" s="36"/>
      <c r="G513" s="229"/>
      <c r="H513" s="229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1"/>
      <c r="T513" s="1"/>
    </row>
    <row r="514" spans="1:20" s="21" customFormat="1" x14ac:dyDescent="0.2">
      <c r="A514" s="36"/>
      <c r="B514" s="36"/>
      <c r="C514" s="36"/>
      <c r="D514" s="48"/>
      <c r="E514" s="36"/>
      <c r="F514" s="36"/>
      <c r="G514" s="229"/>
      <c r="H514" s="229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1"/>
      <c r="T514" s="1"/>
    </row>
    <row r="515" spans="1:20" s="21" customFormat="1" x14ac:dyDescent="0.2">
      <c r="A515" s="36"/>
      <c r="B515" s="36"/>
      <c r="C515" s="36"/>
      <c r="D515" s="48"/>
      <c r="E515" s="36"/>
      <c r="F515" s="36"/>
      <c r="G515" s="229"/>
      <c r="H515" s="229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1"/>
      <c r="T515" s="1"/>
    </row>
    <row r="516" spans="1:20" s="21" customFormat="1" x14ac:dyDescent="0.2">
      <c r="A516" s="36"/>
      <c r="B516" s="36"/>
      <c r="C516" s="36"/>
      <c r="D516" s="48"/>
      <c r="E516" s="36"/>
      <c r="F516" s="36"/>
      <c r="G516" s="229"/>
      <c r="H516" s="229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1"/>
      <c r="T516" s="1"/>
    </row>
    <row r="517" spans="1:20" s="21" customFormat="1" x14ac:dyDescent="0.2">
      <c r="A517" s="36"/>
      <c r="B517" s="36"/>
      <c r="C517" s="36"/>
      <c r="D517" s="48"/>
      <c r="E517" s="36"/>
      <c r="F517" s="36"/>
      <c r="G517" s="229"/>
      <c r="H517" s="229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1"/>
      <c r="T517" s="1"/>
    </row>
    <row r="518" spans="1:20" s="21" customFormat="1" x14ac:dyDescent="0.2">
      <c r="A518" s="36"/>
      <c r="B518" s="36"/>
      <c r="C518" s="36"/>
      <c r="D518" s="48"/>
      <c r="E518" s="36"/>
      <c r="F518" s="36"/>
      <c r="G518" s="229"/>
      <c r="H518" s="229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1"/>
      <c r="T518" s="1"/>
    </row>
    <row r="519" spans="1:20" s="21" customFormat="1" x14ac:dyDescent="0.2">
      <c r="A519" s="36"/>
      <c r="B519" s="36"/>
      <c r="C519" s="36"/>
      <c r="D519" s="48"/>
      <c r="E519" s="36"/>
      <c r="F519" s="36"/>
      <c r="G519" s="229"/>
      <c r="H519" s="229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1"/>
      <c r="T519" s="1"/>
    </row>
    <row r="520" spans="1:20" s="21" customFormat="1" x14ac:dyDescent="0.2">
      <c r="A520" s="36"/>
      <c r="B520" s="36"/>
      <c r="C520" s="36"/>
      <c r="D520" s="48"/>
      <c r="E520" s="36"/>
      <c r="F520" s="36"/>
      <c r="G520" s="229"/>
      <c r="H520" s="229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1"/>
      <c r="T520" s="1"/>
    </row>
    <row r="521" spans="1:20" s="21" customFormat="1" x14ac:dyDescent="0.2">
      <c r="A521" s="36"/>
      <c r="B521" s="36"/>
      <c r="C521" s="36"/>
      <c r="D521" s="48"/>
      <c r="E521" s="36"/>
      <c r="F521" s="36"/>
      <c r="G521" s="229"/>
      <c r="H521" s="229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1"/>
      <c r="T521" s="1"/>
    </row>
    <row r="522" spans="1:20" s="21" customFormat="1" x14ac:dyDescent="0.2">
      <c r="A522" s="36"/>
      <c r="B522" s="36"/>
      <c r="C522" s="36"/>
      <c r="D522" s="48"/>
      <c r="E522" s="36"/>
      <c r="F522" s="36"/>
      <c r="G522" s="229"/>
      <c r="H522" s="229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1"/>
      <c r="T522" s="1"/>
    </row>
    <row r="523" spans="1:20" s="21" customFormat="1" x14ac:dyDescent="0.2">
      <c r="A523" s="36"/>
      <c r="B523" s="36"/>
      <c r="C523" s="36"/>
      <c r="D523" s="48"/>
      <c r="E523" s="36"/>
      <c r="F523" s="36"/>
      <c r="G523" s="229"/>
      <c r="H523" s="229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1"/>
      <c r="T523" s="1"/>
    </row>
    <row r="524" spans="1:20" s="21" customFormat="1" x14ac:dyDescent="0.2">
      <c r="A524" s="36"/>
      <c r="B524" s="36"/>
      <c r="C524" s="36"/>
      <c r="D524" s="48"/>
      <c r="E524" s="36"/>
      <c r="F524" s="36"/>
      <c r="G524" s="229"/>
      <c r="H524" s="229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1"/>
      <c r="T524" s="1"/>
    </row>
    <row r="525" spans="1:20" s="21" customFormat="1" x14ac:dyDescent="0.2">
      <c r="A525" s="36"/>
      <c r="B525" s="36"/>
      <c r="C525" s="36"/>
      <c r="D525" s="48"/>
      <c r="E525" s="36"/>
      <c r="F525" s="36"/>
      <c r="G525" s="229"/>
      <c r="H525" s="229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1"/>
      <c r="T525" s="1"/>
    </row>
    <row r="526" spans="1:20" s="21" customFormat="1" x14ac:dyDescent="0.2">
      <c r="A526" s="36"/>
      <c r="B526" s="36"/>
      <c r="C526" s="36"/>
      <c r="D526" s="48"/>
      <c r="E526" s="36"/>
      <c r="F526" s="36"/>
      <c r="G526" s="229"/>
      <c r="H526" s="229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1"/>
      <c r="T526" s="1"/>
    </row>
    <row r="527" spans="1:20" s="21" customFormat="1" x14ac:dyDescent="0.2">
      <c r="A527" s="36"/>
      <c r="B527" s="36"/>
      <c r="C527" s="36"/>
      <c r="D527" s="48"/>
      <c r="E527" s="36"/>
      <c r="F527" s="36"/>
      <c r="G527" s="229"/>
      <c r="H527" s="229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1"/>
      <c r="T527" s="1"/>
    </row>
    <row r="528" spans="1:20" s="21" customFormat="1" x14ac:dyDescent="0.2">
      <c r="A528" s="36"/>
      <c r="B528" s="36"/>
      <c r="C528" s="36"/>
      <c r="D528" s="48"/>
      <c r="E528" s="36"/>
      <c r="F528" s="36"/>
      <c r="G528" s="229"/>
      <c r="H528" s="229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1"/>
      <c r="T528" s="1"/>
    </row>
    <row r="529" spans="1:20" s="21" customFormat="1" x14ac:dyDescent="0.2">
      <c r="A529" s="36"/>
      <c r="B529" s="36"/>
      <c r="C529" s="36"/>
      <c r="D529" s="48"/>
      <c r="E529" s="36"/>
      <c r="F529" s="36"/>
      <c r="G529" s="229"/>
      <c r="H529" s="229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1"/>
      <c r="T529" s="1"/>
    </row>
    <row r="530" spans="1:20" s="21" customFormat="1" x14ac:dyDescent="0.2">
      <c r="A530" s="36"/>
      <c r="B530" s="36"/>
      <c r="C530" s="36"/>
      <c r="D530" s="48"/>
      <c r="E530" s="36"/>
      <c r="F530" s="36"/>
      <c r="G530" s="229"/>
      <c r="H530" s="229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1"/>
      <c r="T530" s="1"/>
    </row>
    <row r="531" spans="1:20" s="21" customFormat="1" x14ac:dyDescent="0.2">
      <c r="A531" s="36"/>
      <c r="B531" s="36"/>
      <c r="C531" s="36"/>
      <c r="D531" s="48"/>
      <c r="E531" s="36"/>
      <c r="F531" s="36"/>
      <c r="G531" s="229"/>
      <c r="H531" s="229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1"/>
      <c r="T531" s="1"/>
    </row>
    <row r="532" spans="1:20" s="21" customFormat="1" x14ac:dyDescent="0.2">
      <c r="A532" s="36"/>
      <c r="B532" s="36"/>
      <c r="C532" s="36"/>
      <c r="D532" s="48"/>
      <c r="E532" s="36"/>
      <c r="F532" s="36"/>
      <c r="G532" s="229"/>
      <c r="H532" s="229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1"/>
      <c r="T532" s="1"/>
    </row>
    <row r="533" spans="1:20" s="21" customFormat="1" x14ac:dyDescent="0.2">
      <c r="A533" s="36"/>
      <c r="B533" s="36"/>
      <c r="C533" s="36"/>
      <c r="D533" s="48"/>
      <c r="E533" s="36"/>
      <c r="F533" s="36"/>
      <c r="G533" s="229"/>
      <c r="H533" s="229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1"/>
      <c r="T533" s="1"/>
    </row>
    <row r="534" spans="1:20" s="21" customFormat="1" x14ac:dyDescent="0.2">
      <c r="A534" s="36"/>
      <c r="B534" s="36"/>
      <c r="C534" s="36"/>
      <c r="D534" s="48"/>
      <c r="E534" s="36"/>
      <c r="F534" s="36"/>
      <c r="G534" s="229"/>
      <c r="H534" s="229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1"/>
      <c r="T534" s="1"/>
    </row>
    <row r="535" spans="1:20" s="21" customFormat="1" x14ac:dyDescent="0.2">
      <c r="A535" s="36"/>
      <c r="B535" s="36"/>
      <c r="C535" s="36"/>
      <c r="D535" s="48"/>
      <c r="E535" s="36"/>
      <c r="F535" s="36"/>
      <c r="G535" s="229"/>
      <c r="H535" s="229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1"/>
      <c r="T535" s="1"/>
    </row>
    <row r="536" spans="1:20" s="21" customFormat="1" x14ac:dyDescent="0.2">
      <c r="A536" s="36"/>
      <c r="B536" s="36"/>
      <c r="C536" s="36"/>
      <c r="D536" s="48"/>
      <c r="E536" s="36"/>
      <c r="F536" s="36"/>
      <c r="G536" s="229"/>
      <c r="H536" s="229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1"/>
      <c r="T536" s="1"/>
    </row>
    <row r="537" spans="1:20" s="21" customFormat="1" x14ac:dyDescent="0.2">
      <c r="A537" s="36"/>
      <c r="B537" s="36"/>
      <c r="C537" s="36"/>
      <c r="D537" s="48"/>
      <c r="E537" s="36"/>
      <c r="F537" s="36"/>
      <c r="G537" s="229"/>
      <c r="H537" s="229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1"/>
      <c r="T537" s="1"/>
    </row>
    <row r="538" spans="1:20" s="21" customFormat="1" x14ac:dyDescent="0.2">
      <c r="A538" s="36"/>
      <c r="B538" s="36"/>
      <c r="C538" s="36"/>
      <c r="D538" s="48"/>
      <c r="E538" s="36"/>
      <c r="F538" s="36"/>
      <c r="G538" s="229"/>
      <c r="H538" s="229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1"/>
      <c r="T538" s="1"/>
    </row>
    <row r="539" spans="1:20" s="21" customFormat="1" x14ac:dyDescent="0.2">
      <c r="A539" s="36"/>
      <c r="B539" s="36"/>
      <c r="C539" s="36"/>
      <c r="D539" s="48"/>
      <c r="E539" s="36"/>
      <c r="F539" s="36"/>
      <c r="G539" s="229"/>
      <c r="H539" s="229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1"/>
      <c r="T539" s="1"/>
    </row>
    <row r="540" spans="1:20" s="21" customFormat="1" x14ac:dyDescent="0.2">
      <c r="A540" s="36"/>
      <c r="B540" s="36"/>
      <c r="C540" s="36"/>
      <c r="D540" s="48"/>
      <c r="E540" s="36"/>
      <c r="F540" s="36"/>
      <c r="G540" s="229"/>
      <c r="H540" s="229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1"/>
      <c r="T540" s="1"/>
    </row>
    <row r="541" spans="1:20" s="21" customFormat="1" x14ac:dyDescent="0.2">
      <c r="A541" s="36"/>
      <c r="B541" s="36"/>
      <c r="C541" s="36"/>
      <c r="D541" s="48"/>
      <c r="E541" s="36"/>
      <c r="F541" s="36"/>
      <c r="G541" s="229"/>
      <c r="H541" s="229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1"/>
      <c r="T541" s="1"/>
    </row>
    <row r="542" spans="1:20" s="21" customFormat="1" x14ac:dyDescent="0.2">
      <c r="A542" s="36"/>
      <c r="B542" s="36"/>
      <c r="C542" s="36"/>
      <c r="D542" s="48"/>
      <c r="E542" s="36"/>
      <c r="F542" s="36"/>
      <c r="G542" s="229"/>
      <c r="H542" s="229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1"/>
      <c r="T542" s="1"/>
    </row>
    <row r="543" spans="1:20" s="21" customFormat="1" x14ac:dyDescent="0.2">
      <c r="A543" s="36"/>
      <c r="B543" s="36"/>
      <c r="C543" s="36"/>
      <c r="D543" s="48"/>
      <c r="E543" s="36"/>
      <c r="F543" s="36"/>
      <c r="G543" s="229"/>
      <c r="H543" s="229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1"/>
      <c r="T543" s="1"/>
    </row>
    <row r="544" spans="1:20" s="21" customFormat="1" x14ac:dyDescent="0.2">
      <c r="A544" s="36"/>
      <c r="B544" s="36"/>
      <c r="C544" s="36"/>
      <c r="D544" s="48"/>
      <c r="E544" s="36"/>
      <c r="F544" s="36"/>
      <c r="G544" s="229"/>
      <c r="H544" s="229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1"/>
      <c r="T544" s="1"/>
    </row>
    <row r="545" spans="1:20" s="21" customFormat="1" x14ac:dyDescent="0.2">
      <c r="A545" s="36"/>
      <c r="B545" s="36"/>
      <c r="C545" s="36"/>
      <c r="D545" s="48"/>
      <c r="E545" s="36"/>
      <c r="F545" s="36"/>
      <c r="G545" s="229"/>
      <c r="H545" s="229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1"/>
      <c r="T545" s="1"/>
    </row>
    <row r="546" spans="1:20" s="21" customFormat="1" x14ac:dyDescent="0.2">
      <c r="A546" s="36"/>
      <c r="B546" s="36"/>
      <c r="C546" s="36"/>
      <c r="D546" s="48"/>
      <c r="E546" s="36"/>
      <c r="F546" s="36"/>
      <c r="G546" s="229"/>
      <c r="H546" s="229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1"/>
      <c r="T546" s="1"/>
    </row>
    <row r="547" spans="1:20" s="21" customFormat="1" x14ac:dyDescent="0.2">
      <c r="A547" s="36"/>
      <c r="B547" s="36"/>
      <c r="C547" s="36"/>
      <c r="D547" s="48"/>
      <c r="E547" s="36"/>
      <c r="F547" s="36"/>
      <c r="G547" s="229"/>
      <c r="H547" s="229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1"/>
      <c r="T547" s="1"/>
    </row>
    <row r="548" spans="1:20" s="21" customFormat="1" x14ac:dyDescent="0.2">
      <c r="A548" s="36"/>
      <c r="B548" s="36"/>
      <c r="C548" s="36"/>
      <c r="D548" s="48"/>
      <c r="E548" s="36"/>
      <c r="F548" s="36"/>
      <c r="G548" s="229"/>
      <c r="H548" s="229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1"/>
      <c r="T548" s="1"/>
    </row>
    <row r="549" spans="1:20" s="21" customFormat="1" x14ac:dyDescent="0.2">
      <c r="A549" s="36"/>
      <c r="B549" s="36"/>
      <c r="C549" s="36"/>
      <c r="D549" s="48"/>
      <c r="E549" s="36"/>
      <c r="F549" s="36"/>
      <c r="G549" s="229"/>
      <c r="H549" s="229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1"/>
      <c r="T549" s="1"/>
    </row>
    <row r="550" spans="1:20" s="21" customFormat="1" x14ac:dyDescent="0.2">
      <c r="A550" s="36"/>
      <c r="B550" s="36"/>
      <c r="C550" s="36"/>
      <c r="D550" s="48"/>
      <c r="E550" s="36"/>
      <c r="F550" s="36"/>
      <c r="G550" s="229"/>
      <c r="H550" s="229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1"/>
      <c r="T550" s="1"/>
    </row>
    <row r="551" spans="1:20" s="21" customFormat="1" x14ac:dyDescent="0.2">
      <c r="A551" s="36"/>
      <c r="B551" s="36"/>
      <c r="C551" s="36"/>
      <c r="D551" s="48"/>
      <c r="E551" s="36"/>
      <c r="F551" s="36"/>
      <c r="G551" s="229"/>
      <c r="H551" s="229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1"/>
      <c r="T551" s="1"/>
    </row>
    <row r="552" spans="1:20" s="21" customFormat="1" x14ac:dyDescent="0.2">
      <c r="A552" s="36"/>
      <c r="B552" s="36"/>
      <c r="C552" s="36"/>
      <c r="D552" s="48"/>
      <c r="E552" s="36"/>
      <c r="F552" s="36"/>
      <c r="G552" s="229"/>
      <c r="H552" s="229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1"/>
      <c r="T552" s="1"/>
    </row>
    <row r="553" spans="1:20" s="21" customFormat="1" x14ac:dyDescent="0.2">
      <c r="A553" s="36"/>
      <c r="B553" s="36"/>
      <c r="C553" s="36"/>
      <c r="D553" s="48"/>
      <c r="E553" s="36"/>
      <c r="F553" s="36"/>
      <c r="G553" s="229"/>
      <c r="H553" s="229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1"/>
      <c r="T553" s="1"/>
    </row>
    <row r="554" spans="1:20" s="21" customFormat="1" x14ac:dyDescent="0.2">
      <c r="A554" s="36"/>
      <c r="B554" s="36"/>
      <c r="C554" s="36"/>
      <c r="D554" s="48"/>
      <c r="E554" s="36"/>
      <c r="F554" s="36"/>
      <c r="G554" s="229"/>
      <c r="H554" s="229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1"/>
      <c r="T554" s="1"/>
    </row>
    <row r="555" spans="1:20" s="21" customFormat="1" x14ac:dyDescent="0.2">
      <c r="A555" s="36"/>
      <c r="B555" s="36"/>
      <c r="C555" s="36"/>
      <c r="D555" s="48"/>
      <c r="E555" s="36"/>
      <c r="F555" s="36"/>
      <c r="G555" s="229"/>
      <c r="H555" s="229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1"/>
      <c r="T555" s="1"/>
    </row>
    <row r="556" spans="1:20" s="21" customFormat="1" x14ac:dyDescent="0.2">
      <c r="A556" s="36"/>
      <c r="B556" s="36"/>
      <c r="C556" s="36"/>
      <c r="D556" s="48"/>
      <c r="E556" s="36"/>
      <c r="F556" s="36"/>
      <c r="G556" s="229"/>
      <c r="H556" s="229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1"/>
      <c r="T556" s="1"/>
    </row>
    <row r="557" spans="1:20" s="21" customFormat="1" x14ac:dyDescent="0.2">
      <c r="A557" s="36"/>
      <c r="B557" s="36"/>
      <c r="C557" s="36"/>
      <c r="D557" s="48"/>
      <c r="E557" s="36"/>
      <c r="F557" s="36"/>
      <c r="G557" s="229"/>
      <c r="H557" s="229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1"/>
      <c r="T557" s="1"/>
    </row>
    <row r="558" spans="1:20" s="21" customFormat="1" x14ac:dyDescent="0.2">
      <c r="A558" s="36"/>
      <c r="B558" s="36"/>
      <c r="C558" s="36"/>
      <c r="D558" s="48"/>
      <c r="E558" s="36"/>
      <c r="F558" s="36"/>
      <c r="G558" s="229"/>
      <c r="H558" s="229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1"/>
      <c r="T558" s="1"/>
    </row>
    <row r="559" spans="1:20" s="21" customFormat="1" x14ac:dyDescent="0.2">
      <c r="A559" s="36"/>
      <c r="B559" s="36"/>
      <c r="C559" s="36"/>
      <c r="D559" s="48"/>
      <c r="E559" s="36"/>
      <c r="F559" s="36"/>
      <c r="G559" s="229"/>
      <c r="H559" s="229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1"/>
      <c r="T559" s="1"/>
    </row>
    <row r="560" spans="1:20" s="21" customFormat="1" x14ac:dyDescent="0.2">
      <c r="A560" s="36"/>
      <c r="B560" s="36"/>
      <c r="C560" s="36"/>
      <c r="D560" s="48"/>
      <c r="E560" s="36"/>
      <c r="F560" s="36"/>
      <c r="G560" s="229"/>
      <c r="H560" s="229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1"/>
      <c r="T560" s="1"/>
    </row>
    <row r="561" spans="1:20" s="21" customFormat="1" x14ac:dyDescent="0.2">
      <c r="A561" s="36"/>
      <c r="B561" s="36"/>
      <c r="C561" s="36"/>
      <c r="D561" s="48"/>
      <c r="E561" s="36"/>
      <c r="F561" s="36"/>
      <c r="G561" s="229"/>
      <c r="H561" s="229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1"/>
      <c r="T561" s="1"/>
    </row>
    <row r="562" spans="1:20" s="21" customFormat="1" x14ac:dyDescent="0.2">
      <c r="A562" s="36"/>
      <c r="B562" s="36"/>
      <c r="C562" s="36"/>
      <c r="D562" s="48"/>
      <c r="E562" s="36"/>
      <c r="F562" s="36"/>
      <c r="G562" s="229"/>
      <c r="H562" s="229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1"/>
      <c r="T562" s="1"/>
    </row>
    <row r="563" spans="1:20" s="21" customFormat="1" x14ac:dyDescent="0.2">
      <c r="A563" s="36"/>
      <c r="B563" s="36"/>
      <c r="C563" s="36"/>
      <c r="D563" s="48"/>
      <c r="E563" s="36"/>
      <c r="F563" s="36"/>
      <c r="G563" s="229"/>
      <c r="H563" s="229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1"/>
      <c r="T563" s="1"/>
    </row>
    <row r="564" spans="1:20" s="21" customFormat="1" x14ac:dyDescent="0.2">
      <c r="A564" s="36"/>
      <c r="B564" s="36"/>
      <c r="C564" s="36"/>
      <c r="D564" s="48"/>
      <c r="E564" s="36"/>
      <c r="F564" s="36"/>
      <c r="G564" s="229"/>
      <c r="H564" s="229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1"/>
      <c r="T564" s="1"/>
    </row>
    <row r="565" spans="1:20" s="21" customFormat="1" x14ac:dyDescent="0.2">
      <c r="A565" s="36"/>
      <c r="B565" s="36"/>
      <c r="C565" s="36"/>
      <c r="D565" s="48"/>
      <c r="E565" s="36"/>
      <c r="F565" s="36"/>
      <c r="G565" s="229"/>
      <c r="H565" s="229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1"/>
      <c r="T565" s="1"/>
    </row>
    <row r="566" spans="1:20" s="21" customFormat="1" x14ac:dyDescent="0.2">
      <c r="A566" s="36"/>
      <c r="B566" s="36"/>
      <c r="C566" s="36"/>
      <c r="D566" s="48"/>
      <c r="E566" s="36"/>
      <c r="F566" s="36"/>
      <c r="G566" s="229"/>
      <c r="H566" s="229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1"/>
      <c r="T566" s="1"/>
    </row>
    <row r="567" spans="1:20" s="21" customFormat="1" x14ac:dyDescent="0.2">
      <c r="A567" s="36"/>
      <c r="B567" s="36"/>
      <c r="C567" s="36"/>
      <c r="D567" s="48"/>
      <c r="E567" s="36"/>
      <c r="F567" s="36"/>
      <c r="G567" s="229"/>
      <c r="H567" s="229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1"/>
      <c r="T567" s="1"/>
    </row>
    <row r="568" spans="1:20" s="21" customFormat="1" x14ac:dyDescent="0.2">
      <c r="A568" s="36"/>
      <c r="B568" s="36"/>
      <c r="C568" s="36"/>
      <c r="D568" s="48"/>
      <c r="E568" s="36"/>
      <c r="F568" s="36"/>
      <c r="G568" s="229"/>
      <c r="H568" s="229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1"/>
      <c r="T568" s="1"/>
    </row>
    <row r="569" spans="1:20" s="21" customFormat="1" x14ac:dyDescent="0.2">
      <c r="A569" s="36"/>
      <c r="B569" s="36"/>
      <c r="C569" s="36"/>
      <c r="D569" s="48"/>
      <c r="E569" s="36"/>
      <c r="F569" s="36"/>
      <c r="G569" s="229"/>
      <c r="H569" s="229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1"/>
      <c r="T569" s="1"/>
    </row>
    <row r="570" spans="1:20" s="21" customFormat="1" x14ac:dyDescent="0.2">
      <c r="A570" s="36"/>
      <c r="B570" s="36"/>
      <c r="C570" s="36"/>
      <c r="D570" s="48"/>
      <c r="E570" s="36"/>
      <c r="F570" s="36"/>
      <c r="G570" s="229"/>
      <c r="H570" s="229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1"/>
      <c r="T570" s="1"/>
    </row>
    <row r="571" spans="1:20" s="21" customFormat="1" x14ac:dyDescent="0.2">
      <c r="A571" s="36"/>
      <c r="B571" s="36"/>
      <c r="C571" s="36"/>
      <c r="D571" s="48"/>
      <c r="E571" s="36"/>
      <c r="F571" s="36"/>
      <c r="G571" s="229"/>
      <c r="H571" s="229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1"/>
      <c r="T571" s="1"/>
    </row>
    <row r="572" spans="1:20" s="21" customFormat="1" x14ac:dyDescent="0.2">
      <c r="A572" s="36"/>
      <c r="B572" s="36"/>
      <c r="C572" s="36"/>
      <c r="D572" s="48"/>
      <c r="E572" s="36"/>
      <c r="F572" s="36"/>
      <c r="G572" s="229"/>
      <c r="H572" s="229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1"/>
      <c r="T572" s="1"/>
    </row>
    <row r="573" spans="1:20" s="21" customFormat="1" x14ac:dyDescent="0.2">
      <c r="A573" s="36"/>
      <c r="B573" s="36"/>
      <c r="C573" s="36"/>
      <c r="D573" s="48"/>
      <c r="E573" s="36"/>
      <c r="F573" s="36"/>
      <c r="G573" s="229"/>
      <c r="H573" s="229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1"/>
      <c r="T573" s="1"/>
    </row>
    <row r="574" spans="1:20" s="21" customFormat="1" x14ac:dyDescent="0.2">
      <c r="A574" s="36"/>
      <c r="B574" s="36"/>
      <c r="C574" s="36"/>
      <c r="D574" s="48"/>
      <c r="E574" s="36"/>
      <c r="F574" s="36"/>
      <c r="G574" s="229"/>
      <c r="H574" s="229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1"/>
      <c r="T574" s="1"/>
    </row>
    <row r="575" spans="1:20" s="21" customFormat="1" x14ac:dyDescent="0.2">
      <c r="A575" s="36"/>
      <c r="B575" s="36"/>
      <c r="C575" s="36"/>
      <c r="D575" s="48"/>
      <c r="E575" s="36"/>
      <c r="F575" s="36"/>
      <c r="G575" s="229"/>
      <c r="H575" s="229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1"/>
      <c r="T575" s="1"/>
    </row>
    <row r="576" spans="1:20" s="21" customFormat="1" x14ac:dyDescent="0.2">
      <c r="A576" s="36"/>
      <c r="B576" s="36"/>
      <c r="C576" s="36"/>
      <c r="D576" s="48"/>
      <c r="E576" s="36"/>
      <c r="F576" s="36"/>
      <c r="G576" s="229"/>
      <c r="H576" s="229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1"/>
      <c r="T576" s="1"/>
    </row>
    <row r="577" spans="1:20" s="21" customFormat="1" x14ac:dyDescent="0.2">
      <c r="A577" s="36"/>
      <c r="B577" s="36"/>
      <c r="C577" s="36"/>
      <c r="D577" s="48"/>
      <c r="E577" s="36"/>
      <c r="F577" s="36"/>
      <c r="G577" s="229"/>
      <c r="H577" s="229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1"/>
      <c r="T577" s="1"/>
    </row>
    <row r="578" spans="1:20" s="21" customFormat="1" x14ac:dyDescent="0.2">
      <c r="A578" s="36"/>
      <c r="B578" s="36"/>
      <c r="C578" s="36"/>
      <c r="D578" s="48"/>
      <c r="E578" s="36"/>
      <c r="F578" s="36"/>
      <c r="G578" s="229"/>
      <c r="H578" s="229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1"/>
      <c r="T578" s="1"/>
    </row>
    <row r="579" spans="1:20" s="21" customFormat="1" x14ac:dyDescent="0.2">
      <c r="A579" s="36"/>
      <c r="B579" s="36"/>
      <c r="C579" s="36"/>
      <c r="D579" s="48"/>
      <c r="E579" s="36"/>
      <c r="F579" s="36"/>
      <c r="G579" s="229"/>
      <c r="H579" s="229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1"/>
      <c r="T579" s="1"/>
    </row>
    <row r="580" spans="1:20" s="21" customFormat="1" x14ac:dyDescent="0.2">
      <c r="A580" s="36"/>
      <c r="B580" s="36"/>
      <c r="C580" s="36"/>
      <c r="D580" s="48"/>
      <c r="E580" s="36"/>
      <c r="F580" s="36"/>
      <c r="G580" s="229"/>
      <c r="H580" s="229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1"/>
      <c r="T580" s="1"/>
    </row>
    <row r="581" spans="1:20" s="21" customFormat="1" x14ac:dyDescent="0.2">
      <c r="A581" s="36"/>
      <c r="B581" s="36"/>
      <c r="C581" s="36"/>
      <c r="D581" s="48"/>
      <c r="E581" s="36"/>
      <c r="F581" s="36"/>
      <c r="G581" s="229"/>
      <c r="H581" s="229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1"/>
      <c r="T581" s="1"/>
    </row>
    <row r="582" spans="1:20" s="21" customFormat="1" x14ac:dyDescent="0.2">
      <c r="A582" s="36"/>
      <c r="B582" s="36"/>
      <c r="C582" s="36"/>
      <c r="D582" s="48"/>
      <c r="E582" s="36"/>
      <c r="F582" s="36"/>
      <c r="G582" s="229"/>
      <c r="H582" s="229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1"/>
      <c r="T582" s="1"/>
    </row>
    <row r="583" spans="1:20" s="21" customFormat="1" x14ac:dyDescent="0.2">
      <c r="A583" s="36"/>
      <c r="B583" s="36"/>
      <c r="C583" s="36"/>
      <c r="D583" s="48"/>
      <c r="E583" s="36"/>
      <c r="F583" s="36"/>
      <c r="G583" s="229"/>
      <c r="H583" s="229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1"/>
      <c r="T583" s="1"/>
    </row>
    <row r="584" spans="1:20" s="21" customFormat="1" x14ac:dyDescent="0.2">
      <c r="A584" s="36"/>
      <c r="B584" s="36"/>
      <c r="C584" s="36"/>
      <c r="D584" s="48"/>
      <c r="E584" s="36"/>
      <c r="F584" s="36"/>
      <c r="G584" s="229"/>
      <c r="H584" s="229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1"/>
      <c r="T584" s="1"/>
    </row>
    <row r="585" spans="1:20" s="21" customFormat="1" x14ac:dyDescent="0.2">
      <c r="A585" s="36"/>
      <c r="B585" s="36"/>
      <c r="C585" s="36"/>
      <c r="D585" s="48"/>
      <c r="E585" s="36"/>
      <c r="F585" s="36"/>
      <c r="G585" s="229"/>
      <c r="H585" s="229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1"/>
      <c r="T585" s="1"/>
    </row>
    <row r="586" spans="1:20" s="21" customFormat="1" x14ac:dyDescent="0.2">
      <c r="A586" s="36"/>
      <c r="B586" s="36"/>
      <c r="C586" s="36"/>
      <c r="D586" s="48"/>
      <c r="E586" s="36"/>
      <c r="F586" s="36"/>
      <c r="G586" s="229"/>
      <c r="H586" s="229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1"/>
      <c r="T586" s="1"/>
    </row>
    <row r="587" spans="1:20" s="21" customFormat="1" x14ac:dyDescent="0.2">
      <c r="A587" s="36"/>
      <c r="B587" s="36"/>
      <c r="C587" s="36"/>
      <c r="D587" s="48"/>
      <c r="E587" s="36"/>
      <c r="F587" s="36"/>
      <c r="G587" s="229"/>
      <c r="H587" s="229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1"/>
      <c r="T587" s="1"/>
    </row>
    <row r="588" spans="1:20" s="21" customFormat="1" x14ac:dyDescent="0.2">
      <c r="A588" s="36"/>
      <c r="B588" s="36"/>
      <c r="C588" s="36"/>
      <c r="D588" s="48"/>
      <c r="E588" s="36"/>
      <c r="F588" s="36"/>
      <c r="G588" s="229"/>
      <c r="H588" s="229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1"/>
      <c r="T588" s="1"/>
    </row>
    <row r="589" spans="1:20" s="21" customFormat="1" x14ac:dyDescent="0.2">
      <c r="A589" s="36"/>
      <c r="B589" s="36"/>
      <c r="C589" s="36"/>
      <c r="D589" s="48"/>
      <c r="E589" s="36"/>
      <c r="F589" s="36"/>
      <c r="G589" s="229"/>
      <c r="H589" s="229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1"/>
      <c r="T589" s="1"/>
    </row>
    <row r="590" spans="1:20" s="21" customFormat="1" x14ac:dyDescent="0.2">
      <c r="A590" s="36"/>
      <c r="B590" s="36"/>
      <c r="C590" s="36"/>
      <c r="D590" s="48"/>
      <c r="E590" s="36"/>
      <c r="F590" s="36"/>
      <c r="G590" s="229"/>
      <c r="H590" s="229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1"/>
      <c r="T590" s="1"/>
    </row>
    <row r="591" spans="1:20" s="21" customFormat="1" x14ac:dyDescent="0.2">
      <c r="A591" s="36"/>
      <c r="B591" s="36"/>
      <c r="C591" s="36"/>
      <c r="D591" s="48"/>
      <c r="E591" s="36"/>
      <c r="F591" s="36"/>
      <c r="G591" s="229"/>
      <c r="H591" s="229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1"/>
      <c r="T591" s="1"/>
    </row>
    <row r="592" spans="1:20" s="21" customFormat="1" x14ac:dyDescent="0.2">
      <c r="A592" s="36"/>
      <c r="B592" s="36"/>
      <c r="C592" s="36"/>
      <c r="D592" s="48"/>
      <c r="E592" s="36"/>
      <c r="F592" s="36"/>
      <c r="G592" s="229"/>
      <c r="H592" s="229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1"/>
      <c r="T592" s="1"/>
    </row>
    <row r="593" spans="1:20" s="21" customFormat="1" x14ac:dyDescent="0.2">
      <c r="A593" s="36"/>
      <c r="B593" s="36"/>
      <c r="C593" s="36"/>
      <c r="D593" s="48"/>
      <c r="E593" s="36"/>
      <c r="F593" s="36"/>
      <c r="G593" s="229"/>
      <c r="H593" s="229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1"/>
      <c r="T593" s="1"/>
    </row>
    <row r="594" spans="1:20" s="21" customFormat="1" x14ac:dyDescent="0.2">
      <c r="A594" s="36"/>
      <c r="B594" s="36"/>
      <c r="C594" s="36"/>
      <c r="D594" s="48"/>
      <c r="E594" s="36"/>
      <c r="F594" s="36"/>
      <c r="G594" s="229"/>
      <c r="H594" s="229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1"/>
      <c r="T594" s="1"/>
    </row>
    <row r="595" spans="1:20" s="21" customFormat="1" x14ac:dyDescent="0.2">
      <c r="A595" s="36"/>
      <c r="B595" s="36"/>
      <c r="C595" s="36"/>
      <c r="D595" s="48"/>
      <c r="E595" s="36"/>
      <c r="F595" s="36"/>
      <c r="G595" s="229"/>
      <c r="H595" s="229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1"/>
      <c r="T595" s="1"/>
    </row>
    <row r="596" spans="1:20" s="21" customFormat="1" x14ac:dyDescent="0.2">
      <c r="A596" s="36"/>
      <c r="B596" s="36"/>
      <c r="C596" s="36"/>
      <c r="D596" s="48"/>
      <c r="E596" s="36"/>
      <c r="F596" s="36"/>
      <c r="G596" s="229"/>
      <c r="H596" s="229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1"/>
      <c r="T596" s="1"/>
    </row>
    <row r="597" spans="1:20" s="21" customFormat="1" x14ac:dyDescent="0.2">
      <c r="A597" s="36"/>
      <c r="B597" s="36"/>
      <c r="C597" s="36"/>
      <c r="D597" s="48"/>
      <c r="E597" s="36"/>
      <c r="F597" s="36"/>
      <c r="G597" s="229"/>
      <c r="H597" s="229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1"/>
      <c r="T597" s="1"/>
    </row>
    <row r="598" spans="1:20" s="21" customFormat="1" x14ac:dyDescent="0.2">
      <c r="A598" s="36"/>
      <c r="B598" s="36"/>
      <c r="C598" s="36"/>
      <c r="D598" s="48"/>
      <c r="E598" s="36"/>
      <c r="F598" s="36"/>
      <c r="G598" s="229"/>
      <c r="H598" s="229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1"/>
      <c r="T598" s="1"/>
    </row>
    <row r="599" spans="1:20" s="21" customFormat="1" x14ac:dyDescent="0.2">
      <c r="A599" s="36"/>
      <c r="B599" s="36"/>
      <c r="C599" s="36"/>
      <c r="D599" s="48"/>
      <c r="E599" s="36"/>
      <c r="F599" s="36"/>
      <c r="G599" s="229"/>
      <c r="H599" s="229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1"/>
      <c r="T599" s="1"/>
    </row>
    <row r="600" spans="1:20" s="21" customFormat="1" x14ac:dyDescent="0.2">
      <c r="A600" s="36"/>
      <c r="B600" s="36"/>
      <c r="C600" s="36"/>
      <c r="D600" s="48"/>
      <c r="E600" s="36"/>
      <c r="F600" s="36"/>
      <c r="G600" s="229"/>
      <c r="H600" s="229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1"/>
      <c r="T600" s="1"/>
    </row>
    <row r="601" spans="1:20" s="21" customFormat="1" x14ac:dyDescent="0.2">
      <c r="A601" s="36"/>
      <c r="B601" s="36"/>
      <c r="C601" s="36"/>
      <c r="D601" s="48"/>
      <c r="E601" s="36"/>
      <c r="F601" s="36"/>
      <c r="G601" s="229"/>
      <c r="H601" s="229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1"/>
      <c r="T601" s="1"/>
    </row>
    <row r="602" spans="1:20" s="21" customFormat="1" x14ac:dyDescent="0.2">
      <c r="A602" s="36"/>
      <c r="B602" s="36"/>
      <c r="C602" s="36"/>
      <c r="D602" s="48"/>
      <c r="E602" s="36"/>
      <c r="F602" s="36"/>
      <c r="G602" s="229"/>
      <c r="H602" s="229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1"/>
      <c r="T602" s="1"/>
    </row>
    <row r="603" spans="1:20" s="21" customFormat="1" x14ac:dyDescent="0.2">
      <c r="A603" s="36"/>
      <c r="B603" s="36"/>
      <c r="C603" s="36"/>
      <c r="D603" s="48"/>
      <c r="E603" s="36"/>
      <c r="F603" s="36"/>
      <c r="G603" s="229"/>
      <c r="H603" s="229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1"/>
      <c r="T603" s="1"/>
    </row>
    <row r="604" spans="1:20" s="21" customFormat="1" x14ac:dyDescent="0.2">
      <c r="A604" s="36"/>
      <c r="B604" s="36"/>
      <c r="C604" s="36"/>
      <c r="D604" s="48"/>
      <c r="E604" s="36"/>
      <c r="F604" s="36"/>
      <c r="G604" s="229"/>
      <c r="H604" s="229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1"/>
      <c r="T604" s="1"/>
    </row>
    <row r="605" spans="1:20" s="21" customFormat="1" x14ac:dyDescent="0.2">
      <c r="A605" s="36"/>
      <c r="B605" s="36"/>
      <c r="C605" s="36"/>
      <c r="D605" s="48"/>
      <c r="E605" s="36"/>
      <c r="F605" s="36"/>
      <c r="G605" s="229"/>
      <c r="H605" s="229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1"/>
      <c r="T605" s="1"/>
    </row>
    <row r="606" spans="1:20" s="21" customFormat="1" x14ac:dyDescent="0.2">
      <c r="A606" s="36"/>
      <c r="B606" s="36"/>
      <c r="C606" s="36"/>
      <c r="D606" s="48"/>
      <c r="E606" s="36"/>
      <c r="F606" s="36"/>
      <c r="G606" s="229"/>
      <c r="H606" s="229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1"/>
      <c r="T606" s="1"/>
    </row>
    <row r="607" spans="1:20" s="21" customFormat="1" x14ac:dyDescent="0.2">
      <c r="A607" s="36"/>
      <c r="B607" s="36"/>
      <c r="C607" s="36"/>
      <c r="D607" s="48"/>
      <c r="E607" s="36"/>
      <c r="F607" s="36"/>
      <c r="G607" s="229"/>
      <c r="H607" s="229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1"/>
      <c r="T607" s="1"/>
    </row>
    <row r="608" spans="1:20" s="21" customFormat="1" x14ac:dyDescent="0.2">
      <c r="A608" s="36"/>
      <c r="B608" s="36"/>
      <c r="C608" s="36"/>
      <c r="D608" s="48"/>
      <c r="E608" s="36"/>
      <c r="F608" s="36"/>
      <c r="G608" s="229"/>
      <c r="H608" s="229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1"/>
      <c r="T608" s="1"/>
    </row>
    <row r="609" spans="1:20" s="21" customFormat="1" x14ac:dyDescent="0.2">
      <c r="A609" s="36"/>
      <c r="B609" s="36"/>
      <c r="C609" s="36"/>
      <c r="D609" s="48"/>
      <c r="E609" s="36"/>
      <c r="F609" s="36"/>
      <c r="G609" s="229"/>
      <c r="H609" s="229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1"/>
      <c r="T609" s="1"/>
    </row>
    <row r="610" spans="1:20" s="21" customFormat="1" x14ac:dyDescent="0.2">
      <c r="A610" s="36"/>
      <c r="B610" s="36"/>
      <c r="C610" s="36"/>
      <c r="D610" s="48"/>
      <c r="E610" s="36"/>
      <c r="F610" s="36"/>
      <c r="G610" s="229"/>
      <c r="H610" s="229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1"/>
      <c r="T610" s="1"/>
    </row>
    <row r="611" spans="1:20" s="21" customFormat="1" x14ac:dyDescent="0.2">
      <c r="A611" s="36"/>
      <c r="B611" s="36"/>
      <c r="C611" s="36"/>
      <c r="D611" s="48"/>
      <c r="E611" s="36"/>
      <c r="F611" s="36"/>
      <c r="G611" s="229"/>
      <c r="H611" s="229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1"/>
      <c r="T611" s="1"/>
    </row>
    <row r="612" spans="1:20" s="21" customFormat="1" x14ac:dyDescent="0.2">
      <c r="A612" s="36"/>
      <c r="B612" s="36"/>
      <c r="C612" s="36"/>
      <c r="D612" s="48"/>
      <c r="E612" s="36"/>
      <c r="F612" s="36"/>
      <c r="G612" s="229"/>
      <c r="H612" s="229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1"/>
      <c r="T612" s="1"/>
    </row>
    <row r="613" spans="1:20" s="21" customFormat="1" x14ac:dyDescent="0.2">
      <c r="A613" s="36"/>
      <c r="B613" s="36"/>
      <c r="C613" s="36"/>
      <c r="D613" s="48"/>
      <c r="E613" s="36"/>
      <c r="F613" s="36"/>
      <c r="G613" s="229"/>
      <c r="H613" s="229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1"/>
      <c r="T613" s="1"/>
    </row>
    <row r="614" spans="1:20" s="21" customFormat="1" x14ac:dyDescent="0.2">
      <c r="A614" s="36"/>
      <c r="B614" s="36"/>
      <c r="C614" s="36"/>
      <c r="D614" s="48"/>
      <c r="E614" s="36"/>
      <c r="F614" s="36"/>
      <c r="G614" s="229"/>
      <c r="H614" s="229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1"/>
      <c r="T614" s="1"/>
    </row>
    <row r="615" spans="1:20" s="21" customFormat="1" x14ac:dyDescent="0.2">
      <c r="A615" s="36"/>
      <c r="B615" s="36"/>
      <c r="C615" s="36"/>
      <c r="D615" s="48"/>
      <c r="E615" s="36"/>
      <c r="F615" s="36"/>
      <c r="G615" s="229"/>
      <c r="H615" s="229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1"/>
      <c r="T615" s="1"/>
    </row>
    <row r="616" spans="1:20" s="21" customFormat="1" x14ac:dyDescent="0.2">
      <c r="A616" s="36"/>
      <c r="B616" s="36"/>
      <c r="C616" s="36"/>
      <c r="D616" s="48"/>
      <c r="E616" s="36"/>
      <c r="F616" s="36"/>
      <c r="G616" s="229"/>
      <c r="H616" s="229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1"/>
      <c r="T616" s="1"/>
    </row>
    <row r="617" spans="1:20" s="21" customFormat="1" x14ac:dyDescent="0.2">
      <c r="A617" s="36"/>
      <c r="B617" s="36"/>
      <c r="C617" s="36"/>
      <c r="D617" s="48"/>
      <c r="E617" s="36"/>
      <c r="F617" s="36"/>
      <c r="G617" s="229"/>
      <c r="H617" s="229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1"/>
      <c r="T617" s="1"/>
    </row>
    <row r="618" spans="1:20" s="21" customFormat="1" x14ac:dyDescent="0.2">
      <c r="A618" s="36"/>
      <c r="B618" s="36"/>
      <c r="C618" s="36"/>
      <c r="D618" s="48"/>
      <c r="E618" s="36"/>
      <c r="F618" s="36"/>
      <c r="G618" s="229"/>
      <c r="H618" s="229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1"/>
      <c r="T618" s="1"/>
    </row>
    <row r="619" spans="1:20" s="21" customFormat="1" x14ac:dyDescent="0.2">
      <c r="A619" s="36"/>
      <c r="B619" s="36"/>
      <c r="C619" s="36"/>
      <c r="D619" s="48"/>
      <c r="E619" s="36"/>
      <c r="F619" s="36"/>
      <c r="G619" s="229"/>
      <c r="H619" s="229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1"/>
      <c r="T619" s="1"/>
    </row>
    <row r="620" spans="1:20" s="21" customFormat="1" x14ac:dyDescent="0.2">
      <c r="A620" s="36"/>
      <c r="B620" s="36"/>
      <c r="C620" s="36"/>
      <c r="D620" s="48"/>
      <c r="E620" s="36"/>
      <c r="F620" s="36"/>
      <c r="G620" s="229"/>
      <c r="H620" s="229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1"/>
      <c r="T620" s="1"/>
    </row>
    <row r="621" spans="1:20" s="21" customFormat="1" x14ac:dyDescent="0.2">
      <c r="A621" s="36"/>
      <c r="B621" s="36"/>
      <c r="C621" s="36"/>
      <c r="D621" s="48"/>
      <c r="E621" s="36"/>
      <c r="F621" s="36"/>
      <c r="G621" s="229"/>
      <c r="H621" s="229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1"/>
      <c r="T621" s="1"/>
    </row>
    <row r="622" spans="1:20" s="21" customFormat="1" x14ac:dyDescent="0.2">
      <c r="A622" s="36"/>
      <c r="B622" s="36"/>
      <c r="C622" s="36"/>
      <c r="D622" s="48"/>
      <c r="E622" s="36"/>
      <c r="F622" s="36"/>
      <c r="G622" s="229"/>
      <c r="H622" s="229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1"/>
      <c r="T622" s="1"/>
    </row>
    <row r="623" spans="1:20" s="21" customFormat="1" x14ac:dyDescent="0.2">
      <c r="A623" s="36"/>
      <c r="B623" s="36"/>
      <c r="C623" s="36"/>
      <c r="D623" s="48"/>
      <c r="E623" s="36"/>
      <c r="F623" s="36"/>
      <c r="G623" s="229"/>
      <c r="H623" s="229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1"/>
      <c r="T623" s="1"/>
    </row>
    <row r="624" spans="1:20" s="21" customFormat="1" x14ac:dyDescent="0.2">
      <c r="A624" s="36"/>
      <c r="B624" s="36"/>
      <c r="C624" s="36"/>
      <c r="D624" s="48"/>
      <c r="E624" s="36"/>
      <c r="F624" s="36"/>
      <c r="G624" s="229"/>
      <c r="H624" s="229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1"/>
      <c r="T624" s="1"/>
    </row>
    <row r="625" spans="1:20" s="21" customFormat="1" x14ac:dyDescent="0.2">
      <c r="A625" s="36"/>
      <c r="B625" s="36"/>
      <c r="C625" s="36"/>
      <c r="D625" s="48"/>
      <c r="E625" s="36"/>
      <c r="F625" s="36"/>
      <c r="G625" s="229"/>
      <c r="H625" s="229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1"/>
      <c r="T625" s="1"/>
    </row>
    <row r="626" spans="1:20" s="21" customFormat="1" x14ac:dyDescent="0.2">
      <c r="A626" s="36"/>
      <c r="B626" s="36"/>
      <c r="C626" s="36"/>
      <c r="D626" s="48"/>
      <c r="E626" s="36"/>
      <c r="F626" s="36"/>
      <c r="G626" s="229"/>
      <c r="H626" s="229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1"/>
      <c r="T626" s="1"/>
    </row>
    <row r="627" spans="1:20" s="21" customFormat="1" x14ac:dyDescent="0.2">
      <c r="A627" s="36"/>
      <c r="B627" s="36"/>
      <c r="C627" s="36"/>
      <c r="D627" s="48"/>
      <c r="E627" s="36"/>
      <c r="F627" s="36"/>
      <c r="G627" s="229"/>
      <c r="H627" s="229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1"/>
      <c r="T627" s="1"/>
    </row>
    <row r="628" spans="1:20" s="21" customFormat="1" x14ac:dyDescent="0.2">
      <c r="A628" s="36"/>
      <c r="B628" s="36"/>
      <c r="C628" s="36"/>
      <c r="D628" s="48"/>
      <c r="E628" s="36"/>
      <c r="F628" s="36"/>
      <c r="G628" s="229"/>
      <c r="H628" s="229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1"/>
      <c r="T628" s="1"/>
    </row>
    <row r="629" spans="1:20" s="21" customFormat="1" x14ac:dyDescent="0.2">
      <c r="A629" s="36"/>
      <c r="B629" s="36"/>
      <c r="C629" s="36"/>
      <c r="D629" s="48"/>
      <c r="E629" s="36"/>
      <c r="F629" s="36"/>
      <c r="G629" s="229"/>
      <c r="H629" s="229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1"/>
      <c r="T629" s="1"/>
    </row>
    <row r="630" spans="1:20" s="21" customFormat="1" x14ac:dyDescent="0.2">
      <c r="A630" s="36"/>
      <c r="B630" s="36"/>
      <c r="C630" s="36"/>
      <c r="D630" s="48"/>
      <c r="E630" s="36"/>
      <c r="F630" s="36"/>
      <c r="G630" s="229"/>
      <c r="H630" s="229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1"/>
      <c r="T630" s="1"/>
    </row>
    <row r="631" spans="1:20" s="21" customFormat="1" x14ac:dyDescent="0.2">
      <c r="A631" s="36"/>
      <c r="B631" s="36"/>
      <c r="C631" s="36"/>
      <c r="D631" s="48"/>
      <c r="E631" s="36"/>
      <c r="F631" s="36"/>
      <c r="G631" s="229"/>
      <c r="H631" s="229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1"/>
      <c r="T631" s="1"/>
    </row>
    <row r="632" spans="1:20" s="21" customFormat="1" x14ac:dyDescent="0.2">
      <c r="A632" s="36"/>
      <c r="B632" s="36"/>
      <c r="C632" s="36"/>
      <c r="D632" s="48"/>
      <c r="E632" s="36"/>
      <c r="F632" s="36"/>
      <c r="G632" s="229"/>
      <c r="H632" s="229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1"/>
      <c r="T632" s="1"/>
    </row>
    <row r="633" spans="1:20" s="21" customFormat="1" x14ac:dyDescent="0.2">
      <c r="A633" s="36"/>
      <c r="B633" s="36"/>
      <c r="C633" s="36"/>
      <c r="D633" s="48"/>
      <c r="E633" s="36"/>
      <c r="F633" s="36"/>
      <c r="G633" s="229"/>
      <c r="H633" s="229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1"/>
      <c r="T633" s="1"/>
    </row>
    <row r="634" spans="1:20" s="21" customFormat="1" x14ac:dyDescent="0.2">
      <c r="A634" s="36"/>
      <c r="B634" s="36"/>
      <c r="C634" s="36"/>
      <c r="D634" s="48"/>
      <c r="E634" s="36"/>
      <c r="F634" s="36"/>
      <c r="G634" s="229"/>
      <c r="H634" s="229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1"/>
      <c r="T634" s="1"/>
    </row>
    <row r="635" spans="1:20" s="21" customFormat="1" x14ac:dyDescent="0.2">
      <c r="A635" s="36"/>
      <c r="B635" s="36"/>
      <c r="C635" s="36"/>
      <c r="D635" s="48"/>
      <c r="E635" s="36"/>
      <c r="F635" s="36"/>
      <c r="G635" s="229"/>
      <c r="H635" s="229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1"/>
      <c r="T635" s="1"/>
    </row>
    <row r="636" spans="1:20" s="21" customFormat="1" x14ac:dyDescent="0.2">
      <c r="A636" s="36"/>
      <c r="B636" s="36"/>
      <c r="C636" s="36"/>
      <c r="D636" s="48"/>
      <c r="E636" s="36"/>
      <c r="F636" s="36"/>
      <c r="G636" s="229"/>
      <c r="H636" s="229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1"/>
      <c r="T636" s="1"/>
    </row>
    <row r="637" spans="1:20" s="21" customFormat="1" x14ac:dyDescent="0.2">
      <c r="A637" s="36"/>
      <c r="B637" s="36"/>
      <c r="C637" s="36"/>
      <c r="D637" s="48"/>
      <c r="E637" s="36"/>
      <c r="F637" s="36"/>
      <c r="G637" s="229"/>
      <c r="H637" s="229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1"/>
      <c r="T637" s="1"/>
    </row>
    <row r="638" spans="1:20" s="21" customFormat="1" x14ac:dyDescent="0.2">
      <c r="A638" s="36"/>
      <c r="B638" s="36"/>
      <c r="C638" s="36"/>
      <c r="D638" s="48"/>
      <c r="E638" s="36"/>
      <c r="F638" s="36"/>
      <c r="G638" s="229"/>
      <c r="H638" s="229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1"/>
      <c r="T638" s="1"/>
    </row>
    <row r="639" spans="1:20" s="21" customFormat="1" x14ac:dyDescent="0.2">
      <c r="A639" s="36"/>
      <c r="B639" s="36"/>
      <c r="C639" s="36"/>
      <c r="D639" s="48"/>
      <c r="E639" s="36"/>
      <c r="F639" s="36"/>
      <c r="G639" s="229"/>
      <c r="H639" s="229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1"/>
      <c r="T639" s="1"/>
    </row>
    <row r="640" spans="1:20" s="21" customFormat="1" x14ac:dyDescent="0.2">
      <c r="A640" s="36"/>
      <c r="B640" s="36"/>
      <c r="C640" s="36"/>
      <c r="D640" s="48"/>
      <c r="E640" s="36"/>
      <c r="F640" s="36"/>
      <c r="G640" s="229"/>
      <c r="H640" s="229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1"/>
      <c r="T640" s="1"/>
    </row>
    <row r="641" spans="1:20" s="21" customFormat="1" x14ac:dyDescent="0.2">
      <c r="A641" s="36"/>
      <c r="B641" s="36"/>
      <c r="C641" s="36"/>
      <c r="D641" s="48"/>
      <c r="E641" s="36"/>
      <c r="F641" s="36"/>
      <c r="G641" s="229"/>
      <c r="H641" s="229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1"/>
      <c r="T641" s="1"/>
    </row>
    <row r="642" spans="1:20" s="21" customFormat="1" x14ac:dyDescent="0.2">
      <c r="A642" s="36"/>
      <c r="B642" s="36"/>
      <c r="C642" s="36"/>
      <c r="D642" s="48"/>
      <c r="E642" s="36"/>
      <c r="F642" s="36"/>
      <c r="G642" s="229"/>
      <c r="H642" s="229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1"/>
      <c r="T642" s="1"/>
    </row>
    <row r="643" spans="1:20" s="21" customFormat="1" x14ac:dyDescent="0.2">
      <c r="A643" s="36"/>
      <c r="B643" s="36"/>
      <c r="C643" s="36"/>
      <c r="D643" s="48"/>
      <c r="E643" s="36"/>
      <c r="F643" s="36"/>
      <c r="G643" s="229"/>
      <c r="H643" s="229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1"/>
      <c r="T643" s="1"/>
    </row>
    <row r="644" spans="1:20" s="21" customFormat="1" x14ac:dyDescent="0.2">
      <c r="A644" s="36"/>
      <c r="B644" s="36"/>
      <c r="C644" s="36"/>
      <c r="D644" s="48"/>
      <c r="E644" s="36"/>
      <c r="F644" s="36"/>
      <c r="G644" s="229"/>
      <c r="H644" s="229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1"/>
      <c r="T644" s="1"/>
    </row>
    <row r="645" spans="1:20" s="21" customFormat="1" x14ac:dyDescent="0.2">
      <c r="A645" s="36"/>
      <c r="B645" s="36"/>
      <c r="C645" s="36"/>
      <c r="D645" s="48"/>
      <c r="E645" s="36"/>
      <c r="F645" s="36"/>
      <c r="G645" s="229"/>
      <c r="H645" s="229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1"/>
      <c r="T645" s="1"/>
    </row>
    <row r="646" spans="1:20" s="21" customFormat="1" x14ac:dyDescent="0.2">
      <c r="A646" s="36"/>
      <c r="B646" s="36"/>
      <c r="C646" s="36"/>
      <c r="D646" s="48"/>
      <c r="E646" s="36"/>
      <c r="F646" s="36"/>
      <c r="G646" s="229"/>
      <c r="H646" s="229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1"/>
      <c r="T646" s="1"/>
    </row>
    <row r="647" spans="1:20" s="21" customFormat="1" x14ac:dyDescent="0.2">
      <c r="A647" s="36"/>
      <c r="B647" s="36"/>
      <c r="C647" s="36"/>
      <c r="D647" s="48"/>
      <c r="E647" s="36"/>
      <c r="F647" s="36"/>
      <c r="G647" s="229"/>
      <c r="H647" s="229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1"/>
      <c r="T647" s="1"/>
    </row>
    <row r="648" spans="1:20" s="21" customFormat="1" x14ac:dyDescent="0.2">
      <c r="A648" s="36"/>
      <c r="B648" s="36"/>
      <c r="C648" s="36"/>
      <c r="D648" s="48"/>
      <c r="E648" s="36"/>
      <c r="F648" s="36"/>
      <c r="G648" s="229"/>
      <c r="H648" s="229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1"/>
      <c r="T648" s="1"/>
    </row>
    <row r="649" spans="1:20" s="21" customFormat="1" x14ac:dyDescent="0.2">
      <c r="A649" s="36"/>
      <c r="B649" s="36"/>
      <c r="C649" s="36"/>
      <c r="D649" s="48"/>
      <c r="E649" s="36"/>
      <c r="F649" s="36"/>
      <c r="G649" s="229"/>
      <c r="H649" s="229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1"/>
      <c r="T649" s="1"/>
    </row>
    <row r="650" spans="1:20" s="21" customFormat="1" x14ac:dyDescent="0.2">
      <c r="A650" s="36"/>
      <c r="B650" s="36"/>
      <c r="C650" s="36"/>
      <c r="D650" s="48"/>
      <c r="E650" s="36"/>
      <c r="F650" s="36"/>
      <c r="G650" s="229"/>
      <c r="H650" s="229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1"/>
      <c r="T650" s="1"/>
    </row>
    <row r="651" spans="1:20" s="21" customFormat="1" x14ac:dyDescent="0.2">
      <c r="A651" s="36"/>
      <c r="B651" s="36"/>
      <c r="C651" s="36"/>
      <c r="D651" s="48"/>
      <c r="E651" s="36"/>
      <c r="F651" s="36"/>
      <c r="G651" s="229"/>
      <c r="H651" s="229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1"/>
      <c r="T651" s="1"/>
    </row>
    <row r="652" spans="1:20" s="21" customFormat="1" x14ac:dyDescent="0.2">
      <c r="A652" s="36"/>
      <c r="B652" s="36"/>
      <c r="C652" s="36"/>
      <c r="D652" s="48"/>
      <c r="E652" s="36"/>
      <c r="F652" s="36"/>
      <c r="G652" s="229"/>
      <c r="H652" s="229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1"/>
      <c r="T652" s="1"/>
    </row>
    <row r="653" spans="1:20" s="21" customFormat="1" x14ac:dyDescent="0.2">
      <c r="A653" s="36"/>
      <c r="B653" s="36"/>
      <c r="C653" s="36"/>
      <c r="D653" s="48"/>
      <c r="E653" s="36"/>
      <c r="F653" s="36"/>
      <c r="G653" s="229"/>
      <c r="H653" s="229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1"/>
      <c r="T653" s="1"/>
    </row>
    <row r="654" spans="1:20" s="21" customFormat="1" x14ac:dyDescent="0.2">
      <c r="A654" s="36"/>
      <c r="B654" s="36"/>
      <c r="C654" s="36"/>
      <c r="D654" s="48"/>
      <c r="E654" s="36"/>
      <c r="F654" s="36"/>
      <c r="G654" s="229"/>
      <c r="H654" s="229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1"/>
      <c r="T654" s="1"/>
    </row>
    <row r="655" spans="1:20" s="21" customFormat="1" x14ac:dyDescent="0.2">
      <c r="A655" s="36"/>
      <c r="B655" s="36"/>
      <c r="C655" s="36"/>
      <c r="D655" s="48"/>
      <c r="E655" s="36"/>
      <c r="F655" s="36"/>
      <c r="G655" s="229"/>
      <c r="H655" s="229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1"/>
      <c r="T655" s="1"/>
    </row>
    <row r="656" spans="1:20" s="21" customFormat="1" x14ac:dyDescent="0.2">
      <c r="A656" s="36"/>
      <c r="B656" s="36"/>
      <c r="C656" s="36"/>
      <c r="D656" s="48"/>
      <c r="E656" s="36"/>
      <c r="F656" s="36"/>
      <c r="G656" s="229"/>
      <c r="H656" s="229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1"/>
      <c r="T656" s="1"/>
    </row>
    <row r="657" spans="1:20" s="21" customFormat="1" x14ac:dyDescent="0.2">
      <c r="A657" s="36"/>
      <c r="B657" s="36"/>
      <c r="C657" s="36"/>
      <c r="D657" s="48"/>
      <c r="E657" s="36"/>
      <c r="F657" s="36"/>
      <c r="G657" s="229"/>
      <c r="H657" s="229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1"/>
      <c r="T657" s="1"/>
    </row>
    <row r="658" spans="1:20" s="21" customFormat="1" x14ac:dyDescent="0.2">
      <c r="A658" s="36"/>
      <c r="B658" s="36"/>
      <c r="C658" s="36"/>
      <c r="D658" s="48"/>
      <c r="E658" s="36"/>
      <c r="F658" s="36"/>
      <c r="G658" s="229"/>
      <c r="H658" s="229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1"/>
      <c r="T658" s="1"/>
    </row>
    <row r="659" spans="1:20" s="21" customFormat="1" x14ac:dyDescent="0.2">
      <c r="A659" s="36"/>
      <c r="B659" s="36"/>
      <c r="C659" s="36"/>
      <c r="D659" s="48"/>
      <c r="E659" s="36"/>
      <c r="F659" s="36"/>
      <c r="G659" s="229"/>
      <c r="H659" s="229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1"/>
      <c r="T659" s="1"/>
    </row>
  </sheetData>
  <sheetProtection password="CF35" sheet="1" objects="1" scenarios="1" insertHyperlinks="0" selectLockedCells="1"/>
  <mergeCells count="45">
    <mergeCell ref="D2:E2"/>
    <mergeCell ref="D6:D30"/>
    <mergeCell ref="E6:E10"/>
    <mergeCell ref="E11:E15"/>
    <mergeCell ref="E16:E20"/>
    <mergeCell ref="E21:E25"/>
    <mergeCell ref="E26:E30"/>
    <mergeCell ref="E85:E90"/>
    <mergeCell ref="E91:E96"/>
    <mergeCell ref="E97:E102"/>
    <mergeCell ref="D103:D114"/>
    <mergeCell ref="E103:E108"/>
    <mergeCell ref="E109:E114"/>
    <mergeCell ref="D31:D102"/>
    <mergeCell ref="E31:E36"/>
    <mergeCell ref="E37:E42"/>
    <mergeCell ref="E43:E48"/>
    <mergeCell ref="E49:E54"/>
    <mergeCell ref="E55:E60"/>
    <mergeCell ref="E61:E66"/>
    <mergeCell ref="E67:E72"/>
    <mergeCell ref="E73:E78"/>
    <mergeCell ref="E79:E84"/>
    <mergeCell ref="E127:F127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D140:E140"/>
    <mergeCell ref="D141:E141"/>
    <mergeCell ref="D142:E142"/>
    <mergeCell ref="D143:E143"/>
    <mergeCell ref="E128:F128"/>
    <mergeCell ref="E129:F129"/>
    <mergeCell ref="E130:F130"/>
    <mergeCell ref="E131:F131"/>
    <mergeCell ref="E132:F132"/>
    <mergeCell ref="E133:F133"/>
  </mergeCells>
  <printOptions horizontalCentered="1"/>
  <pageMargins left="0.11811023622047245" right="0.11811023622047245" top="0.39370078740157483" bottom="0.19685039370078741" header="0.31496062992125984" footer="0.31496062992125984"/>
  <pageSetup paperSize="9" scale="4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9"/>
  <sheetViews>
    <sheetView zoomScaleNormal="100" workbookViewId="0">
      <pane xSplit="6" ySplit="5" topLeftCell="G111" activePane="bottomRight" state="frozen"/>
      <selection activeCell="J142" sqref="J142"/>
      <selection pane="topRight" activeCell="J142" sqref="J142"/>
      <selection pane="bottomLeft" activeCell="J142" sqref="J142"/>
      <selection pane="bottomRight" activeCell="D143" sqref="D143:E143"/>
    </sheetView>
  </sheetViews>
  <sheetFormatPr baseColWidth="10" defaultRowHeight="14.25" x14ac:dyDescent="0.2"/>
  <cols>
    <col min="1" max="1" width="1.75" style="36" customWidth="1"/>
    <col min="2" max="3" width="4.625" style="36" hidden="1" customWidth="1"/>
    <col min="4" max="4" width="4.75" style="48" customWidth="1"/>
    <col min="5" max="5" width="13.375" style="1" customWidth="1"/>
    <col min="6" max="6" width="14.125" style="1" customWidth="1"/>
    <col min="7" max="8" width="10.625" style="233" customWidth="1"/>
    <col min="9" max="18" width="10.625" style="31" customWidth="1"/>
    <col min="19" max="19" width="1.625" style="1" customWidth="1"/>
    <col min="20" max="20" width="13.125" style="1" customWidth="1"/>
    <col min="21" max="21" width="1.625" style="21" customWidth="1"/>
    <col min="22" max="43" width="11" style="21"/>
    <col min="44" max="16384" width="11" style="7"/>
  </cols>
  <sheetData>
    <row r="1" spans="1:43" s="36" customFormat="1" ht="12.75" x14ac:dyDescent="0.2">
      <c r="D1" s="48"/>
      <c r="E1" s="74"/>
      <c r="F1" s="74"/>
      <c r="G1" s="229"/>
      <c r="H1" s="229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43" s="1" customFormat="1" ht="57" customHeight="1" x14ac:dyDescent="0.2">
      <c r="A2" s="36"/>
      <c r="B2" s="36"/>
      <c r="C2" s="36"/>
      <c r="D2" s="423" t="s">
        <v>119</v>
      </c>
      <c r="E2" s="423"/>
      <c r="F2" s="171">
        <v>3</v>
      </c>
      <c r="G2" s="238"/>
      <c r="H2" s="238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</row>
    <row r="3" spans="1:43" s="36" customFormat="1" ht="15" customHeight="1" x14ac:dyDescent="0.2">
      <c r="D3" s="17"/>
      <c r="E3" s="42"/>
      <c r="F3" s="42"/>
      <c r="G3" s="219"/>
      <c r="H3" s="152" t="s">
        <v>153</v>
      </c>
      <c r="I3" s="152"/>
      <c r="J3" s="152"/>
      <c r="K3" s="152"/>
      <c r="L3" s="152"/>
      <c r="M3" s="152"/>
      <c r="N3" s="152"/>
      <c r="O3" s="152"/>
      <c r="P3" s="152"/>
      <c r="Q3" s="152"/>
      <c r="R3" s="152"/>
    </row>
    <row r="4" spans="1:43" s="36" customFormat="1" ht="15" customHeight="1" x14ac:dyDescent="0.2">
      <c r="D4" s="17"/>
      <c r="E4" s="42"/>
      <c r="F4" s="42"/>
      <c r="G4" s="219"/>
      <c r="H4" s="152" t="s">
        <v>102</v>
      </c>
    </row>
    <row r="5" spans="1:43" s="1" customFormat="1" ht="33" customHeight="1" x14ac:dyDescent="0.2">
      <c r="A5" s="36"/>
      <c r="B5" s="36"/>
      <c r="C5" s="36"/>
      <c r="D5" s="225"/>
      <c r="E5" s="208" t="s">
        <v>156</v>
      </c>
      <c r="F5" s="287" t="s">
        <v>56</v>
      </c>
      <c r="G5" s="175">
        <f>IF(Milch!H6&gt;0,Milch!H6,"-")</f>
        <v>43344</v>
      </c>
      <c r="H5" s="175">
        <f>IF(Milch!I6&gt;0,Milch!I6,"-")</f>
        <v>43374</v>
      </c>
      <c r="I5" s="175">
        <f>IF(Milch!J6&gt;0,Milch!J6,"-")</f>
        <v>43405</v>
      </c>
      <c r="J5" s="175" t="e">
        <f>IF(Milch!#REF!&gt;0,Milch!#REF!,"-")</f>
        <v>#REF!</v>
      </c>
      <c r="K5" s="175" t="e">
        <f>IF(Milch!#REF!&gt;0,Milch!#REF!,"-")</f>
        <v>#REF!</v>
      </c>
      <c r="L5" s="175" t="e">
        <f>IF(Milch!#REF!&gt;0,Milch!#REF!,"-")</f>
        <v>#REF!</v>
      </c>
      <c r="M5" s="175" t="e">
        <f>IF(Milch!#REF!&gt;0,Milch!#REF!,"-")</f>
        <v>#REF!</v>
      </c>
      <c r="N5" s="175" t="e">
        <f>IF(Milch!#REF!&gt;0,Milch!#REF!,"-")</f>
        <v>#REF!</v>
      </c>
      <c r="O5" s="175" t="e">
        <f>IF(Milch!#REF!&gt;0,Milch!#REF!,"-")</f>
        <v>#REF!</v>
      </c>
      <c r="P5" s="175" t="e">
        <f>IF(Milch!#REF!&gt;0,Milch!#REF!,"-")</f>
        <v>#REF!</v>
      </c>
      <c r="Q5" s="175" t="e">
        <f>IF(Milch!#REF!&gt;0,Milch!#REF!,"-")</f>
        <v>#REF!</v>
      </c>
      <c r="R5" s="175" t="e">
        <f>IF(Milch!#REF!&gt;0,Milch!#REF!,"-")</f>
        <v>#REF!</v>
      </c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</row>
    <row r="6" spans="1:43" s="1" customFormat="1" ht="20.25" customHeight="1" x14ac:dyDescent="0.2">
      <c r="A6" s="36"/>
      <c r="B6" s="36"/>
      <c r="C6" s="36"/>
      <c r="D6" s="425" t="s">
        <v>43</v>
      </c>
      <c r="E6" s="400" t="e">
        <f>'Gruppe 1'!E7:E11</f>
        <v>#VALUE!</v>
      </c>
      <c r="F6" s="134" t="s">
        <v>159</v>
      </c>
      <c r="G6" s="226"/>
      <c r="H6" s="256" t="str">
        <f t="shared" ref="H6:R6" si="0">IFERROR(G6*H$123/G$123,"-")</f>
        <v>-</v>
      </c>
      <c r="I6" s="256" t="str">
        <f t="shared" si="0"/>
        <v>-</v>
      </c>
      <c r="J6" s="256" t="str">
        <f t="shared" si="0"/>
        <v>-</v>
      </c>
      <c r="K6" s="256" t="str">
        <f t="shared" si="0"/>
        <v>-</v>
      </c>
      <c r="L6" s="256" t="str">
        <f t="shared" si="0"/>
        <v>-</v>
      </c>
      <c r="M6" s="256" t="str">
        <f t="shared" si="0"/>
        <v>-</v>
      </c>
      <c r="N6" s="256" t="str">
        <f t="shared" si="0"/>
        <v>-</v>
      </c>
      <c r="O6" s="256" t="str">
        <f t="shared" si="0"/>
        <v>-</v>
      </c>
      <c r="P6" s="256" t="str">
        <f t="shared" si="0"/>
        <v>-</v>
      </c>
      <c r="Q6" s="256" t="str">
        <f t="shared" si="0"/>
        <v>-</v>
      </c>
      <c r="R6" s="256" t="str">
        <f t="shared" si="0"/>
        <v>-</v>
      </c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</row>
    <row r="7" spans="1:43" s="1" customFormat="1" ht="20.25" customHeight="1" x14ac:dyDescent="0.2">
      <c r="A7" s="36"/>
      <c r="B7" s="36"/>
      <c r="C7" s="36"/>
      <c r="D7" s="425"/>
      <c r="E7" s="401"/>
      <c r="F7" s="134" t="s">
        <v>63</v>
      </c>
      <c r="G7" s="157">
        <f>'Gruppe 1'!G8</f>
        <v>40</v>
      </c>
      <c r="H7" s="236">
        <f>G7</f>
        <v>40</v>
      </c>
      <c r="I7" s="236">
        <f t="shared" ref="I7:R8" si="1">H7</f>
        <v>40</v>
      </c>
      <c r="J7" s="236">
        <f t="shared" si="1"/>
        <v>40</v>
      </c>
      <c r="K7" s="236">
        <f t="shared" si="1"/>
        <v>40</v>
      </c>
      <c r="L7" s="236">
        <f t="shared" si="1"/>
        <v>40</v>
      </c>
      <c r="M7" s="236">
        <f t="shared" si="1"/>
        <v>40</v>
      </c>
      <c r="N7" s="236">
        <f t="shared" si="1"/>
        <v>40</v>
      </c>
      <c r="O7" s="236">
        <f t="shared" si="1"/>
        <v>40</v>
      </c>
      <c r="P7" s="236">
        <f t="shared" si="1"/>
        <v>40</v>
      </c>
      <c r="Q7" s="236">
        <f t="shared" si="1"/>
        <v>40</v>
      </c>
      <c r="R7" s="236">
        <f t="shared" si="1"/>
        <v>40</v>
      </c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</row>
    <row r="8" spans="1:43" s="1" customFormat="1" ht="20.25" customHeight="1" x14ac:dyDescent="0.2">
      <c r="A8" s="36"/>
      <c r="B8" s="36"/>
      <c r="C8" s="36"/>
      <c r="D8" s="425"/>
      <c r="E8" s="401"/>
      <c r="F8" s="134" t="s">
        <v>146</v>
      </c>
      <c r="G8" s="234">
        <f>'Gruppe 1'!G9</f>
        <v>7</v>
      </c>
      <c r="H8" s="239">
        <f>G8</f>
        <v>7</v>
      </c>
      <c r="I8" s="239">
        <f t="shared" si="1"/>
        <v>7</v>
      </c>
      <c r="J8" s="239">
        <f t="shared" si="1"/>
        <v>7</v>
      </c>
      <c r="K8" s="239">
        <f t="shared" si="1"/>
        <v>7</v>
      </c>
      <c r="L8" s="239">
        <f t="shared" si="1"/>
        <v>7</v>
      </c>
      <c r="M8" s="239">
        <f t="shared" si="1"/>
        <v>7</v>
      </c>
      <c r="N8" s="239">
        <f t="shared" si="1"/>
        <v>7</v>
      </c>
      <c r="O8" s="239">
        <f t="shared" si="1"/>
        <v>7</v>
      </c>
      <c r="P8" s="239">
        <f t="shared" si="1"/>
        <v>7</v>
      </c>
      <c r="Q8" s="239">
        <f t="shared" si="1"/>
        <v>7</v>
      </c>
      <c r="R8" s="239">
        <f t="shared" si="1"/>
        <v>7</v>
      </c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</row>
    <row r="9" spans="1:43" s="1" customFormat="1" ht="20.25" hidden="1" customHeight="1" x14ac:dyDescent="0.2">
      <c r="A9" s="36"/>
      <c r="B9" s="83">
        <v>1</v>
      </c>
      <c r="C9" s="53">
        <v>1</v>
      </c>
      <c r="D9" s="425"/>
      <c r="E9" s="401"/>
      <c r="F9" s="227" t="s">
        <v>122</v>
      </c>
      <c r="G9" s="228">
        <f t="shared" ref="G9:R9" si="2">IFERROR(G6*G7/100,0)</f>
        <v>0</v>
      </c>
      <c r="H9" s="228">
        <f t="shared" si="2"/>
        <v>0</v>
      </c>
      <c r="I9" s="228">
        <f t="shared" si="2"/>
        <v>0</v>
      </c>
      <c r="J9" s="228">
        <f t="shared" si="2"/>
        <v>0</v>
      </c>
      <c r="K9" s="228">
        <f t="shared" si="2"/>
        <v>0</v>
      </c>
      <c r="L9" s="228">
        <f t="shared" si="2"/>
        <v>0</v>
      </c>
      <c r="M9" s="228">
        <f t="shared" si="2"/>
        <v>0</v>
      </c>
      <c r="N9" s="228">
        <f t="shared" si="2"/>
        <v>0</v>
      </c>
      <c r="O9" s="228">
        <f t="shared" si="2"/>
        <v>0</v>
      </c>
      <c r="P9" s="228">
        <f t="shared" si="2"/>
        <v>0</v>
      </c>
      <c r="Q9" s="228">
        <f t="shared" si="2"/>
        <v>0</v>
      </c>
      <c r="R9" s="228">
        <f t="shared" si="2"/>
        <v>0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</row>
    <row r="10" spans="1:43" s="1" customFormat="1" ht="20.25" hidden="1" customHeight="1" x14ac:dyDescent="0.2">
      <c r="A10" s="36"/>
      <c r="B10" s="53"/>
      <c r="C10" s="53">
        <f>C9+1</f>
        <v>2</v>
      </c>
      <c r="D10" s="425"/>
      <c r="E10" s="402"/>
      <c r="F10" s="227" t="s">
        <v>145</v>
      </c>
      <c r="G10" s="235">
        <f t="shared" ref="G10:R10" si="3">IFERROR(G6*G8/100,0)</f>
        <v>0</v>
      </c>
      <c r="H10" s="235">
        <f t="shared" si="3"/>
        <v>0</v>
      </c>
      <c r="I10" s="235">
        <f t="shared" si="3"/>
        <v>0</v>
      </c>
      <c r="J10" s="235">
        <f t="shared" si="3"/>
        <v>0</v>
      </c>
      <c r="K10" s="235">
        <f t="shared" si="3"/>
        <v>0</v>
      </c>
      <c r="L10" s="235">
        <f t="shared" si="3"/>
        <v>0</v>
      </c>
      <c r="M10" s="235">
        <f t="shared" si="3"/>
        <v>0</v>
      </c>
      <c r="N10" s="235">
        <f t="shared" si="3"/>
        <v>0</v>
      </c>
      <c r="O10" s="235">
        <f t="shared" si="3"/>
        <v>0</v>
      </c>
      <c r="P10" s="235">
        <f t="shared" si="3"/>
        <v>0</v>
      </c>
      <c r="Q10" s="235">
        <f t="shared" si="3"/>
        <v>0</v>
      </c>
      <c r="R10" s="235">
        <f t="shared" si="3"/>
        <v>0</v>
      </c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3" s="1" customFormat="1" ht="20.25" customHeight="1" x14ac:dyDescent="0.2">
      <c r="A11" s="36"/>
      <c r="B11" s="36"/>
      <c r="C11" s="36"/>
      <c r="D11" s="425"/>
      <c r="E11" s="400" t="e">
        <f>'Gruppe 1'!E12:E16</f>
        <v>#VALUE!</v>
      </c>
      <c r="F11" s="134" t="str">
        <f>$F$6</f>
        <v>FM-Menge (kg)</v>
      </c>
      <c r="G11" s="226"/>
      <c r="H11" s="256" t="str">
        <f t="shared" ref="H11:R11" si="4">IFERROR(G11*H$123/G$123,"-")</f>
        <v>-</v>
      </c>
      <c r="I11" s="256" t="str">
        <f t="shared" si="4"/>
        <v>-</v>
      </c>
      <c r="J11" s="256" t="str">
        <f t="shared" si="4"/>
        <v>-</v>
      </c>
      <c r="K11" s="256" t="str">
        <f t="shared" si="4"/>
        <v>-</v>
      </c>
      <c r="L11" s="256" t="str">
        <f t="shared" si="4"/>
        <v>-</v>
      </c>
      <c r="M11" s="256" t="str">
        <f t="shared" si="4"/>
        <v>-</v>
      </c>
      <c r="N11" s="256" t="str">
        <f t="shared" si="4"/>
        <v>-</v>
      </c>
      <c r="O11" s="256" t="str">
        <f t="shared" si="4"/>
        <v>-</v>
      </c>
      <c r="P11" s="256" t="str">
        <f t="shared" si="4"/>
        <v>-</v>
      </c>
      <c r="Q11" s="256" t="str">
        <f t="shared" si="4"/>
        <v>-</v>
      </c>
      <c r="R11" s="256" t="str">
        <f t="shared" si="4"/>
        <v>-</v>
      </c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</row>
    <row r="12" spans="1:43" s="1" customFormat="1" ht="20.25" customHeight="1" x14ac:dyDescent="0.2">
      <c r="A12" s="36"/>
      <c r="B12" s="36"/>
      <c r="C12" s="36"/>
      <c r="D12" s="425"/>
      <c r="E12" s="401"/>
      <c r="F12" s="134" t="s">
        <v>63</v>
      </c>
      <c r="G12" s="157">
        <f>'Gruppe 1'!G13</f>
        <v>35</v>
      </c>
      <c r="H12" s="236">
        <f>G12</f>
        <v>35</v>
      </c>
      <c r="I12" s="236">
        <f t="shared" ref="I12:R13" si="5">H12</f>
        <v>35</v>
      </c>
      <c r="J12" s="236">
        <f t="shared" si="5"/>
        <v>35</v>
      </c>
      <c r="K12" s="236">
        <f t="shared" si="5"/>
        <v>35</v>
      </c>
      <c r="L12" s="236">
        <f t="shared" si="5"/>
        <v>35</v>
      </c>
      <c r="M12" s="236">
        <f t="shared" si="5"/>
        <v>35</v>
      </c>
      <c r="N12" s="236">
        <f t="shared" si="5"/>
        <v>35</v>
      </c>
      <c r="O12" s="236">
        <f t="shared" si="5"/>
        <v>35</v>
      </c>
      <c r="P12" s="236">
        <f t="shared" si="5"/>
        <v>35</v>
      </c>
      <c r="Q12" s="236">
        <f t="shared" si="5"/>
        <v>35</v>
      </c>
      <c r="R12" s="236">
        <f t="shared" si="5"/>
        <v>35</v>
      </c>
      <c r="S12" s="32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s="1" customFormat="1" ht="20.25" customHeight="1" x14ac:dyDescent="0.2">
      <c r="A13" s="36"/>
      <c r="B13" s="36"/>
      <c r="C13" s="36"/>
      <c r="D13" s="425"/>
      <c r="E13" s="401"/>
      <c r="F13" s="134" t="s">
        <v>146</v>
      </c>
      <c r="G13" s="234">
        <f>'Gruppe 1'!G14</f>
        <v>4.2</v>
      </c>
      <c r="H13" s="239">
        <f>G13</f>
        <v>4.2</v>
      </c>
      <c r="I13" s="239">
        <f t="shared" si="5"/>
        <v>4.2</v>
      </c>
      <c r="J13" s="239">
        <f t="shared" si="5"/>
        <v>4.2</v>
      </c>
      <c r="K13" s="239">
        <f t="shared" si="5"/>
        <v>4.2</v>
      </c>
      <c r="L13" s="239">
        <f t="shared" si="5"/>
        <v>4.2</v>
      </c>
      <c r="M13" s="239">
        <f t="shared" si="5"/>
        <v>4.2</v>
      </c>
      <c r="N13" s="239">
        <f t="shared" si="5"/>
        <v>4.2</v>
      </c>
      <c r="O13" s="239">
        <f t="shared" si="5"/>
        <v>4.2</v>
      </c>
      <c r="P13" s="239">
        <f t="shared" si="5"/>
        <v>4.2</v>
      </c>
      <c r="Q13" s="239">
        <f t="shared" si="5"/>
        <v>4.2</v>
      </c>
      <c r="R13" s="239">
        <f t="shared" si="5"/>
        <v>4.2</v>
      </c>
      <c r="S13" s="32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s="1" customFormat="1" ht="20.25" hidden="1" customHeight="1" x14ac:dyDescent="0.2">
      <c r="A14" s="36"/>
      <c r="B14" s="83">
        <f>B9+1</f>
        <v>2</v>
      </c>
      <c r="C14" s="53">
        <v>1</v>
      </c>
      <c r="D14" s="425"/>
      <c r="E14" s="401"/>
      <c r="F14" s="227" t="s">
        <v>122</v>
      </c>
      <c r="G14" s="228">
        <f t="shared" ref="G14:R14" si="6">IFERROR(G11*G12/100,0)</f>
        <v>0</v>
      </c>
      <c r="H14" s="228">
        <f t="shared" si="6"/>
        <v>0</v>
      </c>
      <c r="I14" s="228">
        <f t="shared" si="6"/>
        <v>0</v>
      </c>
      <c r="J14" s="228">
        <f t="shared" si="6"/>
        <v>0</v>
      </c>
      <c r="K14" s="228">
        <f t="shared" si="6"/>
        <v>0</v>
      </c>
      <c r="L14" s="228">
        <f t="shared" si="6"/>
        <v>0</v>
      </c>
      <c r="M14" s="228">
        <f t="shared" si="6"/>
        <v>0</v>
      </c>
      <c r="N14" s="228">
        <f t="shared" si="6"/>
        <v>0</v>
      </c>
      <c r="O14" s="228">
        <f t="shared" si="6"/>
        <v>0</v>
      </c>
      <c r="P14" s="228">
        <f t="shared" si="6"/>
        <v>0</v>
      </c>
      <c r="Q14" s="228">
        <f t="shared" si="6"/>
        <v>0</v>
      </c>
      <c r="R14" s="228">
        <f t="shared" si="6"/>
        <v>0</v>
      </c>
      <c r="S14" s="32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</row>
    <row r="15" spans="1:43" s="1" customFormat="1" ht="20.25" hidden="1" customHeight="1" x14ac:dyDescent="0.2">
      <c r="A15" s="36"/>
      <c r="B15" s="53"/>
      <c r="C15" s="53">
        <f>C14+1</f>
        <v>2</v>
      </c>
      <c r="D15" s="425"/>
      <c r="E15" s="402"/>
      <c r="F15" s="227" t="s">
        <v>145</v>
      </c>
      <c r="G15" s="235">
        <f t="shared" ref="G15:R15" si="7">IFERROR(G11*G13/100,0)</f>
        <v>0</v>
      </c>
      <c r="H15" s="235">
        <f t="shared" si="7"/>
        <v>0</v>
      </c>
      <c r="I15" s="235">
        <f t="shared" si="7"/>
        <v>0</v>
      </c>
      <c r="J15" s="235">
        <f t="shared" si="7"/>
        <v>0</v>
      </c>
      <c r="K15" s="235">
        <f t="shared" si="7"/>
        <v>0</v>
      </c>
      <c r="L15" s="235">
        <f t="shared" si="7"/>
        <v>0</v>
      </c>
      <c r="M15" s="235">
        <f t="shared" si="7"/>
        <v>0</v>
      </c>
      <c r="N15" s="235">
        <f t="shared" si="7"/>
        <v>0</v>
      </c>
      <c r="O15" s="235">
        <f t="shared" si="7"/>
        <v>0</v>
      </c>
      <c r="P15" s="235">
        <f t="shared" si="7"/>
        <v>0</v>
      </c>
      <c r="Q15" s="235">
        <f t="shared" si="7"/>
        <v>0</v>
      </c>
      <c r="R15" s="235">
        <f t="shared" si="7"/>
        <v>0</v>
      </c>
      <c r="S15" s="32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 s="1" customFormat="1" ht="20.25" customHeight="1" x14ac:dyDescent="0.2">
      <c r="A16" s="36"/>
      <c r="B16" s="36"/>
      <c r="C16" s="36"/>
      <c r="D16" s="425"/>
      <c r="E16" s="400" t="e">
        <f>'Gruppe 1'!E17:E21</f>
        <v>#VALUE!</v>
      </c>
      <c r="F16" s="134" t="str">
        <f>$F$6</f>
        <v>FM-Menge (kg)</v>
      </c>
      <c r="G16" s="226"/>
      <c r="H16" s="256" t="str">
        <f t="shared" ref="H16:R16" si="8">IFERROR(G16*H$123/G$123,"-")</f>
        <v>-</v>
      </c>
      <c r="I16" s="256" t="str">
        <f t="shared" si="8"/>
        <v>-</v>
      </c>
      <c r="J16" s="256" t="str">
        <f t="shared" si="8"/>
        <v>-</v>
      </c>
      <c r="K16" s="256" t="str">
        <f t="shared" si="8"/>
        <v>-</v>
      </c>
      <c r="L16" s="256" t="str">
        <f t="shared" si="8"/>
        <v>-</v>
      </c>
      <c r="M16" s="256" t="str">
        <f t="shared" si="8"/>
        <v>-</v>
      </c>
      <c r="N16" s="256" t="str">
        <f t="shared" si="8"/>
        <v>-</v>
      </c>
      <c r="O16" s="256" t="str">
        <f t="shared" si="8"/>
        <v>-</v>
      </c>
      <c r="P16" s="256" t="str">
        <f t="shared" si="8"/>
        <v>-</v>
      </c>
      <c r="Q16" s="256" t="str">
        <f t="shared" si="8"/>
        <v>-</v>
      </c>
      <c r="R16" s="256" t="str">
        <f t="shared" si="8"/>
        <v>-</v>
      </c>
      <c r="S16" s="45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</row>
    <row r="17" spans="1:43" s="1" customFormat="1" ht="20.25" customHeight="1" x14ac:dyDescent="0.2">
      <c r="A17" s="36"/>
      <c r="B17" s="36"/>
      <c r="C17" s="36"/>
      <c r="D17" s="425"/>
      <c r="E17" s="401"/>
      <c r="F17" s="134" t="s">
        <v>63</v>
      </c>
      <c r="G17" s="157">
        <f>'Gruppe 1'!G18</f>
        <v>86</v>
      </c>
      <c r="H17" s="236">
        <f>G17</f>
        <v>86</v>
      </c>
      <c r="I17" s="236">
        <f t="shared" ref="I17:R18" si="9">H17</f>
        <v>86</v>
      </c>
      <c r="J17" s="236">
        <f t="shared" si="9"/>
        <v>86</v>
      </c>
      <c r="K17" s="236">
        <f t="shared" si="9"/>
        <v>86</v>
      </c>
      <c r="L17" s="236">
        <f t="shared" si="9"/>
        <v>86</v>
      </c>
      <c r="M17" s="236">
        <f t="shared" si="9"/>
        <v>86</v>
      </c>
      <c r="N17" s="236">
        <f t="shared" si="9"/>
        <v>86</v>
      </c>
      <c r="O17" s="236">
        <f t="shared" si="9"/>
        <v>86</v>
      </c>
      <c r="P17" s="236">
        <f t="shared" si="9"/>
        <v>86</v>
      </c>
      <c r="Q17" s="236">
        <f t="shared" si="9"/>
        <v>86</v>
      </c>
      <c r="R17" s="236">
        <f t="shared" si="9"/>
        <v>86</v>
      </c>
      <c r="S17" s="41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</row>
    <row r="18" spans="1:43" s="1" customFormat="1" ht="20.25" customHeight="1" x14ac:dyDescent="0.2">
      <c r="A18" s="36"/>
      <c r="B18" s="36"/>
      <c r="C18" s="36"/>
      <c r="D18" s="425"/>
      <c r="E18" s="401"/>
      <c r="F18" s="134" t="s">
        <v>146</v>
      </c>
      <c r="G18" s="234">
        <f>'Gruppe 1'!G19</f>
        <v>7.5</v>
      </c>
      <c r="H18" s="237">
        <f>G18</f>
        <v>7.5</v>
      </c>
      <c r="I18" s="237">
        <f t="shared" si="9"/>
        <v>7.5</v>
      </c>
      <c r="J18" s="237">
        <f t="shared" si="9"/>
        <v>7.5</v>
      </c>
      <c r="K18" s="237">
        <f t="shared" si="9"/>
        <v>7.5</v>
      </c>
      <c r="L18" s="237">
        <f t="shared" si="9"/>
        <v>7.5</v>
      </c>
      <c r="M18" s="237">
        <f t="shared" si="9"/>
        <v>7.5</v>
      </c>
      <c r="N18" s="237">
        <f t="shared" si="9"/>
        <v>7.5</v>
      </c>
      <c r="O18" s="237">
        <f t="shared" si="9"/>
        <v>7.5</v>
      </c>
      <c r="P18" s="237">
        <f t="shared" si="9"/>
        <v>7.5</v>
      </c>
      <c r="Q18" s="237">
        <f t="shared" si="9"/>
        <v>7.5</v>
      </c>
      <c r="R18" s="237">
        <f t="shared" si="9"/>
        <v>7.5</v>
      </c>
      <c r="S18" s="41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</row>
    <row r="19" spans="1:43" s="1" customFormat="1" ht="20.25" hidden="1" customHeight="1" x14ac:dyDescent="0.2">
      <c r="A19" s="36"/>
      <c r="B19" s="83">
        <f>B14+1</f>
        <v>3</v>
      </c>
      <c r="C19" s="53">
        <v>1</v>
      </c>
      <c r="D19" s="425"/>
      <c r="E19" s="401"/>
      <c r="F19" s="227" t="s">
        <v>122</v>
      </c>
      <c r="G19" s="228">
        <f t="shared" ref="G19:R19" si="10">IFERROR(G16*G17/100,0)</f>
        <v>0</v>
      </c>
      <c r="H19" s="228">
        <f t="shared" si="10"/>
        <v>0</v>
      </c>
      <c r="I19" s="228">
        <f t="shared" si="10"/>
        <v>0</v>
      </c>
      <c r="J19" s="228">
        <f t="shared" si="10"/>
        <v>0</v>
      </c>
      <c r="K19" s="228">
        <f t="shared" si="10"/>
        <v>0</v>
      </c>
      <c r="L19" s="228">
        <f t="shared" si="10"/>
        <v>0</v>
      </c>
      <c r="M19" s="228">
        <f t="shared" si="10"/>
        <v>0</v>
      </c>
      <c r="N19" s="228">
        <f t="shared" si="10"/>
        <v>0</v>
      </c>
      <c r="O19" s="228">
        <f t="shared" si="10"/>
        <v>0</v>
      </c>
      <c r="P19" s="228">
        <f t="shared" si="10"/>
        <v>0</v>
      </c>
      <c r="Q19" s="228">
        <f t="shared" si="10"/>
        <v>0</v>
      </c>
      <c r="R19" s="228">
        <f t="shared" si="10"/>
        <v>0</v>
      </c>
      <c r="S19" s="41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</row>
    <row r="20" spans="1:43" s="1" customFormat="1" ht="20.25" hidden="1" customHeight="1" x14ac:dyDescent="0.2">
      <c r="A20" s="36"/>
      <c r="B20" s="53"/>
      <c r="C20" s="53">
        <f>C19+1</f>
        <v>2</v>
      </c>
      <c r="D20" s="425"/>
      <c r="E20" s="402"/>
      <c r="F20" s="227" t="s">
        <v>145</v>
      </c>
      <c r="G20" s="235">
        <f t="shared" ref="G20:R20" si="11">IFERROR(G16*G18/100,0)</f>
        <v>0</v>
      </c>
      <c r="H20" s="235">
        <f t="shared" si="11"/>
        <v>0</v>
      </c>
      <c r="I20" s="235">
        <f t="shared" si="11"/>
        <v>0</v>
      </c>
      <c r="J20" s="235">
        <f t="shared" si="11"/>
        <v>0</v>
      </c>
      <c r="K20" s="235">
        <f t="shared" si="11"/>
        <v>0</v>
      </c>
      <c r="L20" s="235">
        <f t="shared" si="11"/>
        <v>0</v>
      </c>
      <c r="M20" s="235">
        <f t="shared" si="11"/>
        <v>0</v>
      </c>
      <c r="N20" s="235">
        <f t="shared" si="11"/>
        <v>0</v>
      </c>
      <c r="O20" s="235">
        <f t="shared" si="11"/>
        <v>0</v>
      </c>
      <c r="P20" s="235">
        <f t="shared" si="11"/>
        <v>0</v>
      </c>
      <c r="Q20" s="235">
        <f t="shared" si="11"/>
        <v>0</v>
      </c>
      <c r="R20" s="235">
        <f t="shared" si="11"/>
        <v>0</v>
      </c>
      <c r="S20" s="41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</row>
    <row r="21" spans="1:43" s="1" customFormat="1" ht="20.25" customHeight="1" x14ac:dyDescent="0.2">
      <c r="A21" s="36"/>
      <c r="B21" s="36"/>
      <c r="C21" s="36"/>
      <c r="D21" s="425"/>
      <c r="E21" s="400" t="e">
        <f>'Gruppe 1'!E22:E26</f>
        <v>#VALUE!</v>
      </c>
      <c r="F21" s="134" t="str">
        <f>$F$6</f>
        <v>FM-Menge (kg)</v>
      </c>
      <c r="G21" s="226"/>
      <c r="H21" s="256" t="str">
        <f t="shared" ref="H21:R21" si="12">IFERROR(G21*H$123/G$123,"-")</f>
        <v>-</v>
      </c>
      <c r="I21" s="256" t="str">
        <f t="shared" si="12"/>
        <v>-</v>
      </c>
      <c r="J21" s="256" t="str">
        <f t="shared" si="12"/>
        <v>-</v>
      </c>
      <c r="K21" s="256" t="str">
        <f t="shared" si="12"/>
        <v>-</v>
      </c>
      <c r="L21" s="256" t="str">
        <f t="shared" si="12"/>
        <v>-</v>
      </c>
      <c r="M21" s="256" t="str">
        <f t="shared" si="12"/>
        <v>-</v>
      </c>
      <c r="N21" s="256" t="str">
        <f t="shared" si="12"/>
        <v>-</v>
      </c>
      <c r="O21" s="256" t="str">
        <f t="shared" si="12"/>
        <v>-</v>
      </c>
      <c r="P21" s="256" t="str">
        <f t="shared" si="12"/>
        <v>-</v>
      </c>
      <c r="Q21" s="256" t="str">
        <f t="shared" si="12"/>
        <v>-</v>
      </c>
      <c r="R21" s="256" t="str">
        <f t="shared" si="12"/>
        <v>-</v>
      </c>
      <c r="S21" s="41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</row>
    <row r="22" spans="1:43" s="1" customFormat="1" ht="20.25" customHeight="1" x14ac:dyDescent="0.2">
      <c r="A22" s="36"/>
      <c r="B22" s="36"/>
      <c r="C22" s="36"/>
      <c r="D22" s="425"/>
      <c r="E22" s="401"/>
      <c r="F22" s="134" t="s">
        <v>63</v>
      </c>
      <c r="G22" s="157">
        <f>'Gruppe 1'!G23</f>
        <v>88</v>
      </c>
      <c r="H22" s="236">
        <f>G22</f>
        <v>88</v>
      </c>
      <c r="I22" s="236">
        <f t="shared" ref="I22:R23" si="13">H22</f>
        <v>88</v>
      </c>
      <c r="J22" s="236">
        <f t="shared" si="13"/>
        <v>88</v>
      </c>
      <c r="K22" s="236">
        <f t="shared" si="13"/>
        <v>88</v>
      </c>
      <c r="L22" s="236">
        <f t="shared" si="13"/>
        <v>88</v>
      </c>
      <c r="M22" s="236">
        <f t="shared" si="13"/>
        <v>88</v>
      </c>
      <c r="N22" s="236">
        <f t="shared" si="13"/>
        <v>88</v>
      </c>
      <c r="O22" s="236">
        <f t="shared" si="13"/>
        <v>88</v>
      </c>
      <c r="P22" s="236">
        <f t="shared" si="13"/>
        <v>88</v>
      </c>
      <c r="Q22" s="236">
        <f t="shared" si="13"/>
        <v>88</v>
      </c>
      <c r="R22" s="236">
        <f t="shared" si="13"/>
        <v>88</v>
      </c>
      <c r="S22" s="41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s="1" customFormat="1" ht="20.25" customHeight="1" x14ac:dyDescent="0.2">
      <c r="A23" s="36"/>
      <c r="B23" s="36"/>
      <c r="C23" s="36"/>
      <c r="D23" s="425"/>
      <c r="E23" s="401"/>
      <c r="F23" s="134" t="s">
        <v>146</v>
      </c>
      <c r="G23" s="234">
        <f>'Gruppe 1'!G24</f>
        <v>15</v>
      </c>
      <c r="H23" s="237">
        <f>G23</f>
        <v>15</v>
      </c>
      <c r="I23" s="237">
        <f t="shared" si="13"/>
        <v>15</v>
      </c>
      <c r="J23" s="237">
        <f t="shared" si="13"/>
        <v>15</v>
      </c>
      <c r="K23" s="237">
        <f t="shared" si="13"/>
        <v>15</v>
      </c>
      <c r="L23" s="237">
        <f t="shared" si="13"/>
        <v>15</v>
      </c>
      <c r="M23" s="237">
        <f t="shared" si="13"/>
        <v>15</v>
      </c>
      <c r="N23" s="237">
        <f t="shared" si="13"/>
        <v>15</v>
      </c>
      <c r="O23" s="237">
        <f t="shared" si="13"/>
        <v>15</v>
      </c>
      <c r="P23" s="237">
        <f t="shared" si="13"/>
        <v>15</v>
      </c>
      <c r="Q23" s="237">
        <f t="shared" si="13"/>
        <v>15</v>
      </c>
      <c r="R23" s="237">
        <f t="shared" si="13"/>
        <v>15</v>
      </c>
      <c r="S23" s="41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s="1" customFormat="1" ht="20.25" hidden="1" customHeight="1" x14ac:dyDescent="0.2">
      <c r="A24" s="36"/>
      <c r="B24" s="83">
        <f>B19+1</f>
        <v>4</v>
      </c>
      <c r="C24" s="53">
        <v>1</v>
      </c>
      <c r="D24" s="425"/>
      <c r="E24" s="401"/>
      <c r="F24" s="227" t="s">
        <v>122</v>
      </c>
      <c r="G24" s="228">
        <f t="shared" ref="G24:R24" si="14">IFERROR(G21*G22/100,0)</f>
        <v>0</v>
      </c>
      <c r="H24" s="228">
        <f t="shared" si="14"/>
        <v>0</v>
      </c>
      <c r="I24" s="228">
        <f t="shared" si="14"/>
        <v>0</v>
      </c>
      <c r="J24" s="228">
        <f t="shared" si="14"/>
        <v>0</v>
      </c>
      <c r="K24" s="228">
        <f t="shared" si="14"/>
        <v>0</v>
      </c>
      <c r="L24" s="228">
        <f t="shared" si="14"/>
        <v>0</v>
      </c>
      <c r="M24" s="228">
        <f t="shared" si="14"/>
        <v>0</v>
      </c>
      <c r="N24" s="228">
        <f t="shared" si="14"/>
        <v>0</v>
      </c>
      <c r="O24" s="228">
        <f t="shared" si="14"/>
        <v>0</v>
      </c>
      <c r="P24" s="228">
        <f t="shared" si="14"/>
        <v>0</v>
      </c>
      <c r="Q24" s="228">
        <f t="shared" si="14"/>
        <v>0</v>
      </c>
      <c r="R24" s="228">
        <f t="shared" si="14"/>
        <v>0</v>
      </c>
      <c r="S24" s="41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</row>
    <row r="25" spans="1:43" s="1" customFormat="1" ht="20.25" hidden="1" customHeight="1" x14ac:dyDescent="0.2">
      <c r="A25" s="36"/>
      <c r="B25" s="53"/>
      <c r="C25" s="53">
        <f>C24+1</f>
        <v>2</v>
      </c>
      <c r="D25" s="425"/>
      <c r="E25" s="402"/>
      <c r="F25" s="227" t="s">
        <v>145</v>
      </c>
      <c r="G25" s="235">
        <f t="shared" ref="G25:R25" si="15">IFERROR(G21*G23/100,0)</f>
        <v>0</v>
      </c>
      <c r="H25" s="235">
        <f t="shared" si="15"/>
        <v>0</v>
      </c>
      <c r="I25" s="235">
        <f t="shared" si="15"/>
        <v>0</v>
      </c>
      <c r="J25" s="235">
        <f t="shared" si="15"/>
        <v>0</v>
      </c>
      <c r="K25" s="235">
        <f t="shared" si="15"/>
        <v>0</v>
      </c>
      <c r="L25" s="235">
        <f t="shared" si="15"/>
        <v>0</v>
      </c>
      <c r="M25" s="235">
        <f t="shared" si="15"/>
        <v>0</v>
      </c>
      <c r="N25" s="235">
        <f t="shared" si="15"/>
        <v>0</v>
      </c>
      <c r="O25" s="235">
        <f t="shared" si="15"/>
        <v>0</v>
      </c>
      <c r="P25" s="235">
        <f t="shared" si="15"/>
        <v>0</v>
      </c>
      <c r="Q25" s="235">
        <f t="shared" si="15"/>
        <v>0</v>
      </c>
      <c r="R25" s="235">
        <f t="shared" si="15"/>
        <v>0</v>
      </c>
      <c r="S25" s="41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</row>
    <row r="26" spans="1:43" s="1" customFormat="1" ht="20.25" customHeight="1" x14ac:dyDescent="0.2">
      <c r="A26" s="36"/>
      <c r="B26" s="36"/>
      <c r="C26" s="36"/>
      <c r="D26" s="425"/>
      <c r="E26" s="400" t="e">
        <f>'Gruppe 1'!E27:E31</f>
        <v>#VALUE!</v>
      </c>
      <c r="F26" s="134" t="str">
        <f>$F$6</f>
        <v>FM-Menge (kg)</v>
      </c>
      <c r="G26" s="226"/>
      <c r="H26" s="256" t="str">
        <f t="shared" ref="H26:R26" si="16">IFERROR(G26*H$123/G$123,"-")</f>
        <v>-</v>
      </c>
      <c r="I26" s="256" t="str">
        <f t="shared" si="16"/>
        <v>-</v>
      </c>
      <c r="J26" s="256" t="str">
        <f t="shared" si="16"/>
        <v>-</v>
      </c>
      <c r="K26" s="256" t="str">
        <f t="shared" si="16"/>
        <v>-</v>
      </c>
      <c r="L26" s="256" t="str">
        <f t="shared" si="16"/>
        <v>-</v>
      </c>
      <c r="M26" s="256" t="str">
        <f t="shared" si="16"/>
        <v>-</v>
      </c>
      <c r="N26" s="256" t="str">
        <f t="shared" si="16"/>
        <v>-</v>
      </c>
      <c r="O26" s="256" t="str">
        <f t="shared" si="16"/>
        <v>-</v>
      </c>
      <c r="P26" s="256" t="str">
        <f t="shared" si="16"/>
        <v>-</v>
      </c>
      <c r="Q26" s="256" t="str">
        <f t="shared" si="16"/>
        <v>-</v>
      </c>
      <c r="R26" s="256" t="str">
        <f t="shared" si="16"/>
        <v>-</v>
      </c>
      <c r="S26" s="41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</row>
    <row r="27" spans="1:43" s="1" customFormat="1" ht="20.25" customHeight="1" x14ac:dyDescent="0.2">
      <c r="A27" s="36"/>
      <c r="B27" s="36"/>
      <c r="C27" s="36"/>
      <c r="D27" s="425"/>
      <c r="E27" s="401"/>
      <c r="F27" s="134" t="s">
        <v>63</v>
      </c>
      <c r="G27" s="157">
        <f>'Gruppe 1'!G28</f>
        <v>0</v>
      </c>
      <c r="H27" s="236">
        <f>G27</f>
        <v>0</v>
      </c>
      <c r="I27" s="236">
        <f t="shared" ref="I27:R28" si="17">H27</f>
        <v>0</v>
      </c>
      <c r="J27" s="236">
        <f t="shared" si="17"/>
        <v>0</v>
      </c>
      <c r="K27" s="236">
        <f t="shared" si="17"/>
        <v>0</v>
      </c>
      <c r="L27" s="236">
        <f t="shared" si="17"/>
        <v>0</v>
      </c>
      <c r="M27" s="236">
        <f t="shared" si="17"/>
        <v>0</v>
      </c>
      <c r="N27" s="236">
        <f t="shared" si="17"/>
        <v>0</v>
      </c>
      <c r="O27" s="236">
        <f t="shared" si="17"/>
        <v>0</v>
      </c>
      <c r="P27" s="236">
        <f t="shared" si="17"/>
        <v>0</v>
      </c>
      <c r="Q27" s="236">
        <f t="shared" si="17"/>
        <v>0</v>
      </c>
      <c r="R27" s="236">
        <f t="shared" si="17"/>
        <v>0</v>
      </c>
      <c r="S27" s="41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43" s="1" customFormat="1" ht="20.25" customHeight="1" x14ac:dyDescent="0.2">
      <c r="A28" s="36"/>
      <c r="B28" s="36"/>
      <c r="C28" s="36"/>
      <c r="D28" s="425"/>
      <c r="E28" s="401"/>
      <c r="F28" s="134" t="s">
        <v>146</v>
      </c>
      <c r="G28" s="234">
        <f>'Gruppe 1'!G29</f>
        <v>0</v>
      </c>
      <c r="H28" s="237">
        <f>G28</f>
        <v>0</v>
      </c>
      <c r="I28" s="237">
        <f t="shared" si="17"/>
        <v>0</v>
      </c>
      <c r="J28" s="237">
        <f t="shared" si="17"/>
        <v>0</v>
      </c>
      <c r="K28" s="237">
        <f t="shared" si="17"/>
        <v>0</v>
      </c>
      <c r="L28" s="237">
        <f t="shared" si="17"/>
        <v>0</v>
      </c>
      <c r="M28" s="237">
        <f t="shared" si="17"/>
        <v>0</v>
      </c>
      <c r="N28" s="237">
        <f t="shared" si="17"/>
        <v>0</v>
      </c>
      <c r="O28" s="237">
        <f t="shared" si="17"/>
        <v>0</v>
      </c>
      <c r="P28" s="237">
        <f t="shared" si="17"/>
        <v>0</v>
      </c>
      <c r="Q28" s="237">
        <f t="shared" si="17"/>
        <v>0</v>
      </c>
      <c r="R28" s="237">
        <f t="shared" si="17"/>
        <v>0</v>
      </c>
      <c r="S28" s="41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</row>
    <row r="29" spans="1:43" s="1" customFormat="1" ht="20.25" hidden="1" customHeight="1" x14ac:dyDescent="0.2">
      <c r="A29" s="36"/>
      <c r="B29" s="83">
        <f>B24+1</f>
        <v>5</v>
      </c>
      <c r="C29" s="53">
        <v>1</v>
      </c>
      <c r="D29" s="425"/>
      <c r="E29" s="401"/>
      <c r="F29" s="227" t="s">
        <v>122</v>
      </c>
      <c r="G29" s="228">
        <f t="shared" ref="G29:R29" si="18">IFERROR(G26*G27/100,0)</f>
        <v>0</v>
      </c>
      <c r="H29" s="228">
        <f t="shared" si="18"/>
        <v>0</v>
      </c>
      <c r="I29" s="228">
        <f t="shared" si="18"/>
        <v>0</v>
      </c>
      <c r="J29" s="228">
        <f t="shared" si="18"/>
        <v>0</v>
      </c>
      <c r="K29" s="228">
        <f t="shared" si="18"/>
        <v>0</v>
      </c>
      <c r="L29" s="228">
        <f t="shared" si="18"/>
        <v>0</v>
      </c>
      <c r="M29" s="228">
        <f t="shared" si="18"/>
        <v>0</v>
      </c>
      <c r="N29" s="228">
        <f t="shared" si="18"/>
        <v>0</v>
      </c>
      <c r="O29" s="228">
        <f t="shared" si="18"/>
        <v>0</v>
      </c>
      <c r="P29" s="228">
        <f t="shared" si="18"/>
        <v>0</v>
      </c>
      <c r="Q29" s="228">
        <f t="shared" si="18"/>
        <v>0</v>
      </c>
      <c r="R29" s="228">
        <f t="shared" si="18"/>
        <v>0</v>
      </c>
      <c r="S29" s="41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</row>
    <row r="30" spans="1:43" s="1" customFormat="1" ht="20.25" hidden="1" customHeight="1" x14ac:dyDescent="0.2">
      <c r="A30" s="36"/>
      <c r="B30" s="53"/>
      <c r="C30" s="53">
        <f>C29+1</f>
        <v>2</v>
      </c>
      <c r="D30" s="425"/>
      <c r="E30" s="402"/>
      <c r="F30" s="227" t="s">
        <v>145</v>
      </c>
      <c r="G30" s="235">
        <f t="shared" ref="G30:R30" si="19">IFERROR(G26*G28/100,0)</f>
        <v>0</v>
      </c>
      <c r="H30" s="235">
        <f t="shared" si="19"/>
        <v>0</v>
      </c>
      <c r="I30" s="235">
        <f t="shared" si="19"/>
        <v>0</v>
      </c>
      <c r="J30" s="235">
        <f t="shared" si="19"/>
        <v>0</v>
      </c>
      <c r="K30" s="235">
        <f t="shared" si="19"/>
        <v>0</v>
      </c>
      <c r="L30" s="235">
        <f t="shared" si="19"/>
        <v>0</v>
      </c>
      <c r="M30" s="235">
        <f t="shared" si="19"/>
        <v>0</v>
      </c>
      <c r="N30" s="235">
        <f t="shared" si="19"/>
        <v>0</v>
      </c>
      <c r="O30" s="235">
        <f t="shared" si="19"/>
        <v>0</v>
      </c>
      <c r="P30" s="235">
        <f t="shared" si="19"/>
        <v>0</v>
      </c>
      <c r="Q30" s="235">
        <f t="shared" si="19"/>
        <v>0</v>
      </c>
      <c r="R30" s="235">
        <f t="shared" si="19"/>
        <v>0</v>
      </c>
      <c r="S30" s="41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s="1" customFormat="1" ht="20.25" customHeight="1" x14ac:dyDescent="0.2">
      <c r="A31" s="36"/>
      <c r="B31" s="36"/>
      <c r="C31" s="36"/>
      <c r="D31" s="424" t="s">
        <v>94</v>
      </c>
      <c r="E31" s="400" t="e">
        <f>'Gruppe 1'!E32:E37</f>
        <v>#VALUE!</v>
      </c>
      <c r="F31" s="134" t="str">
        <f>$F$6</f>
        <v>FM-Menge (kg)</v>
      </c>
      <c r="G31" s="226"/>
      <c r="H31" s="256" t="str">
        <f t="shared" ref="H31:R31" si="20">IFERROR(G31*H$123/G$123,"-")</f>
        <v>-</v>
      </c>
      <c r="I31" s="256" t="str">
        <f t="shared" si="20"/>
        <v>-</v>
      </c>
      <c r="J31" s="256" t="str">
        <f t="shared" si="20"/>
        <v>-</v>
      </c>
      <c r="K31" s="256" t="str">
        <f t="shared" si="20"/>
        <v>-</v>
      </c>
      <c r="L31" s="256" t="str">
        <f t="shared" si="20"/>
        <v>-</v>
      </c>
      <c r="M31" s="256" t="str">
        <f t="shared" si="20"/>
        <v>-</v>
      </c>
      <c r="N31" s="256" t="str">
        <f t="shared" si="20"/>
        <v>-</v>
      </c>
      <c r="O31" s="256" t="str">
        <f t="shared" si="20"/>
        <v>-</v>
      </c>
      <c r="P31" s="256" t="str">
        <f t="shared" si="20"/>
        <v>-</v>
      </c>
      <c r="Q31" s="256" t="str">
        <f t="shared" si="20"/>
        <v>-</v>
      </c>
      <c r="R31" s="256" t="str">
        <f t="shared" si="20"/>
        <v>-</v>
      </c>
      <c r="S31" s="41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s="1" customFormat="1" ht="20.25" customHeight="1" x14ac:dyDescent="0.2">
      <c r="A32" s="36"/>
      <c r="B32" s="36"/>
      <c r="C32" s="36"/>
      <c r="D32" s="424"/>
      <c r="E32" s="401"/>
      <c r="F32" s="134" t="s">
        <v>63</v>
      </c>
      <c r="G32" s="157">
        <f>'Gruppe 1'!G33</f>
        <v>88</v>
      </c>
      <c r="H32" s="236">
        <f>G32</f>
        <v>88</v>
      </c>
      <c r="I32" s="236">
        <f t="shared" ref="I32:R33" si="21">H32</f>
        <v>88</v>
      </c>
      <c r="J32" s="236">
        <f t="shared" si="21"/>
        <v>88</v>
      </c>
      <c r="K32" s="236">
        <f t="shared" si="21"/>
        <v>88</v>
      </c>
      <c r="L32" s="236">
        <f t="shared" si="21"/>
        <v>88</v>
      </c>
      <c r="M32" s="236">
        <f t="shared" si="21"/>
        <v>88</v>
      </c>
      <c r="N32" s="236">
        <f t="shared" si="21"/>
        <v>88</v>
      </c>
      <c r="O32" s="236">
        <f t="shared" si="21"/>
        <v>88</v>
      </c>
      <c r="P32" s="236">
        <f t="shared" si="21"/>
        <v>88</v>
      </c>
      <c r="Q32" s="236">
        <f t="shared" si="21"/>
        <v>88</v>
      </c>
      <c r="R32" s="236">
        <f t="shared" si="21"/>
        <v>88</v>
      </c>
      <c r="S32" s="41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</row>
    <row r="33" spans="1:43" s="1" customFormat="1" ht="20.25" customHeight="1" x14ac:dyDescent="0.2">
      <c r="A33" s="36"/>
      <c r="B33" s="36"/>
      <c r="C33" s="36"/>
      <c r="D33" s="424"/>
      <c r="E33" s="401"/>
      <c r="F33" s="134" t="s">
        <v>146</v>
      </c>
      <c r="G33" s="234">
        <f>'Gruppe 1'!G34</f>
        <v>20</v>
      </c>
      <c r="H33" s="237">
        <f>G33</f>
        <v>20</v>
      </c>
      <c r="I33" s="237">
        <f t="shared" si="21"/>
        <v>20</v>
      </c>
      <c r="J33" s="237">
        <f t="shared" si="21"/>
        <v>20</v>
      </c>
      <c r="K33" s="237">
        <f t="shared" si="21"/>
        <v>20</v>
      </c>
      <c r="L33" s="237">
        <f t="shared" si="21"/>
        <v>20</v>
      </c>
      <c r="M33" s="237">
        <f t="shared" si="21"/>
        <v>20</v>
      </c>
      <c r="N33" s="237">
        <f t="shared" si="21"/>
        <v>20</v>
      </c>
      <c r="O33" s="237">
        <f t="shared" si="21"/>
        <v>20</v>
      </c>
      <c r="P33" s="237">
        <f t="shared" si="21"/>
        <v>20</v>
      </c>
      <c r="Q33" s="237">
        <f t="shared" si="21"/>
        <v>20</v>
      </c>
      <c r="R33" s="237">
        <f t="shared" si="21"/>
        <v>20</v>
      </c>
      <c r="S33" s="41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</row>
    <row r="34" spans="1:43" s="1" customFormat="1" ht="20.25" hidden="1" customHeight="1" x14ac:dyDescent="0.2">
      <c r="A34" s="36"/>
      <c r="B34" s="83">
        <f>B29+1</f>
        <v>6</v>
      </c>
      <c r="C34" s="53">
        <v>1</v>
      </c>
      <c r="D34" s="424"/>
      <c r="E34" s="401"/>
      <c r="F34" s="227" t="s">
        <v>148</v>
      </c>
      <c r="G34" s="228">
        <f>IFERROR(G31*G32/100,0)</f>
        <v>0</v>
      </c>
      <c r="H34" s="228">
        <f t="shared" ref="H34:R34" si="22">IFERROR(H31*H32/100,0)</f>
        <v>0</v>
      </c>
      <c r="I34" s="228">
        <f t="shared" si="22"/>
        <v>0</v>
      </c>
      <c r="J34" s="228">
        <f t="shared" si="22"/>
        <v>0</v>
      </c>
      <c r="K34" s="228">
        <f t="shared" si="22"/>
        <v>0</v>
      </c>
      <c r="L34" s="228">
        <f t="shared" si="22"/>
        <v>0</v>
      </c>
      <c r="M34" s="228">
        <f t="shared" si="22"/>
        <v>0</v>
      </c>
      <c r="N34" s="228">
        <f t="shared" si="22"/>
        <v>0</v>
      </c>
      <c r="O34" s="228">
        <f t="shared" si="22"/>
        <v>0</v>
      </c>
      <c r="P34" s="228">
        <f t="shared" si="22"/>
        <v>0</v>
      </c>
      <c r="Q34" s="228">
        <f t="shared" si="22"/>
        <v>0</v>
      </c>
      <c r="R34" s="228">
        <f t="shared" si="22"/>
        <v>0</v>
      </c>
      <c r="S34" s="41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</row>
    <row r="35" spans="1:43" s="1" customFormat="1" ht="20.25" hidden="1" customHeight="1" x14ac:dyDescent="0.2">
      <c r="A35" s="36"/>
      <c r="B35" s="53"/>
      <c r="C35" s="53">
        <f>C34+1</f>
        <v>2</v>
      </c>
      <c r="D35" s="424"/>
      <c r="E35" s="401"/>
      <c r="F35" s="227" t="s">
        <v>145</v>
      </c>
      <c r="G35" s="235">
        <f>IFERROR(G31*G33/100,0)</f>
        <v>0</v>
      </c>
      <c r="H35" s="235">
        <f t="shared" ref="H35:R35" si="23">IFERROR(H31*H33/100,0)</f>
        <v>0</v>
      </c>
      <c r="I35" s="235">
        <f t="shared" si="23"/>
        <v>0</v>
      </c>
      <c r="J35" s="235">
        <f t="shared" si="23"/>
        <v>0</v>
      </c>
      <c r="K35" s="235">
        <f t="shared" si="23"/>
        <v>0</v>
      </c>
      <c r="L35" s="235">
        <f t="shared" si="23"/>
        <v>0</v>
      </c>
      <c r="M35" s="235">
        <f t="shared" si="23"/>
        <v>0</v>
      </c>
      <c r="N35" s="235">
        <f t="shared" si="23"/>
        <v>0</v>
      </c>
      <c r="O35" s="235">
        <f t="shared" si="23"/>
        <v>0</v>
      </c>
      <c r="P35" s="235">
        <f t="shared" si="23"/>
        <v>0</v>
      </c>
      <c r="Q35" s="235">
        <f t="shared" si="23"/>
        <v>0</v>
      </c>
      <c r="R35" s="235">
        <f t="shared" si="23"/>
        <v>0</v>
      </c>
      <c r="S35" s="41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s="1" customFormat="1" ht="20.25" hidden="1" customHeight="1" x14ac:dyDescent="0.2">
      <c r="A36" s="36"/>
      <c r="B36" s="36"/>
      <c r="C36" s="53">
        <v>3</v>
      </c>
      <c r="D36" s="424"/>
      <c r="E36" s="402"/>
      <c r="F36" s="227" t="s">
        <v>147</v>
      </c>
      <c r="G36" s="228">
        <f>IFERROR(G31*G32/100*G32/88,0)</f>
        <v>0</v>
      </c>
      <c r="H36" s="228">
        <f t="shared" ref="H36:R36" si="24">IFERROR(H31*H32/100*H32/88,0)</f>
        <v>0</v>
      </c>
      <c r="I36" s="228">
        <f t="shared" si="24"/>
        <v>0</v>
      </c>
      <c r="J36" s="228">
        <f t="shared" si="24"/>
        <v>0</v>
      </c>
      <c r="K36" s="228">
        <f t="shared" si="24"/>
        <v>0</v>
      </c>
      <c r="L36" s="228">
        <f t="shared" si="24"/>
        <v>0</v>
      </c>
      <c r="M36" s="228">
        <f t="shared" si="24"/>
        <v>0</v>
      </c>
      <c r="N36" s="228">
        <f t="shared" si="24"/>
        <v>0</v>
      </c>
      <c r="O36" s="228">
        <f t="shared" si="24"/>
        <v>0</v>
      </c>
      <c r="P36" s="228">
        <f t="shared" si="24"/>
        <v>0</v>
      </c>
      <c r="Q36" s="228">
        <f t="shared" si="24"/>
        <v>0</v>
      </c>
      <c r="R36" s="228">
        <f t="shared" si="24"/>
        <v>0</v>
      </c>
      <c r="S36" s="41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</row>
    <row r="37" spans="1:43" s="1" customFormat="1" ht="20.25" customHeight="1" x14ac:dyDescent="0.2">
      <c r="A37" s="36"/>
      <c r="B37" s="36"/>
      <c r="C37" s="36"/>
      <c r="D37" s="424"/>
      <c r="E37" s="400" t="e">
        <f>'Gruppe 1'!E38:E43</f>
        <v>#VALUE!</v>
      </c>
      <c r="F37" s="134" t="str">
        <f>$F$6</f>
        <v>FM-Menge (kg)</v>
      </c>
      <c r="G37" s="226"/>
      <c r="H37" s="256" t="str">
        <f t="shared" ref="H37:R37" si="25">IFERROR(G37*H$123/G$123,"-")</f>
        <v>-</v>
      </c>
      <c r="I37" s="256" t="str">
        <f t="shared" si="25"/>
        <v>-</v>
      </c>
      <c r="J37" s="256" t="str">
        <f t="shared" si="25"/>
        <v>-</v>
      </c>
      <c r="K37" s="256" t="str">
        <f t="shared" si="25"/>
        <v>-</v>
      </c>
      <c r="L37" s="256" t="str">
        <f t="shared" si="25"/>
        <v>-</v>
      </c>
      <c r="M37" s="256" t="str">
        <f t="shared" si="25"/>
        <v>-</v>
      </c>
      <c r="N37" s="256" t="str">
        <f t="shared" si="25"/>
        <v>-</v>
      </c>
      <c r="O37" s="256" t="str">
        <f t="shared" si="25"/>
        <v>-</v>
      </c>
      <c r="P37" s="256" t="str">
        <f t="shared" si="25"/>
        <v>-</v>
      </c>
      <c r="Q37" s="256" t="str">
        <f t="shared" si="25"/>
        <v>-</v>
      </c>
      <c r="R37" s="256" t="str">
        <f t="shared" si="25"/>
        <v>-</v>
      </c>
      <c r="S37" s="41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s="1" customFormat="1" ht="20.25" customHeight="1" x14ac:dyDescent="0.2">
      <c r="A38" s="36"/>
      <c r="B38" s="36"/>
      <c r="C38" s="36"/>
      <c r="D38" s="424"/>
      <c r="E38" s="401"/>
      <c r="F38" s="134" t="s">
        <v>63</v>
      </c>
      <c r="G38" s="157">
        <f>'Gruppe 1'!G39</f>
        <v>91</v>
      </c>
      <c r="H38" s="236">
        <f>G38</f>
        <v>91</v>
      </c>
      <c r="I38" s="236">
        <f t="shared" ref="I38:R39" si="26">H38</f>
        <v>91</v>
      </c>
      <c r="J38" s="236">
        <f t="shared" si="26"/>
        <v>91</v>
      </c>
      <c r="K38" s="236">
        <f t="shared" si="26"/>
        <v>91</v>
      </c>
      <c r="L38" s="236">
        <f t="shared" si="26"/>
        <v>91</v>
      </c>
      <c r="M38" s="236">
        <f t="shared" si="26"/>
        <v>91</v>
      </c>
      <c r="N38" s="236">
        <f t="shared" si="26"/>
        <v>91</v>
      </c>
      <c r="O38" s="236">
        <f t="shared" si="26"/>
        <v>91</v>
      </c>
      <c r="P38" s="236">
        <f t="shared" si="26"/>
        <v>91</v>
      </c>
      <c r="Q38" s="236">
        <f t="shared" si="26"/>
        <v>91</v>
      </c>
      <c r="R38" s="236">
        <f t="shared" si="26"/>
        <v>91</v>
      </c>
      <c r="S38" s="41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1:43" s="1" customFormat="1" ht="20.25" customHeight="1" x14ac:dyDescent="0.2">
      <c r="A39" s="36"/>
      <c r="B39" s="36"/>
      <c r="C39" s="36"/>
      <c r="D39" s="424"/>
      <c r="E39" s="401"/>
      <c r="F39" s="134" t="s">
        <v>146</v>
      </c>
      <c r="G39" s="234">
        <f>'Gruppe 1'!G40</f>
        <v>20</v>
      </c>
      <c r="H39" s="237">
        <f>G39</f>
        <v>20</v>
      </c>
      <c r="I39" s="237">
        <f t="shared" si="26"/>
        <v>20</v>
      </c>
      <c r="J39" s="237">
        <f t="shared" si="26"/>
        <v>20</v>
      </c>
      <c r="K39" s="237">
        <f t="shared" si="26"/>
        <v>20</v>
      </c>
      <c r="L39" s="237">
        <f t="shared" si="26"/>
        <v>20</v>
      </c>
      <c r="M39" s="237">
        <f t="shared" si="26"/>
        <v>20</v>
      </c>
      <c r="N39" s="237">
        <f t="shared" si="26"/>
        <v>20</v>
      </c>
      <c r="O39" s="237">
        <f t="shared" si="26"/>
        <v>20</v>
      </c>
      <c r="P39" s="237">
        <f t="shared" si="26"/>
        <v>20</v>
      </c>
      <c r="Q39" s="237">
        <f t="shared" si="26"/>
        <v>20</v>
      </c>
      <c r="R39" s="237">
        <f t="shared" si="26"/>
        <v>20</v>
      </c>
      <c r="S39" s="41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</row>
    <row r="40" spans="1:43" s="1" customFormat="1" ht="20.25" hidden="1" customHeight="1" x14ac:dyDescent="0.2">
      <c r="A40" s="36"/>
      <c r="B40" s="83">
        <f>B34+1</f>
        <v>7</v>
      </c>
      <c r="C40" s="53">
        <v>1</v>
      </c>
      <c r="D40" s="424"/>
      <c r="E40" s="401"/>
      <c r="F40" s="227" t="s">
        <v>148</v>
      </c>
      <c r="G40" s="228">
        <f>IFERROR(G37*G38/100,0)</f>
        <v>0</v>
      </c>
      <c r="H40" s="228">
        <f t="shared" ref="H40:R40" si="27">IFERROR(H37*H38/100,0)</f>
        <v>0</v>
      </c>
      <c r="I40" s="228">
        <f t="shared" si="27"/>
        <v>0</v>
      </c>
      <c r="J40" s="228">
        <f t="shared" si="27"/>
        <v>0</v>
      </c>
      <c r="K40" s="228">
        <f t="shared" si="27"/>
        <v>0</v>
      </c>
      <c r="L40" s="228">
        <f t="shared" si="27"/>
        <v>0</v>
      </c>
      <c r="M40" s="228">
        <f t="shared" si="27"/>
        <v>0</v>
      </c>
      <c r="N40" s="228">
        <f t="shared" si="27"/>
        <v>0</v>
      </c>
      <c r="O40" s="228">
        <f t="shared" si="27"/>
        <v>0</v>
      </c>
      <c r="P40" s="228">
        <f t="shared" si="27"/>
        <v>0</v>
      </c>
      <c r="Q40" s="228">
        <f t="shared" si="27"/>
        <v>0</v>
      </c>
      <c r="R40" s="228">
        <f t="shared" si="27"/>
        <v>0</v>
      </c>
      <c r="S40" s="41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</row>
    <row r="41" spans="1:43" s="1" customFormat="1" ht="20.25" hidden="1" customHeight="1" x14ac:dyDescent="0.2">
      <c r="A41" s="36"/>
      <c r="B41" s="53"/>
      <c r="C41" s="53">
        <f>C40+1</f>
        <v>2</v>
      </c>
      <c r="D41" s="424"/>
      <c r="E41" s="401"/>
      <c r="F41" s="227" t="s">
        <v>145</v>
      </c>
      <c r="G41" s="235">
        <f>IFERROR(G37*G39/100,0)</f>
        <v>0</v>
      </c>
      <c r="H41" s="235">
        <f t="shared" ref="H41:R41" si="28">IFERROR(H37*H39/100,0)</f>
        <v>0</v>
      </c>
      <c r="I41" s="235">
        <f t="shared" si="28"/>
        <v>0</v>
      </c>
      <c r="J41" s="235">
        <f t="shared" si="28"/>
        <v>0</v>
      </c>
      <c r="K41" s="235">
        <f t="shared" si="28"/>
        <v>0</v>
      </c>
      <c r="L41" s="235">
        <f t="shared" si="28"/>
        <v>0</v>
      </c>
      <c r="M41" s="235">
        <f t="shared" si="28"/>
        <v>0</v>
      </c>
      <c r="N41" s="235">
        <f t="shared" si="28"/>
        <v>0</v>
      </c>
      <c r="O41" s="235">
        <f t="shared" si="28"/>
        <v>0</v>
      </c>
      <c r="P41" s="235">
        <f t="shared" si="28"/>
        <v>0</v>
      </c>
      <c r="Q41" s="235">
        <f t="shared" si="28"/>
        <v>0</v>
      </c>
      <c r="R41" s="235">
        <f t="shared" si="28"/>
        <v>0</v>
      </c>
      <c r="S41" s="41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</row>
    <row r="42" spans="1:43" s="1" customFormat="1" ht="20.25" hidden="1" customHeight="1" x14ac:dyDescent="0.2">
      <c r="A42" s="36"/>
      <c r="B42" s="36"/>
      <c r="C42" s="53">
        <v>3</v>
      </c>
      <c r="D42" s="424"/>
      <c r="E42" s="402"/>
      <c r="F42" s="227" t="s">
        <v>147</v>
      </c>
      <c r="G42" s="228">
        <f>IFERROR(G37*G38/100*G38/88,0)</f>
        <v>0</v>
      </c>
      <c r="H42" s="228">
        <f t="shared" ref="H42:R42" si="29">IFERROR(H37*H38/100*H38/88,0)</f>
        <v>0</v>
      </c>
      <c r="I42" s="228">
        <f t="shared" si="29"/>
        <v>0</v>
      </c>
      <c r="J42" s="228">
        <f t="shared" si="29"/>
        <v>0</v>
      </c>
      <c r="K42" s="228">
        <f t="shared" si="29"/>
        <v>0</v>
      </c>
      <c r="L42" s="228">
        <f t="shared" si="29"/>
        <v>0</v>
      </c>
      <c r="M42" s="228">
        <f t="shared" si="29"/>
        <v>0</v>
      </c>
      <c r="N42" s="228">
        <f t="shared" si="29"/>
        <v>0</v>
      </c>
      <c r="O42" s="228">
        <f t="shared" si="29"/>
        <v>0</v>
      </c>
      <c r="P42" s="228">
        <f t="shared" si="29"/>
        <v>0</v>
      </c>
      <c r="Q42" s="228">
        <f t="shared" si="29"/>
        <v>0</v>
      </c>
      <c r="R42" s="228">
        <f t="shared" si="29"/>
        <v>0</v>
      </c>
      <c r="S42" s="41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1:43" s="1" customFormat="1" ht="20.25" customHeight="1" x14ac:dyDescent="0.2">
      <c r="A43" s="36"/>
      <c r="B43" s="36"/>
      <c r="C43" s="36"/>
      <c r="D43" s="424"/>
      <c r="E43" s="400" t="e">
        <f>'Gruppe 1'!E44:E49</f>
        <v>#VALUE!</v>
      </c>
      <c r="F43" s="134" t="str">
        <f>$F$6</f>
        <v>FM-Menge (kg)</v>
      </c>
      <c r="G43" s="226"/>
      <c r="H43" s="256" t="str">
        <f t="shared" ref="H43:R43" si="30">IFERROR(G43*H$123/G$123,"-")</f>
        <v>-</v>
      </c>
      <c r="I43" s="256" t="str">
        <f t="shared" si="30"/>
        <v>-</v>
      </c>
      <c r="J43" s="256" t="str">
        <f t="shared" si="30"/>
        <v>-</v>
      </c>
      <c r="K43" s="256" t="str">
        <f t="shared" si="30"/>
        <v>-</v>
      </c>
      <c r="L43" s="256" t="str">
        <f t="shared" si="30"/>
        <v>-</v>
      </c>
      <c r="M43" s="256" t="str">
        <f t="shared" si="30"/>
        <v>-</v>
      </c>
      <c r="N43" s="256" t="str">
        <f t="shared" si="30"/>
        <v>-</v>
      </c>
      <c r="O43" s="256" t="str">
        <f t="shared" si="30"/>
        <v>-</v>
      </c>
      <c r="P43" s="256" t="str">
        <f t="shared" si="30"/>
        <v>-</v>
      </c>
      <c r="Q43" s="256" t="str">
        <f t="shared" si="30"/>
        <v>-</v>
      </c>
      <c r="R43" s="256" t="str">
        <f t="shared" si="30"/>
        <v>-</v>
      </c>
      <c r="S43" s="41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1:43" s="1" customFormat="1" ht="20.25" customHeight="1" x14ac:dyDescent="0.2">
      <c r="A44" s="36"/>
      <c r="B44" s="36"/>
      <c r="C44" s="36"/>
      <c r="D44" s="424"/>
      <c r="E44" s="401"/>
      <c r="F44" s="134" t="s">
        <v>63</v>
      </c>
      <c r="G44" s="157">
        <f>'Gruppe 1'!G45</f>
        <v>91</v>
      </c>
      <c r="H44" s="236">
        <f>G44</f>
        <v>91</v>
      </c>
      <c r="I44" s="236">
        <f t="shared" ref="I44:R45" si="31">H44</f>
        <v>91</v>
      </c>
      <c r="J44" s="236">
        <f t="shared" si="31"/>
        <v>91</v>
      </c>
      <c r="K44" s="236">
        <f t="shared" si="31"/>
        <v>91</v>
      </c>
      <c r="L44" s="236">
        <f t="shared" si="31"/>
        <v>91</v>
      </c>
      <c r="M44" s="236">
        <f t="shared" si="31"/>
        <v>91</v>
      </c>
      <c r="N44" s="236">
        <f t="shared" si="31"/>
        <v>91</v>
      </c>
      <c r="O44" s="236">
        <f t="shared" si="31"/>
        <v>91</v>
      </c>
      <c r="P44" s="236">
        <f t="shared" si="31"/>
        <v>91</v>
      </c>
      <c r="Q44" s="236">
        <f t="shared" si="31"/>
        <v>91</v>
      </c>
      <c r="R44" s="236">
        <f t="shared" si="31"/>
        <v>91</v>
      </c>
      <c r="S44" s="41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</row>
    <row r="45" spans="1:43" s="1" customFormat="1" ht="20.25" customHeight="1" x14ac:dyDescent="0.2">
      <c r="A45" s="36"/>
      <c r="B45" s="36"/>
      <c r="C45" s="36"/>
      <c r="D45" s="424"/>
      <c r="E45" s="401"/>
      <c r="F45" s="134" t="s">
        <v>146</v>
      </c>
      <c r="G45" s="234">
        <f>'Gruppe 1'!G46</f>
        <v>20</v>
      </c>
      <c r="H45" s="237">
        <f>G45</f>
        <v>20</v>
      </c>
      <c r="I45" s="237">
        <f t="shared" si="31"/>
        <v>20</v>
      </c>
      <c r="J45" s="237">
        <f t="shared" si="31"/>
        <v>20</v>
      </c>
      <c r="K45" s="237">
        <f t="shared" si="31"/>
        <v>20</v>
      </c>
      <c r="L45" s="237">
        <f t="shared" si="31"/>
        <v>20</v>
      </c>
      <c r="M45" s="237">
        <f t="shared" si="31"/>
        <v>20</v>
      </c>
      <c r="N45" s="237">
        <f t="shared" si="31"/>
        <v>20</v>
      </c>
      <c r="O45" s="237">
        <f t="shared" si="31"/>
        <v>20</v>
      </c>
      <c r="P45" s="237">
        <f t="shared" si="31"/>
        <v>20</v>
      </c>
      <c r="Q45" s="237">
        <f t="shared" si="31"/>
        <v>20</v>
      </c>
      <c r="R45" s="237">
        <f t="shared" si="31"/>
        <v>20</v>
      </c>
      <c r="S45" s="41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</row>
    <row r="46" spans="1:43" s="1" customFormat="1" ht="20.25" hidden="1" customHeight="1" x14ac:dyDescent="0.2">
      <c r="A46" s="36"/>
      <c r="B46" s="83">
        <f>B40+1</f>
        <v>8</v>
      </c>
      <c r="C46" s="53">
        <v>1</v>
      </c>
      <c r="D46" s="424"/>
      <c r="E46" s="401"/>
      <c r="F46" s="227" t="s">
        <v>148</v>
      </c>
      <c r="G46" s="228">
        <f>IFERROR(G43*G44/100,0)</f>
        <v>0</v>
      </c>
      <c r="H46" s="228">
        <f t="shared" ref="H46:R46" si="32">IFERROR(H43*H44/100,0)</f>
        <v>0</v>
      </c>
      <c r="I46" s="228">
        <f t="shared" si="32"/>
        <v>0</v>
      </c>
      <c r="J46" s="228">
        <f t="shared" si="32"/>
        <v>0</v>
      </c>
      <c r="K46" s="228">
        <f t="shared" si="32"/>
        <v>0</v>
      </c>
      <c r="L46" s="228">
        <f t="shared" si="32"/>
        <v>0</v>
      </c>
      <c r="M46" s="228">
        <f t="shared" si="32"/>
        <v>0</v>
      </c>
      <c r="N46" s="228">
        <f t="shared" si="32"/>
        <v>0</v>
      </c>
      <c r="O46" s="228">
        <f t="shared" si="32"/>
        <v>0</v>
      </c>
      <c r="P46" s="228">
        <f t="shared" si="32"/>
        <v>0</v>
      </c>
      <c r="Q46" s="228">
        <f t="shared" si="32"/>
        <v>0</v>
      </c>
      <c r="R46" s="228">
        <f t="shared" si="32"/>
        <v>0</v>
      </c>
      <c r="S46" s="41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</row>
    <row r="47" spans="1:43" s="1" customFormat="1" ht="20.25" hidden="1" customHeight="1" x14ac:dyDescent="0.2">
      <c r="A47" s="36"/>
      <c r="B47" s="53"/>
      <c r="C47" s="53">
        <f>C46+1</f>
        <v>2</v>
      </c>
      <c r="D47" s="424"/>
      <c r="E47" s="401"/>
      <c r="F47" s="227" t="s">
        <v>145</v>
      </c>
      <c r="G47" s="235">
        <f>IFERROR(G43*G45/100,0)</f>
        <v>0</v>
      </c>
      <c r="H47" s="235">
        <f t="shared" ref="H47:R47" si="33">IFERROR(H43*H45/100,0)</f>
        <v>0</v>
      </c>
      <c r="I47" s="235">
        <f t="shared" si="33"/>
        <v>0</v>
      </c>
      <c r="J47" s="235">
        <f t="shared" si="33"/>
        <v>0</v>
      </c>
      <c r="K47" s="235">
        <f t="shared" si="33"/>
        <v>0</v>
      </c>
      <c r="L47" s="235">
        <f t="shared" si="33"/>
        <v>0</v>
      </c>
      <c r="M47" s="235">
        <f t="shared" si="33"/>
        <v>0</v>
      </c>
      <c r="N47" s="235">
        <f t="shared" si="33"/>
        <v>0</v>
      </c>
      <c r="O47" s="235">
        <f t="shared" si="33"/>
        <v>0</v>
      </c>
      <c r="P47" s="235">
        <f t="shared" si="33"/>
        <v>0</v>
      </c>
      <c r="Q47" s="235">
        <f t="shared" si="33"/>
        <v>0</v>
      </c>
      <c r="R47" s="235">
        <f t="shared" si="33"/>
        <v>0</v>
      </c>
      <c r="S47" s="41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</row>
    <row r="48" spans="1:43" s="1" customFormat="1" ht="20.25" hidden="1" customHeight="1" x14ac:dyDescent="0.2">
      <c r="A48" s="36"/>
      <c r="B48" s="36"/>
      <c r="C48" s="53">
        <v>3</v>
      </c>
      <c r="D48" s="424"/>
      <c r="E48" s="402"/>
      <c r="F48" s="227" t="s">
        <v>147</v>
      </c>
      <c r="G48" s="228">
        <f>IFERROR(G43*G44/100*G44/88,0)</f>
        <v>0</v>
      </c>
      <c r="H48" s="228">
        <f t="shared" ref="H48:R48" si="34">IFERROR(H43*H44/100*H44/88,0)</f>
        <v>0</v>
      </c>
      <c r="I48" s="228">
        <f t="shared" si="34"/>
        <v>0</v>
      </c>
      <c r="J48" s="228">
        <f t="shared" si="34"/>
        <v>0</v>
      </c>
      <c r="K48" s="228">
        <f t="shared" si="34"/>
        <v>0</v>
      </c>
      <c r="L48" s="228">
        <f t="shared" si="34"/>
        <v>0</v>
      </c>
      <c r="M48" s="228">
        <f t="shared" si="34"/>
        <v>0</v>
      </c>
      <c r="N48" s="228">
        <f t="shared" si="34"/>
        <v>0</v>
      </c>
      <c r="O48" s="228">
        <f t="shared" si="34"/>
        <v>0</v>
      </c>
      <c r="P48" s="228">
        <f t="shared" si="34"/>
        <v>0</v>
      </c>
      <c r="Q48" s="228">
        <f t="shared" si="34"/>
        <v>0</v>
      </c>
      <c r="R48" s="228">
        <f t="shared" si="34"/>
        <v>0</v>
      </c>
      <c r="S48" s="41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</row>
    <row r="49" spans="1:43" s="1" customFormat="1" ht="20.25" customHeight="1" x14ac:dyDescent="0.2">
      <c r="A49" s="36"/>
      <c r="B49" s="36"/>
      <c r="C49" s="36"/>
      <c r="D49" s="424"/>
      <c r="E49" s="400" t="e">
        <f>'Gruppe 1'!E50:E55</f>
        <v>#VALUE!</v>
      </c>
      <c r="F49" s="134" t="str">
        <f>$F$6</f>
        <v>FM-Menge (kg)</v>
      </c>
      <c r="G49" s="226"/>
      <c r="H49" s="256" t="str">
        <f t="shared" ref="H49:R49" si="35">IFERROR(G49*H$123/G$123,"-")</f>
        <v>-</v>
      </c>
      <c r="I49" s="256" t="str">
        <f t="shared" si="35"/>
        <v>-</v>
      </c>
      <c r="J49" s="256" t="str">
        <f t="shared" si="35"/>
        <v>-</v>
      </c>
      <c r="K49" s="256" t="str">
        <f t="shared" si="35"/>
        <v>-</v>
      </c>
      <c r="L49" s="256" t="str">
        <f t="shared" si="35"/>
        <v>-</v>
      </c>
      <c r="M49" s="256" t="str">
        <f t="shared" si="35"/>
        <v>-</v>
      </c>
      <c r="N49" s="256" t="str">
        <f t="shared" si="35"/>
        <v>-</v>
      </c>
      <c r="O49" s="256" t="str">
        <f t="shared" si="35"/>
        <v>-</v>
      </c>
      <c r="P49" s="256" t="str">
        <f t="shared" si="35"/>
        <v>-</v>
      </c>
      <c r="Q49" s="256" t="str">
        <f t="shared" si="35"/>
        <v>-</v>
      </c>
      <c r="R49" s="256" t="str">
        <f t="shared" si="35"/>
        <v>-</v>
      </c>
      <c r="S49" s="41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 s="1" customFormat="1" ht="20.25" customHeight="1" x14ac:dyDescent="0.2">
      <c r="A50" s="36"/>
      <c r="B50" s="36"/>
      <c r="C50" s="36"/>
      <c r="D50" s="424"/>
      <c r="E50" s="401"/>
      <c r="F50" s="134" t="s">
        <v>63</v>
      </c>
      <c r="G50" s="157">
        <f>'Gruppe 1'!G51</f>
        <v>91</v>
      </c>
      <c r="H50" s="236">
        <f>G50</f>
        <v>91</v>
      </c>
      <c r="I50" s="236">
        <f t="shared" ref="I50:R51" si="36">H50</f>
        <v>91</v>
      </c>
      <c r="J50" s="236">
        <f t="shared" si="36"/>
        <v>91</v>
      </c>
      <c r="K50" s="236">
        <f t="shared" si="36"/>
        <v>91</v>
      </c>
      <c r="L50" s="236">
        <f t="shared" si="36"/>
        <v>91</v>
      </c>
      <c r="M50" s="236">
        <f t="shared" si="36"/>
        <v>91</v>
      </c>
      <c r="N50" s="236">
        <f t="shared" si="36"/>
        <v>91</v>
      </c>
      <c r="O50" s="236">
        <f t="shared" si="36"/>
        <v>91</v>
      </c>
      <c r="P50" s="236">
        <f t="shared" si="36"/>
        <v>91</v>
      </c>
      <c r="Q50" s="236">
        <f t="shared" si="36"/>
        <v>91</v>
      </c>
      <c r="R50" s="236">
        <f t="shared" si="36"/>
        <v>91</v>
      </c>
      <c r="S50" s="41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</row>
    <row r="51" spans="1:43" s="1" customFormat="1" ht="20.25" customHeight="1" x14ac:dyDescent="0.2">
      <c r="A51" s="36"/>
      <c r="B51" s="36"/>
      <c r="C51" s="36"/>
      <c r="D51" s="424"/>
      <c r="E51" s="401"/>
      <c r="F51" s="134" t="s">
        <v>146</v>
      </c>
      <c r="G51" s="234">
        <f>'Gruppe 1'!G52</f>
        <v>25</v>
      </c>
      <c r="H51" s="237">
        <f>G51</f>
        <v>25</v>
      </c>
      <c r="I51" s="237">
        <f t="shared" si="36"/>
        <v>25</v>
      </c>
      <c r="J51" s="237">
        <f t="shared" si="36"/>
        <v>25</v>
      </c>
      <c r="K51" s="237">
        <f t="shared" si="36"/>
        <v>25</v>
      </c>
      <c r="L51" s="237">
        <f t="shared" si="36"/>
        <v>25</v>
      </c>
      <c r="M51" s="237">
        <f t="shared" si="36"/>
        <v>25</v>
      </c>
      <c r="N51" s="237">
        <f t="shared" si="36"/>
        <v>25</v>
      </c>
      <c r="O51" s="237">
        <f t="shared" si="36"/>
        <v>25</v>
      </c>
      <c r="P51" s="237">
        <f t="shared" si="36"/>
        <v>25</v>
      </c>
      <c r="Q51" s="237">
        <f t="shared" si="36"/>
        <v>25</v>
      </c>
      <c r="R51" s="237">
        <f t="shared" si="36"/>
        <v>25</v>
      </c>
      <c r="S51" s="41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</row>
    <row r="52" spans="1:43" s="1" customFormat="1" ht="20.25" hidden="1" customHeight="1" x14ac:dyDescent="0.2">
      <c r="A52" s="36"/>
      <c r="B52" s="83">
        <f>B46+1</f>
        <v>9</v>
      </c>
      <c r="C52" s="53">
        <v>1</v>
      </c>
      <c r="D52" s="424"/>
      <c r="E52" s="401"/>
      <c r="F52" s="227" t="s">
        <v>148</v>
      </c>
      <c r="G52" s="228">
        <f>IFERROR(G49*G50/100,0)</f>
        <v>0</v>
      </c>
      <c r="H52" s="228">
        <f t="shared" ref="H52:R52" si="37">IFERROR(H49*H50/100,0)</f>
        <v>0</v>
      </c>
      <c r="I52" s="228">
        <f t="shared" si="37"/>
        <v>0</v>
      </c>
      <c r="J52" s="228">
        <f t="shared" si="37"/>
        <v>0</v>
      </c>
      <c r="K52" s="228">
        <f t="shared" si="37"/>
        <v>0</v>
      </c>
      <c r="L52" s="228">
        <f t="shared" si="37"/>
        <v>0</v>
      </c>
      <c r="M52" s="228">
        <f t="shared" si="37"/>
        <v>0</v>
      </c>
      <c r="N52" s="228">
        <f t="shared" si="37"/>
        <v>0</v>
      </c>
      <c r="O52" s="228">
        <f t="shared" si="37"/>
        <v>0</v>
      </c>
      <c r="P52" s="228">
        <f t="shared" si="37"/>
        <v>0</v>
      </c>
      <c r="Q52" s="228">
        <f t="shared" si="37"/>
        <v>0</v>
      </c>
      <c r="R52" s="228">
        <f t="shared" si="37"/>
        <v>0</v>
      </c>
      <c r="S52" s="41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</row>
    <row r="53" spans="1:43" s="1" customFormat="1" ht="20.25" hidden="1" customHeight="1" x14ac:dyDescent="0.2">
      <c r="A53" s="36"/>
      <c r="B53" s="53"/>
      <c r="C53" s="53">
        <f>C52+1</f>
        <v>2</v>
      </c>
      <c r="D53" s="424"/>
      <c r="E53" s="401"/>
      <c r="F53" s="227" t="s">
        <v>145</v>
      </c>
      <c r="G53" s="235">
        <f>IFERROR(G49*G51/100,0)</f>
        <v>0</v>
      </c>
      <c r="H53" s="235">
        <f t="shared" ref="H53:R53" si="38">IFERROR(H49*H51/100,0)</f>
        <v>0</v>
      </c>
      <c r="I53" s="235">
        <f t="shared" si="38"/>
        <v>0</v>
      </c>
      <c r="J53" s="235">
        <f t="shared" si="38"/>
        <v>0</v>
      </c>
      <c r="K53" s="235">
        <f t="shared" si="38"/>
        <v>0</v>
      </c>
      <c r="L53" s="235">
        <f t="shared" si="38"/>
        <v>0</v>
      </c>
      <c r="M53" s="235">
        <f t="shared" si="38"/>
        <v>0</v>
      </c>
      <c r="N53" s="235">
        <f t="shared" si="38"/>
        <v>0</v>
      </c>
      <c r="O53" s="235">
        <f t="shared" si="38"/>
        <v>0</v>
      </c>
      <c r="P53" s="235">
        <f t="shared" si="38"/>
        <v>0</v>
      </c>
      <c r="Q53" s="235">
        <f t="shared" si="38"/>
        <v>0</v>
      </c>
      <c r="R53" s="235">
        <f t="shared" si="38"/>
        <v>0</v>
      </c>
      <c r="S53" s="41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</row>
    <row r="54" spans="1:43" s="1" customFormat="1" ht="20.25" hidden="1" customHeight="1" x14ac:dyDescent="0.2">
      <c r="A54" s="36"/>
      <c r="B54" s="36"/>
      <c r="C54" s="53">
        <v>3</v>
      </c>
      <c r="D54" s="424"/>
      <c r="E54" s="402"/>
      <c r="F54" s="227" t="s">
        <v>147</v>
      </c>
      <c r="G54" s="228">
        <f>IFERROR(G49*G50/100*G50/88,0)</f>
        <v>0</v>
      </c>
      <c r="H54" s="228">
        <f t="shared" ref="H54:R54" si="39">IFERROR(H49*H50/100*H50/88,0)</f>
        <v>0</v>
      </c>
      <c r="I54" s="228">
        <f t="shared" si="39"/>
        <v>0</v>
      </c>
      <c r="J54" s="228">
        <f t="shared" si="39"/>
        <v>0</v>
      </c>
      <c r="K54" s="228">
        <f t="shared" si="39"/>
        <v>0</v>
      </c>
      <c r="L54" s="228">
        <f t="shared" si="39"/>
        <v>0</v>
      </c>
      <c r="M54" s="228">
        <f t="shared" si="39"/>
        <v>0</v>
      </c>
      <c r="N54" s="228">
        <f t="shared" si="39"/>
        <v>0</v>
      </c>
      <c r="O54" s="228">
        <f t="shared" si="39"/>
        <v>0</v>
      </c>
      <c r="P54" s="228">
        <f t="shared" si="39"/>
        <v>0</v>
      </c>
      <c r="Q54" s="228">
        <f t="shared" si="39"/>
        <v>0</v>
      </c>
      <c r="R54" s="228">
        <f t="shared" si="39"/>
        <v>0</v>
      </c>
      <c r="S54" s="41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</row>
    <row r="55" spans="1:43" s="1" customFormat="1" ht="20.25" customHeight="1" x14ac:dyDescent="0.2">
      <c r="A55" s="36"/>
      <c r="B55" s="36"/>
      <c r="C55" s="36"/>
      <c r="D55" s="424"/>
      <c r="E55" s="400" t="e">
        <f>'Gruppe 1'!E56:E61</f>
        <v>#VALUE!</v>
      </c>
      <c r="F55" s="134" t="str">
        <f>$F$6</f>
        <v>FM-Menge (kg)</v>
      </c>
      <c r="G55" s="226"/>
      <c r="H55" s="256" t="str">
        <f t="shared" ref="H55:R55" si="40">IFERROR(G55*H$123/G$123,"-")</f>
        <v>-</v>
      </c>
      <c r="I55" s="256" t="str">
        <f t="shared" si="40"/>
        <v>-</v>
      </c>
      <c r="J55" s="256" t="str">
        <f t="shared" si="40"/>
        <v>-</v>
      </c>
      <c r="K55" s="256" t="str">
        <f t="shared" si="40"/>
        <v>-</v>
      </c>
      <c r="L55" s="256" t="str">
        <f t="shared" si="40"/>
        <v>-</v>
      </c>
      <c r="M55" s="256" t="str">
        <f t="shared" si="40"/>
        <v>-</v>
      </c>
      <c r="N55" s="256" t="str">
        <f t="shared" si="40"/>
        <v>-</v>
      </c>
      <c r="O55" s="256" t="str">
        <f t="shared" si="40"/>
        <v>-</v>
      </c>
      <c r="P55" s="256" t="str">
        <f t="shared" si="40"/>
        <v>-</v>
      </c>
      <c r="Q55" s="256" t="str">
        <f t="shared" si="40"/>
        <v>-</v>
      </c>
      <c r="R55" s="256" t="str">
        <f t="shared" si="40"/>
        <v>-</v>
      </c>
      <c r="S55" s="41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</row>
    <row r="56" spans="1:43" s="1" customFormat="1" ht="20.25" customHeight="1" x14ac:dyDescent="0.2">
      <c r="A56" s="36"/>
      <c r="B56" s="36"/>
      <c r="C56" s="36"/>
      <c r="D56" s="424"/>
      <c r="E56" s="401"/>
      <c r="F56" s="134" t="s">
        <v>63</v>
      </c>
      <c r="G56" s="157">
        <f>'Gruppe 1'!G57</f>
        <v>89</v>
      </c>
      <c r="H56" s="236">
        <f>G56</f>
        <v>89</v>
      </c>
      <c r="I56" s="236">
        <f t="shared" ref="I56:R57" si="41">H56</f>
        <v>89</v>
      </c>
      <c r="J56" s="236">
        <f t="shared" si="41"/>
        <v>89</v>
      </c>
      <c r="K56" s="236">
        <f t="shared" si="41"/>
        <v>89</v>
      </c>
      <c r="L56" s="236">
        <f t="shared" si="41"/>
        <v>89</v>
      </c>
      <c r="M56" s="236">
        <f t="shared" si="41"/>
        <v>89</v>
      </c>
      <c r="N56" s="236">
        <f t="shared" si="41"/>
        <v>89</v>
      </c>
      <c r="O56" s="236">
        <f t="shared" si="41"/>
        <v>89</v>
      </c>
      <c r="P56" s="236">
        <f t="shared" si="41"/>
        <v>89</v>
      </c>
      <c r="Q56" s="236">
        <f t="shared" si="41"/>
        <v>89</v>
      </c>
      <c r="R56" s="236">
        <f t="shared" si="41"/>
        <v>89</v>
      </c>
      <c r="S56" s="41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</row>
    <row r="57" spans="1:43" s="1" customFormat="1" ht="20.25" customHeight="1" x14ac:dyDescent="0.2">
      <c r="A57" s="36"/>
      <c r="B57" s="36"/>
      <c r="C57" s="36"/>
      <c r="D57" s="424"/>
      <c r="E57" s="401"/>
      <c r="F57" s="134" t="s">
        <v>146</v>
      </c>
      <c r="G57" s="234">
        <f>'Gruppe 1'!G58</f>
        <v>33</v>
      </c>
      <c r="H57" s="237">
        <f>G57</f>
        <v>33</v>
      </c>
      <c r="I57" s="237">
        <f t="shared" si="41"/>
        <v>33</v>
      </c>
      <c r="J57" s="237">
        <f t="shared" si="41"/>
        <v>33</v>
      </c>
      <c r="K57" s="237">
        <f t="shared" si="41"/>
        <v>33</v>
      </c>
      <c r="L57" s="237">
        <f t="shared" si="41"/>
        <v>33</v>
      </c>
      <c r="M57" s="237">
        <f t="shared" si="41"/>
        <v>33</v>
      </c>
      <c r="N57" s="237">
        <f t="shared" si="41"/>
        <v>33</v>
      </c>
      <c r="O57" s="237">
        <f t="shared" si="41"/>
        <v>33</v>
      </c>
      <c r="P57" s="237">
        <f t="shared" si="41"/>
        <v>33</v>
      </c>
      <c r="Q57" s="237">
        <f t="shared" si="41"/>
        <v>33</v>
      </c>
      <c r="R57" s="237">
        <f t="shared" si="41"/>
        <v>33</v>
      </c>
      <c r="S57" s="41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</row>
    <row r="58" spans="1:43" s="1" customFormat="1" ht="20.25" hidden="1" customHeight="1" x14ac:dyDescent="0.2">
      <c r="A58" s="36"/>
      <c r="B58" s="83">
        <f>B52+1</f>
        <v>10</v>
      </c>
      <c r="C58" s="53">
        <v>1</v>
      </c>
      <c r="D58" s="424"/>
      <c r="E58" s="401"/>
      <c r="F58" s="227" t="s">
        <v>148</v>
      </c>
      <c r="G58" s="228">
        <f>IFERROR(G55*G56/100,0)</f>
        <v>0</v>
      </c>
      <c r="H58" s="228">
        <f t="shared" ref="H58:R58" si="42">IFERROR(H55*H56/100,0)</f>
        <v>0</v>
      </c>
      <c r="I58" s="228">
        <f t="shared" si="42"/>
        <v>0</v>
      </c>
      <c r="J58" s="228">
        <f t="shared" si="42"/>
        <v>0</v>
      </c>
      <c r="K58" s="228">
        <f t="shared" si="42"/>
        <v>0</v>
      </c>
      <c r="L58" s="228">
        <f t="shared" si="42"/>
        <v>0</v>
      </c>
      <c r="M58" s="228">
        <f t="shared" si="42"/>
        <v>0</v>
      </c>
      <c r="N58" s="228">
        <f t="shared" si="42"/>
        <v>0</v>
      </c>
      <c r="O58" s="228">
        <f t="shared" si="42"/>
        <v>0</v>
      </c>
      <c r="P58" s="228">
        <f t="shared" si="42"/>
        <v>0</v>
      </c>
      <c r="Q58" s="228">
        <f t="shared" si="42"/>
        <v>0</v>
      </c>
      <c r="R58" s="228">
        <f t="shared" si="42"/>
        <v>0</v>
      </c>
      <c r="S58" s="41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</row>
    <row r="59" spans="1:43" s="1" customFormat="1" ht="20.25" hidden="1" customHeight="1" x14ac:dyDescent="0.2">
      <c r="A59" s="36"/>
      <c r="B59" s="53"/>
      <c r="C59" s="53">
        <f>C58+1</f>
        <v>2</v>
      </c>
      <c r="D59" s="424"/>
      <c r="E59" s="401"/>
      <c r="F59" s="227" t="s">
        <v>145</v>
      </c>
      <c r="G59" s="235">
        <f>IFERROR(G55*G57/100,0)</f>
        <v>0</v>
      </c>
      <c r="H59" s="235">
        <f t="shared" ref="H59:R59" si="43">IFERROR(H55*H57/100,0)</f>
        <v>0</v>
      </c>
      <c r="I59" s="235">
        <f t="shared" si="43"/>
        <v>0</v>
      </c>
      <c r="J59" s="235">
        <f t="shared" si="43"/>
        <v>0</v>
      </c>
      <c r="K59" s="235">
        <f t="shared" si="43"/>
        <v>0</v>
      </c>
      <c r="L59" s="235">
        <f t="shared" si="43"/>
        <v>0</v>
      </c>
      <c r="M59" s="235">
        <f t="shared" si="43"/>
        <v>0</v>
      </c>
      <c r="N59" s="235">
        <f t="shared" si="43"/>
        <v>0</v>
      </c>
      <c r="O59" s="235">
        <f t="shared" si="43"/>
        <v>0</v>
      </c>
      <c r="P59" s="235">
        <f t="shared" si="43"/>
        <v>0</v>
      </c>
      <c r="Q59" s="235">
        <f t="shared" si="43"/>
        <v>0</v>
      </c>
      <c r="R59" s="235">
        <f t="shared" si="43"/>
        <v>0</v>
      </c>
      <c r="S59" s="41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</row>
    <row r="60" spans="1:43" s="1" customFormat="1" ht="20.25" hidden="1" customHeight="1" x14ac:dyDescent="0.2">
      <c r="A60" s="36"/>
      <c r="B60" s="36"/>
      <c r="C60" s="53">
        <v>3</v>
      </c>
      <c r="D60" s="424"/>
      <c r="E60" s="402"/>
      <c r="F60" s="227" t="s">
        <v>147</v>
      </c>
      <c r="G60" s="228">
        <f>IFERROR(G55*G56/100*G56/88,0)</f>
        <v>0</v>
      </c>
      <c r="H60" s="228">
        <f t="shared" ref="H60:R60" si="44">IFERROR(H55*H56/100*H56/88,0)</f>
        <v>0</v>
      </c>
      <c r="I60" s="228">
        <f t="shared" si="44"/>
        <v>0</v>
      </c>
      <c r="J60" s="228">
        <f t="shared" si="44"/>
        <v>0</v>
      </c>
      <c r="K60" s="228">
        <f t="shared" si="44"/>
        <v>0</v>
      </c>
      <c r="L60" s="228">
        <f t="shared" si="44"/>
        <v>0</v>
      </c>
      <c r="M60" s="228">
        <f t="shared" si="44"/>
        <v>0</v>
      </c>
      <c r="N60" s="228">
        <f t="shared" si="44"/>
        <v>0</v>
      </c>
      <c r="O60" s="228">
        <f t="shared" si="44"/>
        <v>0</v>
      </c>
      <c r="P60" s="228">
        <f t="shared" si="44"/>
        <v>0</v>
      </c>
      <c r="Q60" s="228">
        <f t="shared" si="44"/>
        <v>0</v>
      </c>
      <c r="R60" s="228">
        <f t="shared" si="44"/>
        <v>0</v>
      </c>
      <c r="S60" s="41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</row>
    <row r="61" spans="1:43" s="1" customFormat="1" ht="20.25" customHeight="1" x14ac:dyDescent="0.2">
      <c r="A61" s="36"/>
      <c r="B61" s="36"/>
      <c r="C61" s="36"/>
      <c r="D61" s="424"/>
      <c r="E61" s="400" t="e">
        <f>'Gruppe 1'!E62:E67</f>
        <v>#VALUE!</v>
      </c>
      <c r="F61" s="134" t="str">
        <f>$F$6</f>
        <v>FM-Menge (kg)</v>
      </c>
      <c r="G61" s="226"/>
      <c r="H61" s="256" t="str">
        <f t="shared" ref="H61:R61" si="45">IFERROR(G61*H$123/G$123,"-")</f>
        <v>-</v>
      </c>
      <c r="I61" s="256" t="str">
        <f t="shared" si="45"/>
        <v>-</v>
      </c>
      <c r="J61" s="256" t="str">
        <f t="shared" si="45"/>
        <v>-</v>
      </c>
      <c r="K61" s="256" t="str">
        <f t="shared" si="45"/>
        <v>-</v>
      </c>
      <c r="L61" s="256" t="str">
        <f t="shared" si="45"/>
        <v>-</v>
      </c>
      <c r="M61" s="256" t="str">
        <f t="shared" si="45"/>
        <v>-</v>
      </c>
      <c r="N61" s="256" t="str">
        <f t="shared" si="45"/>
        <v>-</v>
      </c>
      <c r="O61" s="256" t="str">
        <f t="shared" si="45"/>
        <v>-</v>
      </c>
      <c r="P61" s="256" t="str">
        <f t="shared" si="45"/>
        <v>-</v>
      </c>
      <c r="Q61" s="256" t="str">
        <f t="shared" si="45"/>
        <v>-</v>
      </c>
      <c r="R61" s="256" t="str">
        <f t="shared" si="45"/>
        <v>-</v>
      </c>
      <c r="S61" s="41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</row>
    <row r="62" spans="1:43" s="1" customFormat="1" ht="20.25" customHeight="1" x14ac:dyDescent="0.2">
      <c r="A62" s="36"/>
      <c r="B62" s="36"/>
      <c r="C62" s="36"/>
      <c r="D62" s="424"/>
      <c r="E62" s="401"/>
      <c r="F62" s="134" t="s">
        <v>63</v>
      </c>
      <c r="G62" s="157">
        <f>'Gruppe 1'!G63</f>
        <v>86</v>
      </c>
      <c r="H62" s="236">
        <f>G62</f>
        <v>86</v>
      </c>
      <c r="I62" s="236">
        <f t="shared" ref="I62:R63" si="46">H62</f>
        <v>86</v>
      </c>
      <c r="J62" s="236">
        <f t="shared" si="46"/>
        <v>86</v>
      </c>
      <c r="K62" s="236">
        <f t="shared" si="46"/>
        <v>86</v>
      </c>
      <c r="L62" s="236">
        <f t="shared" si="46"/>
        <v>86</v>
      </c>
      <c r="M62" s="236">
        <f t="shared" si="46"/>
        <v>86</v>
      </c>
      <c r="N62" s="236">
        <f t="shared" si="46"/>
        <v>86</v>
      </c>
      <c r="O62" s="236">
        <f t="shared" si="46"/>
        <v>86</v>
      </c>
      <c r="P62" s="236">
        <f t="shared" si="46"/>
        <v>86</v>
      </c>
      <c r="Q62" s="236">
        <f t="shared" si="46"/>
        <v>86</v>
      </c>
      <c r="R62" s="236">
        <f t="shared" si="46"/>
        <v>86</v>
      </c>
      <c r="S62" s="41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</row>
    <row r="63" spans="1:43" s="1" customFormat="1" ht="20.25" customHeight="1" x14ac:dyDescent="0.2">
      <c r="A63" s="36"/>
      <c r="B63" s="36"/>
      <c r="C63" s="36"/>
      <c r="D63" s="424"/>
      <c r="E63" s="401"/>
      <c r="F63" s="134" t="s">
        <v>146</v>
      </c>
      <c r="G63" s="234">
        <f>'Gruppe 1'!G64</f>
        <v>13</v>
      </c>
      <c r="H63" s="237">
        <f>G63</f>
        <v>13</v>
      </c>
      <c r="I63" s="237">
        <f t="shared" si="46"/>
        <v>13</v>
      </c>
      <c r="J63" s="237">
        <f t="shared" si="46"/>
        <v>13</v>
      </c>
      <c r="K63" s="237">
        <f t="shared" si="46"/>
        <v>13</v>
      </c>
      <c r="L63" s="237">
        <f t="shared" si="46"/>
        <v>13</v>
      </c>
      <c r="M63" s="237">
        <f t="shared" si="46"/>
        <v>13</v>
      </c>
      <c r="N63" s="237">
        <f t="shared" si="46"/>
        <v>13</v>
      </c>
      <c r="O63" s="237">
        <f t="shared" si="46"/>
        <v>13</v>
      </c>
      <c r="P63" s="237">
        <f t="shared" si="46"/>
        <v>13</v>
      </c>
      <c r="Q63" s="237">
        <f t="shared" si="46"/>
        <v>13</v>
      </c>
      <c r="R63" s="237">
        <f t="shared" si="46"/>
        <v>13</v>
      </c>
      <c r="S63" s="41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</row>
    <row r="64" spans="1:43" s="1" customFormat="1" ht="20.25" hidden="1" customHeight="1" x14ac:dyDescent="0.2">
      <c r="A64" s="36"/>
      <c r="B64" s="83">
        <f>B58+1</f>
        <v>11</v>
      </c>
      <c r="C64" s="53">
        <v>1</v>
      </c>
      <c r="D64" s="424"/>
      <c r="E64" s="401"/>
      <c r="F64" s="227" t="s">
        <v>148</v>
      </c>
      <c r="G64" s="228">
        <f>IFERROR(G61*G62/100,0)</f>
        <v>0</v>
      </c>
      <c r="H64" s="228">
        <f t="shared" ref="H64:R64" si="47">IFERROR(H61*H62/100,0)</f>
        <v>0</v>
      </c>
      <c r="I64" s="228">
        <f t="shared" si="47"/>
        <v>0</v>
      </c>
      <c r="J64" s="228">
        <f t="shared" si="47"/>
        <v>0</v>
      </c>
      <c r="K64" s="228">
        <f t="shared" si="47"/>
        <v>0</v>
      </c>
      <c r="L64" s="228">
        <f t="shared" si="47"/>
        <v>0</v>
      </c>
      <c r="M64" s="228">
        <f t="shared" si="47"/>
        <v>0</v>
      </c>
      <c r="N64" s="228">
        <f t="shared" si="47"/>
        <v>0</v>
      </c>
      <c r="O64" s="228">
        <f t="shared" si="47"/>
        <v>0</v>
      </c>
      <c r="P64" s="228">
        <f t="shared" si="47"/>
        <v>0</v>
      </c>
      <c r="Q64" s="228">
        <f t="shared" si="47"/>
        <v>0</v>
      </c>
      <c r="R64" s="228">
        <f t="shared" si="47"/>
        <v>0</v>
      </c>
      <c r="S64" s="41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</row>
    <row r="65" spans="1:43" s="1" customFormat="1" ht="20.25" hidden="1" customHeight="1" x14ac:dyDescent="0.2">
      <c r="A65" s="36"/>
      <c r="B65" s="53"/>
      <c r="C65" s="53">
        <f>C64+1</f>
        <v>2</v>
      </c>
      <c r="D65" s="424"/>
      <c r="E65" s="401"/>
      <c r="F65" s="227" t="s">
        <v>145</v>
      </c>
      <c r="G65" s="235">
        <f>IFERROR(G61*G63/100,0)</f>
        <v>0</v>
      </c>
      <c r="H65" s="235">
        <f t="shared" ref="H65:R65" si="48">IFERROR(H61*H63/100,0)</f>
        <v>0</v>
      </c>
      <c r="I65" s="235">
        <f t="shared" si="48"/>
        <v>0</v>
      </c>
      <c r="J65" s="235">
        <f t="shared" si="48"/>
        <v>0</v>
      </c>
      <c r="K65" s="235">
        <f t="shared" si="48"/>
        <v>0</v>
      </c>
      <c r="L65" s="235">
        <f t="shared" si="48"/>
        <v>0</v>
      </c>
      <c r="M65" s="235">
        <f t="shared" si="48"/>
        <v>0</v>
      </c>
      <c r="N65" s="235">
        <f t="shared" si="48"/>
        <v>0</v>
      </c>
      <c r="O65" s="235">
        <f t="shared" si="48"/>
        <v>0</v>
      </c>
      <c r="P65" s="235">
        <f t="shared" si="48"/>
        <v>0</v>
      </c>
      <c r="Q65" s="235">
        <f t="shared" si="48"/>
        <v>0</v>
      </c>
      <c r="R65" s="235">
        <f t="shared" si="48"/>
        <v>0</v>
      </c>
      <c r="S65" s="41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</row>
    <row r="66" spans="1:43" s="1" customFormat="1" ht="20.25" hidden="1" customHeight="1" x14ac:dyDescent="0.2">
      <c r="A66" s="36"/>
      <c r="B66" s="36"/>
      <c r="C66" s="53">
        <v>3</v>
      </c>
      <c r="D66" s="424"/>
      <c r="E66" s="402"/>
      <c r="F66" s="227" t="s">
        <v>147</v>
      </c>
      <c r="G66" s="228">
        <f>IFERROR(G61*G62/100*G62/88,0)</f>
        <v>0</v>
      </c>
      <c r="H66" s="228">
        <f t="shared" ref="H66:R66" si="49">IFERROR(H61*H62/100*H62/88,0)</f>
        <v>0</v>
      </c>
      <c r="I66" s="228">
        <f t="shared" si="49"/>
        <v>0</v>
      </c>
      <c r="J66" s="228">
        <f t="shared" si="49"/>
        <v>0</v>
      </c>
      <c r="K66" s="228">
        <f t="shared" si="49"/>
        <v>0</v>
      </c>
      <c r="L66" s="228">
        <f t="shared" si="49"/>
        <v>0</v>
      </c>
      <c r="M66" s="228">
        <f t="shared" si="49"/>
        <v>0</v>
      </c>
      <c r="N66" s="228">
        <f t="shared" si="49"/>
        <v>0</v>
      </c>
      <c r="O66" s="228">
        <f t="shared" si="49"/>
        <v>0</v>
      </c>
      <c r="P66" s="228">
        <f t="shared" si="49"/>
        <v>0</v>
      </c>
      <c r="Q66" s="228">
        <f t="shared" si="49"/>
        <v>0</v>
      </c>
      <c r="R66" s="228">
        <f t="shared" si="49"/>
        <v>0</v>
      </c>
      <c r="S66" s="41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</row>
    <row r="67" spans="1:43" s="1" customFormat="1" ht="20.25" customHeight="1" x14ac:dyDescent="0.2">
      <c r="A67" s="36"/>
      <c r="B67" s="36"/>
      <c r="C67" s="36"/>
      <c r="D67" s="424"/>
      <c r="E67" s="400" t="e">
        <f>'Gruppe 1'!E68:E73</f>
        <v>#VALUE!</v>
      </c>
      <c r="F67" s="134" t="str">
        <f>$F$6</f>
        <v>FM-Menge (kg)</v>
      </c>
      <c r="G67" s="226"/>
      <c r="H67" s="256" t="str">
        <f t="shared" ref="H67:R67" si="50">IFERROR(G67*H$123/G$123,"-")</f>
        <v>-</v>
      </c>
      <c r="I67" s="256" t="str">
        <f t="shared" si="50"/>
        <v>-</v>
      </c>
      <c r="J67" s="256" t="str">
        <f t="shared" si="50"/>
        <v>-</v>
      </c>
      <c r="K67" s="256" t="str">
        <f t="shared" si="50"/>
        <v>-</v>
      </c>
      <c r="L67" s="256" t="str">
        <f t="shared" si="50"/>
        <v>-</v>
      </c>
      <c r="M67" s="256" t="str">
        <f t="shared" si="50"/>
        <v>-</v>
      </c>
      <c r="N67" s="256" t="str">
        <f t="shared" si="50"/>
        <v>-</v>
      </c>
      <c r="O67" s="256" t="str">
        <f t="shared" si="50"/>
        <v>-</v>
      </c>
      <c r="P67" s="256" t="str">
        <f t="shared" si="50"/>
        <v>-</v>
      </c>
      <c r="Q67" s="256" t="str">
        <f t="shared" si="50"/>
        <v>-</v>
      </c>
      <c r="R67" s="256" t="str">
        <f t="shared" si="50"/>
        <v>-</v>
      </c>
      <c r="S67" s="41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</row>
    <row r="68" spans="1:43" s="1" customFormat="1" ht="20.25" customHeight="1" x14ac:dyDescent="0.2">
      <c r="A68" s="36"/>
      <c r="B68" s="36"/>
      <c r="C68" s="36"/>
      <c r="D68" s="424"/>
      <c r="E68" s="401"/>
      <c r="F68" s="134" t="s">
        <v>63</v>
      </c>
      <c r="G68" s="157">
        <f>'Gruppe 1'!G69</f>
        <v>90</v>
      </c>
      <c r="H68" s="236">
        <f>G68</f>
        <v>90</v>
      </c>
      <c r="I68" s="236">
        <f t="shared" ref="I68:R69" si="51">H68</f>
        <v>90</v>
      </c>
      <c r="J68" s="236">
        <f t="shared" si="51"/>
        <v>90</v>
      </c>
      <c r="K68" s="236">
        <f t="shared" si="51"/>
        <v>90</v>
      </c>
      <c r="L68" s="236">
        <f t="shared" si="51"/>
        <v>90</v>
      </c>
      <c r="M68" s="236">
        <f t="shared" si="51"/>
        <v>90</v>
      </c>
      <c r="N68" s="236">
        <f t="shared" si="51"/>
        <v>90</v>
      </c>
      <c r="O68" s="236">
        <f t="shared" si="51"/>
        <v>90</v>
      </c>
      <c r="P68" s="236">
        <f t="shared" si="51"/>
        <v>90</v>
      </c>
      <c r="Q68" s="236">
        <f t="shared" si="51"/>
        <v>90</v>
      </c>
      <c r="R68" s="236">
        <f t="shared" si="51"/>
        <v>90</v>
      </c>
      <c r="S68" s="41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</row>
    <row r="69" spans="1:43" s="1" customFormat="1" ht="20.25" customHeight="1" x14ac:dyDescent="0.2">
      <c r="A69" s="36"/>
      <c r="B69" s="36"/>
      <c r="C69" s="36"/>
      <c r="D69" s="424"/>
      <c r="E69" s="401"/>
      <c r="F69" s="134" t="s">
        <v>146</v>
      </c>
      <c r="G69" s="234">
        <f>'Gruppe 1'!G70</f>
        <v>17.5</v>
      </c>
      <c r="H69" s="237">
        <f>G69</f>
        <v>17.5</v>
      </c>
      <c r="I69" s="237">
        <f t="shared" si="51"/>
        <v>17.5</v>
      </c>
      <c r="J69" s="237">
        <f t="shared" si="51"/>
        <v>17.5</v>
      </c>
      <c r="K69" s="237">
        <f t="shared" si="51"/>
        <v>17.5</v>
      </c>
      <c r="L69" s="237">
        <f t="shared" si="51"/>
        <v>17.5</v>
      </c>
      <c r="M69" s="237">
        <f t="shared" si="51"/>
        <v>17.5</v>
      </c>
      <c r="N69" s="237">
        <f t="shared" si="51"/>
        <v>17.5</v>
      </c>
      <c r="O69" s="237">
        <f t="shared" si="51"/>
        <v>17.5</v>
      </c>
      <c r="P69" s="237">
        <f t="shared" si="51"/>
        <v>17.5</v>
      </c>
      <c r="Q69" s="237">
        <f t="shared" si="51"/>
        <v>17.5</v>
      </c>
      <c r="R69" s="237">
        <f t="shared" si="51"/>
        <v>17.5</v>
      </c>
      <c r="S69" s="41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</row>
    <row r="70" spans="1:43" s="1" customFormat="1" ht="20.25" hidden="1" customHeight="1" x14ac:dyDescent="0.2">
      <c r="A70" s="36"/>
      <c r="B70" s="83">
        <f>B64+1</f>
        <v>12</v>
      </c>
      <c r="C70" s="53">
        <v>1</v>
      </c>
      <c r="D70" s="424"/>
      <c r="E70" s="401"/>
      <c r="F70" s="227" t="s">
        <v>148</v>
      </c>
      <c r="G70" s="228">
        <f>IFERROR(G67*G68/100,0)</f>
        <v>0</v>
      </c>
      <c r="H70" s="228">
        <f t="shared" ref="H70:R70" si="52">IFERROR(H67*H68/100,0)</f>
        <v>0</v>
      </c>
      <c r="I70" s="228">
        <f t="shared" si="52"/>
        <v>0</v>
      </c>
      <c r="J70" s="228">
        <f t="shared" si="52"/>
        <v>0</v>
      </c>
      <c r="K70" s="228">
        <f t="shared" si="52"/>
        <v>0</v>
      </c>
      <c r="L70" s="228">
        <f t="shared" si="52"/>
        <v>0</v>
      </c>
      <c r="M70" s="228">
        <f t="shared" si="52"/>
        <v>0</v>
      </c>
      <c r="N70" s="228">
        <f t="shared" si="52"/>
        <v>0</v>
      </c>
      <c r="O70" s="228">
        <f t="shared" si="52"/>
        <v>0</v>
      </c>
      <c r="P70" s="228">
        <f t="shared" si="52"/>
        <v>0</v>
      </c>
      <c r="Q70" s="228">
        <f t="shared" si="52"/>
        <v>0</v>
      </c>
      <c r="R70" s="228">
        <f t="shared" si="52"/>
        <v>0</v>
      </c>
      <c r="S70" s="41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</row>
    <row r="71" spans="1:43" s="1" customFormat="1" ht="20.25" hidden="1" customHeight="1" x14ac:dyDescent="0.2">
      <c r="A71" s="36"/>
      <c r="B71" s="53"/>
      <c r="C71" s="53">
        <f>C70+1</f>
        <v>2</v>
      </c>
      <c r="D71" s="424"/>
      <c r="E71" s="401"/>
      <c r="F71" s="227" t="s">
        <v>145</v>
      </c>
      <c r="G71" s="235">
        <f>IFERROR(G67*G69/100,0)</f>
        <v>0</v>
      </c>
      <c r="H71" s="235">
        <f t="shared" ref="H71:R71" si="53">IFERROR(H67*H69/100,0)</f>
        <v>0</v>
      </c>
      <c r="I71" s="235">
        <f t="shared" si="53"/>
        <v>0</v>
      </c>
      <c r="J71" s="235">
        <f t="shared" si="53"/>
        <v>0</v>
      </c>
      <c r="K71" s="235">
        <f t="shared" si="53"/>
        <v>0</v>
      </c>
      <c r="L71" s="235">
        <f t="shared" si="53"/>
        <v>0</v>
      </c>
      <c r="M71" s="235">
        <f t="shared" si="53"/>
        <v>0</v>
      </c>
      <c r="N71" s="235">
        <f t="shared" si="53"/>
        <v>0</v>
      </c>
      <c r="O71" s="235">
        <f t="shared" si="53"/>
        <v>0</v>
      </c>
      <c r="P71" s="235">
        <f t="shared" si="53"/>
        <v>0</v>
      </c>
      <c r="Q71" s="235">
        <f t="shared" si="53"/>
        <v>0</v>
      </c>
      <c r="R71" s="235">
        <f t="shared" si="53"/>
        <v>0</v>
      </c>
      <c r="S71" s="41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</row>
    <row r="72" spans="1:43" s="1" customFormat="1" ht="20.25" hidden="1" customHeight="1" x14ac:dyDescent="0.2">
      <c r="A72" s="36"/>
      <c r="B72" s="36"/>
      <c r="C72" s="53">
        <v>3</v>
      </c>
      <c r="D72" s="424"/>
      <c r="E72" s="402"/>
      <c r="F72" s="227" t="s">
        <v>147</v>
      </c>
      <c r="G72" s="228">
        <f>IFERROR(G67*G68/100*G68/88,0)</f>
        <v>0</v>
      </c>
      <c r="H72" s="228">
        <f t="shared" ref="H72:R72" si="54">IFERROR(H67*H68/100*H68/88,0)</f>
        <v>0</v>
      </c>
      <c r="I72" s="228">
        <f t="shared" si="54"/>
        <v>0</v>
      </c>
      <c r="J72" s="228">
        <f t="shared" si="54"/>
        <v>0</v>
      </c>
      <c r="K72" s="228">
        <f t="shared" si="54"/>
        <v>0</v>
      </c>
      <c r="L72" s="228">
        <f t="shared" si="54"/>
        <v>0</v>
      </c>
      <c r="M72" s="228">
        <f t="shared" si="54"/>
        <v>0</v>
      </c>
      <c r="N72" s="228">
        <f t="shared" si="54"/>
        <v>0</v>
      </c>
      <c r="O72" s="228">
        <f t="shared" si="54"/>
        <v>0</v>
      </c>
      <c r="P72" s="228">
        <f t="shared" si="54"/>
        <v>0</v>
      </c>
      <c r="Q72" s="228">
        <f t="shared" si="54"/>
        <v>0</v>
      </c>
      <c r="R72" s="228">
        <f t="shared" si="54"/>
        <v>0</v>
      </c>
      <c r="S72" s="41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</row>
    <row r="73" spans="1:43" s="1" customFormat="1" ht="20.25" customHeight="1" x14ac:dyDescent="0.2">
      <c r="A73" s="36"/>
      <c r="B73" s="36"/>
      <c r="C73" s="36"/>
      <c r="D73" s="424"/>
      <c r="E73" s="400" t="e">
        <f>'Gruppe 1'!E74:E79</f>
        <v>#VALUE!</v>
      </c>
      <c r="F73" s="134" t="str">
        <f>$F$6</f>
        <v>FM-Menge (kg)</v>
      </c>
      <c r="G73" s="226"/>
      <c r="H73" s="256" t="str">
        <f t="shared" ref="H73:R73" si="55">IFERROR(G73*H$123/G$123,"-")</f>
        <v>-</v>
      </c>
      <c r="I73" s="256" t="str">
        <f t="shared" si="55"/>
        <v>-</v>
      </c>
      <c r="J73" s="256" t="str">
        <f t="shared" si="55"/>
        <v>-</v>
      </c>
      <c r="K73" s="256" t="str">
        <f t="shared" si="55"/>
        <v>-</v>
      </c>
      <c r="L73" s="256" t="str">
        <f t="shared" si="55"/>
        <v>-</v>
      </c>
      <c r="M73" s="256" t="str">
        <f t="shared" si="55"/>
        <v>-</v>
      </c>
      <c r="N73" s="256" t="str">
        <f t="shared" si="55"/>
        <v>-</v>
      </c>
      <c r="O73" s="256" t="str">
        <f t="shared" si="55"/>
        <v>-</v>
      </c>
      <c r="P73" s="256" t="str">
        <f t="shared" si="55"/>
        <v>-</v>
      </c>
      <c r="Q73" s="256" t="str">
        <f t="shared" si="55"/>
        <v>-</v>
      </c>
      <c r="R73" s="256" t="str">
        <f t="shared" si="55"/>
        <v>-</v>
      </c>
      <c r="S73" s="41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</row>
    <row r="74" spans="1:43" s="1" customFormat="1" ht="20.25" customHeight="1" x14ac:dyDescent="0.2">
      <c r="A74" s="36"/>
      <c r="B74" s="36"/>
      <c r="C74" s="36"/>
      <c r="D74" s="424"/>
      <c r="E74" s="401"/>
      <c r="F74" s="134" t="s">
        <v>63</v>
      </c>
      <c r="G74" s="157">
        <f>'Gruppe 1'!G75</f>
        <v>90</v>
      </c>
      <c r="H74" s="236">
        <f>G74</f>
        <v>90</v>
      </c>
      <c r="I74" s="236">
        <f t="shared" ref="I74:R75" si="56">H74</f>
        <v>90</v>
      </c>
      <c r="J74" s="236">
        <f t="shared" si="56"/>
        <v>90</v>
      </c>
      <c r="K74" s="236">
        <f t="shared" si="56"/>
        <v>90</v>
      </c>
      <c r="L74" s="236">
        <f t="shared" si="56"/>
        <v>90</v>
      </c>
      <c r="M74" s="236">
        <f t="shared" si="56"/>
        <v>90</v>
      </c>
      <c r="N74" s="236">
        <f t="shared" si="56"/>
        <v>90</v>
      </c>
      <c r="O74" s="236">
        <f t="shared" si="56"/>
        <v>90</v>
      </c>
      <c r="P74" s="236">
        <f t="shared" si="56"/>
        <v>90</v>
      </c>
      <c r="Q74" s="236">
        <f t="shared" si="56"/>
        <v>90</v>
      </c>
      <c r="R74" s="236">
        <f t="shared" si="56"/>
        <v>90</v>
      </c>
      <c r="S74" s="41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</row>
    <row r="75" spans="1:43" s="1" customFormat="1" ht="20.25" customHeight="1" x14ac:dyDescent="0.2">
      <c r="A75" s="36"/>
      <c r="B75" s="36"/>
      <c r="C75" s="36"/>
      <c r="D75" s="424"/>
      <c r="E75" s="401"/>
      <c r="F75" s="134" t="s">
        <v>146</v>
      </c>
      <c r="G75" s="234">
        <f>'Gruppe 1'!G76</f>
        <v>10.9</v>
      </c>
      <c r="H75" s="237">
        <f>G75</f>
        <v>10.9</v>
      </c>
      <c r="I75" s="237">
        <f t="shared" si="56"/>
        <v>10.9</v>
      </c>
      <c r="J75" s="237">
        <f t="shared" si="56"/>
        <v>10.9</v>
      </c>
      <c r="K75" s="237">
        <f t="shared" si="56"/>
        <v>10.9</v>
      </c>
      <c r="L75" s="237">
        <f t="shared" si="56"/>
        <v>10.9</v>
      </c>
      <c r="M75" s="237">
        <f t="shared" si="56"/>
        <v>10.9</v>
      </c>
      <c r="N75" s="237">
        <f t="shared" si="56"/>
        <v>10.9</v>
      </c>
      <c r="O75" s="237">
        <f t="shared" si="56"/>
        <v>10.9</v>
      </c>
      <c r="P75" s="237">
        <f t="shared" si="56"/>
        <v>10.9</v>
      </c>
      <c r="Q75" s="237">
        <f t="shared" si="56"/>
        <v>10.9</v>
      </c>
      <c r="R75" s="237">
        <f t="shared" si="56"/>
        <v>10.9</v>
      </c>
      <c r="S75" s="41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</row>
    <row r="76" spans="1:43" s="1" customFormat="1" ht="20.25" hidden="1" customHeight="1" x14ac:dyDescent="0.2">
      <c r="A76" s="36"/>
      <c r="B76" s="83">
        <f>B70+1</f>
        <v>13</v>
      </c>
      <c r="C76" s="53">
        <v>1</v>
      </c>
      <c r="D76" s="424"/>
      <c r="E76" s="401"/>
      <c r="F76" s="227" t="s">
        <v>148</v>
      </c>
      <c r="G76" s="228">
        <f>IFERROR(G73*G74/100,0)</f>
        <v>0</v>
      </c>
      <c r="H76" s="228">
        <f t="shared" ref="H76:R76" si="57">IFERROR(H73*H74/100,0)</f>
        <v>0</v>
      </c>
      <c r="I76" s="228">
        <f t="shared" si="57"/>
        <v>0</v>
      </c>
      <c r="J76" s="228">
        <f t="shared" si="57"/>
        <v>0</v>
      </c>
      <c r="K76" s="228">
        <f t="shared" si="57"/>
        <v>0</v>
      </c>
      <c r="L76" s="228">
        <f t="shared" si="57"/>
        <v>0</v>
      </c>
      <c r="M76" s="228">
        <f t="shared" si="57"/>
        <v>0</v>
      </c>
      <c r="N76" s="228">
        <f t="shared" si="57"/>
        <v>0</v>
      </c>
      <c r="O76" s="228">
        <f t="shared" si="57"/>
        <v>0</v>
      </c>
      <c r="P76" s="228">
        <f t="shared" si="57"/>
        <v>0</v>
      </c>
      <c r="Q76" s="228">
        <f t="shared" si="57"/>
        <v>0</v>
      </c>
      <c r="R76" s="228">
        <f t="shared" si="57"/>
        <v>0</v>
      </c>
      <c r="S76" s="41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</row>
    <row r="77" spans="1:43" s="1" customFormat="1" ht="20.25" hidden="1" customHeight="1" x14ac:dyDescent="0.2">
      <c r="A77" s="36"/>
      <c r="B77" s="53"/>
      <c r="C77" s="53">
        <f>C76+1</f>
        <v>2</v>
      </c>
      <c r="D77" s="424"/>
      <c r="E77" s="401"/>
      <c r="F77" s="227" t="s">
        <v>145</v>
      </c>
      <c r="G77" s="235">
        <f>IFERROR(G73*G75/100,0)</f>
        <v>0</v>
      </c>
      <c r="H77" s="235">
        <f t="shared" ref="H77:R77" si="58">IFERROR(H73*H75/100,0)</f>
        <v>0</v>
      </c>
      <c r="I77" s="235">
        <f t="shared" si="58"/>
        <v>0</v>
      </c>
      <c r="J77" s="235">
        <f t="shared" si="58"/>
        <v>0</v>
      </c>
      <c r="K77" s="235">
        <f t="shared" si="58"/>
        <v>0</v>
      </c>
      <c r="L77" s="235">
        <f t="shared" si="58"/>
        <v>0</v>
      </c>
      <c r="M77" s="235">
        <f t="shared" si="58"/>
        <v>0</v>
      </c>
      <c r="N77" s="235">
        <f t="shared" si="58"/>
        <v>0</v>
      </c>
      <c r="O77" s="235">
        <f t="shared" si="58"/>
        <v>0</v>
      </c>
      <c r="P77" s="235">
        <f t="shared" si="58"/>
        <v>0</v>
      </c>
      <c r="Q77" s="235">
        <f t="shared" si="58"/>
        <v>0</v>
      </c>
      <c r="R77" s="235">
        <f t="shared" si="58"/>
        <v>0</v>
      </c>
      <c r="S77" s="41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</row>
    <row r="78" spans="1:43" s="1" customFormat="1" ht="20.25" hidden="1" customHeight="1" x14ac:dyDescent="0.2">
      <c r="A78" s="36"/>
      <c r="B78" s="36"/>
      <c r="C78" s="53">
        <v>3</v>
      </c>
      <c r="D78" s="424"/>
      <c r="E78" s="402"/>
      <c r="F78" s="227" t="s">
        <v>147</v>
      </c>
      <c r="G78" s="228">
        <f>IFERROR(G73*G74/100*G74/88,0)</f>
        <v>0</v>
      </c>
      <c r="H78" s="228">
        <f t="shared" ref="H78:R78" si="59">IFERROR(H73*H74/100*H74/88,0)</f>
        <v>0</v>
      </c>
      <c r="I78" s="228">
        <f t="shared" si="59"/>
        <v>0</v>
      </c>
      <c r="J78" s="228">
        <f t="shared" si="59"/>
        <v>0</v>
      </c>
      <c r="K78" s="228">
        <f t="shared" si="59"/>
        <v>0</v>
      </c>
      <c r="L78" s="228">
        <f t="shared" si="59"/>
        <v>0</v>
      </c>
      <c r="M78" s="228">
        <f t="shared" si="59"/>
        <v>0</v>
      </c>
      <c r="N78" s="228">
        <f t="shared" si="59"/>
        <v>0</v>
      </c>
      <c r="O78" s="228">
        <f t="shared" si="59"/>
        <v>0</v>
      </c>
      <c r="P78" s="228">
        <f t="shared" si="59"/>
        <v>0</v>
      </c>
      <c r="Q78" s="228">
        <f t="shared" si="59"/>
        <v>0</v>
      </c>
      <c r="R78" s="228">
        <f t="shared" si="59"/>
        <v>0</v>
      </c>
      <c r="S78" s="41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</row>
    <row r="79" spans="1:43" s="1" customFormat="1" ht="20.25" customHeight="1" x14ac:dyDescent="0.2">
      <c r="A79" s="36"/>
      <c r="B79" s="36"/>
      <c r="C79" s="36"/>
      <c r="D79" s="424"/>
      <c r="E79" s="400" t="e">
        <f>'Gruppe 1'!E80:E85</f>
        <v>#VALUE!</v>
      </c>
      <c r="F79" s="134" t="str">
        <f>$F$6</f>
        <v>FM-Menge (kg)</v>
      </c>
      <c r="G79" s="226"/>
      <c r="H79" s="256" t="str">
        <f t="shared" ref="H79:R79" si="60">IFERROR(G79*H$123/G$123,"-")</f>
        <v>-</v>
      </c>
      <c r="I79" s="256" t="str">
        <f t="shared" si="60"/>
        <v>-</v>
      </c>
      <c r="J79" s="256" t="str">
        <f t="shared" si="60"/>
        <v>-</v>
      </c>
      <c r="K79" s="256" t="str">
        <f t="shared" si="60"/>
        <v>-</v>
      </c>
      <c r="L79" s="256" t="str">
        <f t="shared" si="60"/>
        <v>-</v>
      </c>
      <c r="M79" s="256" t="str">
        <f t="shared" si="60"/>
        <v>-</v>
      </c>
      <c r="N79" s="256" t="str">
        <f t="shared" si="60"/>
        <v>-</v>
      </c>
      <c r="O79" s="256" t="str">
        <f t="shared" si="60"/>
        <v>-</v>
      </c>
      <c r="P79" s="256" t="str">
        <f t="shared" si="60"/>
        <v>-</v>
      </c>
      <c r="Q79" s="256" t="str">
        <f t="shared" si="60"/>
        <v>-</v>
      </c>
      <c r="R79" s="256" t="str">
        <f t="shared" si="60"/>
        <v>-</v>
      </c>
      <c r="S79" s="41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</row>
    <row r="80" spans="1:43" s="1" customFormat="1" ht="20.25" customHeight="1" x14ac:dyDescent="0.2">
      <c r="A80" s="36"/>
      <c r="B80" s="36"/>
      <c r="C80" s="36"/>
      <c r="D80" s="424"/>
      <c r="E80" s="401"/>
      <c r="F80" s="134" t="s">
        <v>63</v>
      </c>
      <c r="G80" s="157">
        <f>'Gruppe 1'!G81</f>
        <v>88</v>
      </c>
      <c r="H80" s="236">
        <f>G80</f>
        <v>88</v>
      </c>
      <c r="I80" s="236">
        <f t="shared" ref="I80:R81" si="61">H80</f>
        <v>88</v>
      </c>
      <c r="J80" s="236">
        <f t="shared" si="61"/>
        <v>88</v>
      </c>
      <c r="K80" s="236">
        <f t="shared" si="61"/>
        <v>88</v>
      </c>
      <c r="L80" s="236">
        <f t="shared" si="61"/>
        <v>88</v>
      </c>
      <c r="M80" s="236">
        <f t="shared" si="61"/>
        <v>88</v>
      </c>
      <c r="N80" s="236">
        <f t="shared" si="61"/>
        <v>88</v>
      </c>
      <c r="O80" s="236">
        <f t="shared" si="61"/>
        <v>88</v>
      </c>
      <c r="P80" s="236">
        <f t="shared" si="61"/>
        <v>88</v>
      </c>
      <c r="Q80" s="236">
        <f t="shared" si="61"/>
        <v>88</v>
      </c>
      <c r="R80" s="236">
        <f t="shared" si="61"/>
        <v>88</v>
      </c>
      <c r="S80" s="41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</row>
    <row r="81" spans="1:43" s="1" customFormat="1" ht="20.25" customHeight="1" x14ac:dyDescent="0.2">
      <c r="A81" s="36"/>
      <c r="B81" s="36"/>
      <c r="C81" s="36"/>
      <c r="D81" s="424"/>
      <c r="E81" s="401"/>
      <c r="F81" s="134" t="s">
        <v>146</v>
      </c>
      <c r="G81" s="234">
        <f>'Gruppe 1'!G82</f>
        <v>37.5</v>
      </c>
      <c r="H81" s="237">
        <f>G81</f>
        <v>37.5</v>
      </c>
      <c r="I81" s="237">
        <f t="shared" si="61"/>
        <v>37.5</v>
      </c>
      <c r="J81" s="237">
        <f t="shared" si="61"/>
        <v>37.5</v>
      </c>
      <c r="K81" s="237">
        <f t="shared" si="61"/>
        <v>37.5</v>
      </c>
      <c r="L81" s="237">
        <f t="shared" si="61"/>
        <v>37.5</v>
      </c>
      <c r="M81" s="237">
        <f t="shared" si="61"/>
        <v>37.5</v>
      </c>
      <c r="N81" s="237">
        <f t="shared" si="61"/>
        <v>37.5</v>
      </c>
      <c r="O81" s="237">
        <f t="shared" si="61"/>
        <v>37.5</v>
      </c>
      <c r="P81" s="237">
        <f t="shared" si="61"/>
        <v>37.5</v>
      </c>
      <c r="Q81" s="237">
        <f t="shared" si="61"/>
        <v>37.5</v>
      </c>
      <c r="R81" s="237">
        <f t="shared" si="61"/>
        <v>37.5</v>
      </c>
      <c r="S81" s="41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</row>
    <row r="82" spans="1:43" s="1" customFormat="1" ht="20.25" hidden="1" customHeight="1" x14ac:dyDescent="0.2">
      <c r="A82" s="36"/>
      <c r="B82" s="83">
        <f>B76+1</f>
        <v>14</v>
      </c>
      <c r="C82" s="53">
        <v>1</v>
      </c>
      <c r="D82" s="424"/>
      <c r="E82" s="401"/>
      <c r="F82" s="227" t="s">
        <v>148</v>
      </c>
      <c r="G82" s="228">
        <f>IFERROR(G79*G80/100,0)</f>
        <v>0</v>
      </c>
      <c r="H82" s="228">
        <f t="shared" ref="H82:R82" si="62">IFERROR(H79*H80/100,0)</f>
        <v>0</v>
      </c>
      <c r="I82" s="228">
        <f t="shared" si="62"/>
        <v>0</v>
      </c>
      <c r="J82" s="228">
        <f t="shared" si="62"/>
        <v>0</v>
      </c>
      <c r="K82" s="228">
        <f t="shared" si="62"/>
        <v>0</v>
      </c>
      <c r="L82" s="228">
        <f t="shared" si="62"/>
        <v>0</v>
      </c>
      <c r="M82" s="228">
        <f t="shared" si="62"/>
        <v>0</v>
      </c>
      <c r="N82" s="228">
        <f t="shared" si="62"/>
        <v>0</v>
      </c>
      <c r="O82" s="228">
        <f t="shared" si="62"/>
        <v>0</v>
      </c>
      <c r="P82" s="228">
        <f t="shared" si="62"/>
        <v>0</v>
      </c>
      <c r="Q82" s="228">
        <f t="shared" si="62"/>
        <v>0</v>
      </c>
      <c r="R82" s="228">
        <f t="shared" si="62"/>
        <v>0</v>
      </c>
      <c r="S82" s="41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</row>
    <row r="83" spans="1:43" s="1" customFormat="1" ht="20.25" hidden="1" customHeight="1" x14ac:dyDescent="0.2">
      <c r="A83" s="36"/>
      <c r="B83" s="53"/>
      <c r="C83" s="53">
        <f>C82+1</f>
        <v>2</v>
      </c>
      <c r="D83" s="424"/>
      <c r="E83" s="401"/>
      <c r="F83" s="227" t="s">
        <v>145</v>
      </c>
      <c r="G83" s="235">
        <f>IFERROR(G79*G81/100,0)</f>
        <v>0</v>
      </c>
      <c r="H83" s="235">
        <f t="shared" ref="H83:R83" si="63">IFERROR(H79*H81/100,0)</f>
        <v>0</v>
      </c>
      <c r="I83" s="235">
        <f t="shared" si="63"/>
        <v>0</v>
      </c>
      <c r="J83" s="235">
        <f t="shared" si="63"/>
        <v>0</v>
      </c>
      <c r="K83" s="235">
        <f t="shared" si="63"/>
        <v>0</v>
      </c>
      <c r="L83" s="235">
        <f t="shared" si="63"/>
        <v>0</v>
      </c>
      <c r="M83" s="235">
        <f t="shared" si="63"/>
        <v>0</v>
      </c>
      <c r="N83" s="235">
        <f t="shared" si="63"/>
        <v>0</v>
      </c>
      <c r="O83" s="235">
        <f t="shared" si="63"/>
        <v>0</v>
      </c>
      <c r="P83" s="235">
        <f t="shared" si="63"/>
        <v>0</v>
      </c>
      <c r="Q83" s="235">
        <f t="shared" si="63"/>
        <v>0</v>
      </c>
      <c r="R83" s="235">
        <f t="shared" si="63"/>
        <v>0</v>
      </c>
      <c r="S83" s="41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</row>
    <row r="84" spans="1:43" s="1" customFormat="1" ht="20.25" hidden="1" customHeight="1" x14ac:dyDescent="0.2">
      <c r="A84" s="36"/>
      <c r="B84" s="36"/>
      <c r="C84" s="53">
        <v>3</v>
      </c>
      <c r="D84" s="424"/>
      <c r="E84" s="402"/>
      <c r="F84" s="227" t="s">
        <v>147</v>
      </c>
      <c r="G84" s="228">
        <f>IFERROR(G79*G80/100*G80/88,0)</f>
        <v>0</v>
      </c>
      <c r="H84" s="228">
        <f t="shared" ref="H84:R84" si="64">IFERROR(H79*H80/100*H80/88,0)</f>
        <v>0</v>
      </c>
      <c r="I84" s="228">
        <f t="shared" si="64"/>
        <v>0</v>
      </c>
      <c r="J84" s="228">
        <f t="shared" si="64"/>
        <v>0</v>
      </c>
      <c r="K84" s="228">
        <f t="shared" si="64"/>
        <v>0</v>
      </c>
      <c r="L84" s="228">
        <f t="shared" si="64"/>
        <v>0</v>
      </c>
      <c r="M84" s="228">
        <f t="shared" si="64"/>
        <v>0</v>
      </c>
      <c r="N84" s="228">
        <f t="shared" si="64"/>
        <v>0</v>
      </c>
      <c r="O84" s="228">
        <f t="shared" si="64"/>
        <v>0</v>
      </c>
      <c r="P84" s="228">
        <f t="shared" si="64"/>
        <v>0</v>
      </c>
      <c r="Q84" s="228">
        <f t="shared" si="64"/>
        <v>0</v>
      </c>
      <c r="R84" s="228">
        <f t="shared" si="64"/>
        <v>0</v>
      </c>
      <c r="S84" s="41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</row>
    <row r="85" spans="1:43" s="1" customFormat="1" ht="20.25" customHeight="1" x14ac:dyDescent="0.2">
      <c r="A85" s="36"/>
      <c r="B85" s="36"/>
      <c r="C85" s="36"/>
      <c r="D85" s="424"/>
      <c r="E85" s="400" t="e">
        <f>'Gruppe 1'!E86:E91</f>
        <v>#VALUE!</v>
      </c>
      <c r="F85" s="134" t="str">
        <f>$F$6</f>
        <v>FM-Menge (kg)</v>
      </c>
      <c r="G85" s="226"/>
      <c r="H85" s="256" t="str">
        <f t="shared" ref="H85:R85" si="65">IFERROR(G85*H$123/G$123,"-")</f>
        <v>-</v>
      </c>
      <c r="I85" s="256" t="str">
        <f t="shared" si="65"/>
        <v>-</v>
      </c>
      <c r="J85" s="256" t="str">
        <f t="shared" si="65"/>
        <v>-</v>
      </c>
      <c r="K85" s="256" t="str">
        <f t="shared" si="65"/>
        <v>-</v>
      </c>
      <c r="L85" s="256" t="str">
        <f t="shared" si="65"/>
        <v>-</v>
      </c>
      <c r="M85" s="256" t="str">
        <f t="shared" si="65"/>
        <v>-</v>
      </c>
      <c r="N85" s="256" t="str">
        <f t="shared" si="65"/>
        <v>-</v>
      </c>
      <c r="O85" s="256" t="str">
        <f t="shared" si="65"/>
        <v>-</v>
      </c>
      <c r="P85" s="256" t="str">
        <f t="shared" si="65"/>
        <v>-</v>
      </c>
      <c r="Q85" s="256" t="str">
        <f t="shared" si="65"/>
        <v>-</v>
      </c>
      <c r="R85" s="256" t="str">
        <f t="shared" si="65"/>
        <v>-</v>
      </c>
      <c r="S85" s="41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</row>
    <row r="86" spans="1:43" s="1" customFormat="1" ht="20.25" customHeight="1" x14ac:dyDescent="0.2">
      <c r="A86" s="36"/>
      <c r="B86" s="36"/>
      <c r="C86" s="36"/>
      <c r="D86" s="424"/>
      <c r="E86" s="401"/>
      <c r="F86" s="134" t="s">
        <v>63</v>
      </c>
      <c r="G86" s="157">
        <f>'Gruppe 1'!G87</f>
        <v>99</v>
      </c>
      <c r="H86" s="236">
        <f>G86</f>
        <v>99</v>
      </c>
      <c r="I86" s="236">
        <f t="shared" ref="I86:R87" si="66">H86</f>
        <v>99</v>
      </c>
      <c r="J86" s="236">
        <f t="shared" si="66"/>
        <v>99</v>
      </c>
      <c r="K86" s="236">
        <f t="shared" si="66"/>
        <v>99</v>
      </c>
      <c r="L86" s="236">
        <f t="shared" si="66"/>
        <v>99</v>
      </c>
      <c r="M86" s="236">
        <f t="shared" si="66"/>
        <v>99</v>
      </c>
      <c r="N86" s="236">
        <f t="shared" si="66"/>
        <v>99</v>
      </c>
      <c r="O86" s="236">
        <f t="shared" si="66"/>
        <v>99</v>
      </c>
      <c r="P86" s="236">
        <f t="shared" si="66"/>
        <v>99</v>
      </c>
      <c r="Q86" s="236">
        <f t="shared" si="66"/>
        <v>99</v>
      </c>
      <c r="R86" s="236">
        <f t="shared" si="66"/>
        <v>99</v>
      </c>
      <c r="S86" s="41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</row>
    <row r="87" spans="1:43" s="1" customFormat="1" ht="20.25" customHeight="1" x14ac:dyDescent="0.2">
      <c r="A87" s="36"/>
      <c r="B87" s="36"/>
      <c r="C87" s="36"/>
      <c r="D87" s="424"/>
      <c r="E87" s="401"/>
      <c r="F87" s="134" t="s">
        <v>146</v>
      </c>
      <c r="G87" s="234">
        <f>'Gruppe 1'!G88</f>
        <v>73.5</v>
      </c>
      <c r="H87" s="237">
        <f>G87</f>
        <v>73.5</v>
      </c>
      <c r="I87" s="237">
        <f t="shared" si="66"/>
        <v>73.5</v>
      </c>
      <c r="J87" s="237">
        <f t="shared" si="66"/>
        <v>73.5</v>
      </c>
      <c r="K87" s="237">
        <f t="shared" si="66"/>
        <v>73.5</v>
      </c>
      <c r="L87" s="237">
        <f t="shared" si="66"/>
        <v>73.5</v>
      </c>
      <c r="M87" s="237">
        <f t="shared" si="66"/>
        <v>73.5</v>
      </c>
      <c r="N87" s="237">
        <f t="shared" si="66"/>
        <v>73.5</v>
      </c>
      <c r="O87" s="237">
        <f t="shared" si="66"/>
        <v>73.5</v>
      </c>
      <c r="P87" s="237">
        <f t="shared" si="66"/>
        <v>73.5</v>
      </c>
      <c r="Q87" s="237">
        <f t="shared" si="66"/>
        <v>73.5</v>
      </c>
      <c r="R87" s="237">
        <f t="shared" si="66"/>
        <v>73.5</v>
      </c>
      <c r="S87" s="41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</row>
    <row r="88" spans="1:43" s="1" customFormat="1" ht="20.25" hidden="1" customHeight="1" x14ac:dyDescent="0.2">
      <c r="A88" s="36"/>
      <c r="B88" s="83">
        <f>B82+1</f>
        <v>15</v>
      </c>
      <c r="C88" s="53">
        <v>1</v>
      </c>
      <c r="D88" s="424"/>
      <c r="E88" s="401"/>
      <c r="F88" s="227" t="s">
        <v>148</v>
      </c>
      <c r="G88" s="228">
        <f>IFERROR(G85*G86/100,0)</f>
        <v>0</v>
      </c>
      <c r="H88" s="228">
        <f t="shared" ref="H88:R88" si="67">IFERROR(H85*H86/100,0)</f>
        <v>0</v>
      </c>
      <c r="I88" s="228">
        <f t="shared" si="67"/>
        <v>0</v>
      </c>
      <c r="J88" s="228">
        <f t="shared" si="67"/>
        <v>0</v>
      </c>
      <c r="K88" s="228">
        <f t="shared" si="67"/>
        <v>0</v>
      </c>
      <c r="L88" s="228">
        <f t="shared" si="67"/>
        <v>0</v>
      </c>
      <c r="M88" s="228">
        <f t="shared" si="67"/>
        <v>0</v>
      </c>
      <c r="N88" s="228">
        <f t="shared" si="67"/>
        <v>0</v>
      </c>
      <c r="O88" s="228">
        <f t="shared" si="67"/>
        <v>0</v>
      </c>
      <c r="P88" s="228">
        <f t="shared" si="67"/>
        <v>0</v>
      </c>
      <c r="Q88" s="228">
        <f t="shared" si="67"/>
        <v>0</v>
      </c>
      <c r="R88" s="228">
        <f t="shared" si="67"/>
        <v>0</v>
      </c>
      <c r="S88" s="41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</row>
    <row r="89" spans="1:43" s="1" customFormat="1" ht="20.25" hidden="1" customHeight="1" x14ac:dyDescent="0.2">
      <c r="A89" s="36"/>
      <c r="B89" s="53"/>
      <c r="C89" s="53">
        <f>C88+1</f>
        <v>2</v>
      </c>
      <c r="D89" s="424"/>
      <c r="E89" s="401"/>
      <c r="F89" s="227" t="s">
        <v>145</v>
      </c>
      <c r="G89" s="235">
        <f>IFERROR(G85*G87/100,0)</f>
        <v>0</v>
      </c>
      <c r="H89" s="235">
        <f t="shared" ref="H89:R89" si="68">IFERROR(H85*H87/100,0)</f>
        <v>0</v>
      </c>
      <c r="I89" s="235">
        <f t="shared" si="68"/>
        <v>0</v>
      </c>
      <c r="J89" s="235">
        <f t="shared" si="68"/>
        <v>0</v>
      </c>
      <c r="K89" s="235">
        <f t="shared" si="68"/>
        <v>0</v>
      </c>
      <c r="L89" s="235">
        <f t="shared" si="68"/>
        <v>0</v>
      </c>
      <c r="M89" s="235">
        <f t="shared" si="68"/>
        <v>0</v>
      </c>
      <c r="N89" s="235">
        <f t="shared" si="68"/>
        <v>0</v>
      </c>
      <c r="O89" s="235">
        <f t="shared" si="68"/>
        <v>0</v>
      </c>
      <c r="P89" s="235">
        <f t="shared" si="68"/>
        <v>0</v>
      </c>
      <c r="Q89" s="235">
        <f t="shared" si="68"/>
        <v>0</v>
      </c>
      <c r="R89" s="235">
        <f t="shared" si="68"/>
        <v>0</v>
      </c>
      <c r="S89" s="41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</row>
    <row r="90" spans="1:43" s="1" customFormat="1" ht="20.25" hidden="1" customHeight="1" x14ac:dyDescent="0.2">
      <c r="A90" s="36"/>
      <c r="B90" s="36"/>
      <c r="C90" s="53">
        <v>3</v>
      </c>
      <c r="D90" s="424"/>
      <c r="E90" s="402"/>
      <c r="F90" s="227" t="s">
        <v>147</v>
      </c>
      <c r="G90" s="228">
        <f>IFERROR(G85*G86/100*G86/88,0)</f>
        <v>0</v>
      </c>
      <c r="H90" s="228">
        <f t="shared" ref="H90:R90" si="69">IFERROR(H85*H86/100*H86/88,0)</f>
        <v>0</v>
      </c>
      <c r="I90" s="228">
        <f t="shared" si="69"/>
        <v>0</v>
      </c>
      <c r="J90" s="228">
        <f t="shared" si="69"/>
        <v>0</v>
      </c>
      <c r="K90" s="228">
        <f t="shared" si="69"/>
        <v>0</v>
      </c>
      <c r="L90" s="228">
        <f t="shared" si="69"/>
        <v>0</v>
      </c>
      <c r="M90" s="228">
        <f t="shared" si="69"/>
        <v>0</v>
      </c>
      <c r="N90" s="228">
        <f t="shared" si="69"/>
        <v>0</v>
      </c>
      <c r="O90" s="228">
        <f t="shared" si="69"/>
        <v>0</v>
      </c>
      <c r="P90" s="228">
        <f t="shared" si="69"/>
        <v>0</v>
      </c>
      <c r="Q90" s="228">
        <f t="shared" si="69"/>
        <v>0</v>
      </c>
      <c r="R90" s="228">
        <f t="shared" si="69"/>
        <v>0</v>
      </c>
      <c r="S90" s="41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</row>
    <row r="91" spans="1:43" s="1" customFormat="1" ht="20.25" customHeight="1" x14ac:dyDescent="0.2">
      <c r="A91" s="36"/>
      <c r="B91" s="36"/>
      <c r="C91" s="36"/>
      <c r="D91" s="424"/>
      <c r="E91" s="400" t="e">
        <f>'Gruppe 1'!E92:E97</f>
        <v>#VALUE!</v>
      </c>
      <c r="F91" s="134" t="str">
        <f>$F$6</f>
        <v>FM-Menge (kg)</v>
      </c>
      <c r="G91" s="226"/>
      <c r="H91" s="256" t="str">
        <f t="shared" ref="H91:R91" si="70">IFERROR(G91*H$123/G$123,"-")</f>
        <v>-</v>
      </c>
      <c r="I91" s="256" t="str">
        <f t="shared" si="70"/>
        <v>-</v>
      </c>
      <c r="J91" s="256" t="str">
        <f t="shared" si="70"/>
        <v>-</v>
      </c>
      <c r="K91" s="256" t="str">
        <f t="shared" si="70"/>
        <v>-</v>
      </c>
      <c r="L91" s="256" t="str">
        <f t="shared" si="70"/>
        <v>-</v>
      </c>
      <c r="M91" s="256" t="str">
        <f t="shared" si="70"/>
        <v>-</v>
      </c>
      <c r="N91" s="256" t="str">
        <f t="shared" si="70"/>
        <v>-</v>
      </c>
      <c r="O91" s="256" t="str">
        <f t="shared" si="70"/>
        <v>-</v>
      </c>
      <c r="P91" s="256" t="str">
        <f t="shared" si="70"/>
        <v>-</v>
      </c>
      <c r="Q91" s="256" t="str">
        <f t="shared" si="70"/>
        <v>-</v>
      </c>
      <c r="R91" s="256" t="str">
        <f t="shared" si="70"/>
        <v>-</v>
      </c>
      <c r="S91" s="41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</row>
    <row r="92" spans="1:43" s="1" customFormat="1" ht="20.25" customHeight="1" x14ac:dyDescent="0.2">
      <c r="A92" s="36"/>
      <c r="B92" s="36"/>
      <c r="C92" s="36"/>
      <c r="D92" s="424"/>
      <c r="E92" s="401"/>
      <c r="F92" s="134" t="s">
        <v>63</v>
      </c>
      <c r="G92" s="157">
        <f>'Gruppe 1'!G93</f>
        <v>99</v>
      </c>
      <c r="H92" s="236">
        <f>G92</f>
        <v>99</v>
      </c>
      <c r="I92" s="236">
        <f t="shared" ref="I92:R93" si="71">H92</f>
        <v>99</v>
      </c>
      <c r="J92" s="236">
        <f t="shared" si="71"/>
        <v>99</v>
      </c>
      <c r="K92" s="236">
        <f t="shared" si="71"/>
        <v>99</v>
      </c>
      <c r="L92" s="236">
        <f t="shared" si="71"/>
        <v>99</v>
      </c>
      <c r="M92" s="236">
        <f t="shared" si="71"/>
        <v>99</v>
      </c>
      <c r="N92" s="236">
        <f t="shared" si="71"/>
        <v>99</v>
      </c>
      <c r="O92" s="236">
        <f t="shared" si="71"/>
        <v>99</v>
      </c>
      <c r="P92" s="236">
        <f t="shared" si="71"/>
        <v>99</v>
      </c>
      <c r="Q92" s="236">
        <f t="shared" si="71"/>
        <v>99</v>
      </c>
      <c r="R92" s="236">
        <f t="shared" si="71"/>
        <v>99</v>
      </c>
      <c r="S92" s="41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</row>
    <row r="93" spans="1:43" s="1" customFormat="1" ht="20.25" customHeight="1" x14ac:dyDescent="0.2">
      <c r="A93" s="36"/>
      <c r="B93" s="36"/>
      <c r="C93" s="36"/>
      <c r="D93" s="424"/>
      <c r="E93" s="401"/>
      <c r="F93" s="134" t="s">
        <v>146</v>
      </c>
      <c r="G93" s="234">
        <f>'Gruppe 1'!G94</f>
        <v>70</v>
      </c>
      <c r="H93" s="237">
        <f>G93</f>
        <v>70</v>
      </c>
      <c r="I93" s="237">
        <f t="shared" si="71"/>
        <v>70</v>
      </c>
      <c r="J93" s="237">
        <f t="shared" si="71"/>
        <v>70</v>
      </c>
      <c r="K93" s="237">
        <f t="shared" si="71"/>
        <v>70</v>
      </c>
      <c r="L93" s="237">
        <f t="shared" si="71"/>
        <v>70</v>
      </c>
      <c r="M93" s="237">
        <f t="shared" si="71"/>
        <v>70</v>
      </c>
      <c r="N93" s="237">
        <f t="shared" si="71"/>
        <v>70</v>
      </c>
      <c r="O93" s="237">
        <f t="shared" si="71"/>
        <v>70</v>
      </c>
      <c r="P93" s="237">
        <f t="shared" si="71"/>
        <v>70</v>
      </c>
      <c r="Q93" s="237">
        <f t="shared" si="71"/>
        <v>70</v>
      </c>
      <c r="R93" s="237">
        <f t="shared" si="71"/>
        <v>70</v>
      </c>
      <c r="S93" s="41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</row>
    <row r="94" spans="1:43" s="1" customFormat="1" ht="20.25" hidden="1" customHeight="1" x14ac:dyDescent="0.2">
      <c r="A94" s="36"/>
      <c r="B94" s="83">
        <f>B88+1</f>
        <v>16</v>
      </c>
      <c r="C94" s="53">
        <v>1</v>
      </c>
      <c r="D94" s="424"/>
      <c r="E94" s="401"/>
      <c r="F94" s="227" t="s">
        <v>148</v>
      </c>
      <c r="G94" s="228">
        <f>IFERROR(G91*G92/100,0)</f>
        <v>0</v>
      </c>
      <c r="H94" s="228">
        <f t="shared" ref="H94:R94" si="72">IFERROR(H91*H92/100,0)</f>
        <v>0</v>
      </c>
      <c r="I94" s="228">
        <f t="shared" si="72"/>
        <v>0</v>
      </c>
      <c r="J94" s="228">
        <f t="shared" si="72"/>
        <v>0</v>
      </c>
      <c r="K94" s="228">
        <f t="shared" si="72"/>
        <v>0</v>
      </c>
      <c r="L94" s="228">
        <f t="shared" si="72"/>
        <v>0</v>
      </c>
      <c r="M94" s="228">
        <f t="shared" si="72"/>
        <v>0</v>
      </c>
      <c r="N94" s="228">
        <f t="shared" si="72"/>
        <v>0</v>
      </c>
      <c r="O94" s="228">
        <f t="shared" si="72"/>
        <v>0</v>
      </c>
      <c r="P94" s="228">
        <f t="shared" si="72"/>
        <v>0</v>
      </c>
      <c r="Q94" s="228">
        <f t="shared" si="72"/>
        <v>0</v>
      </c>
      <c r="R94" s="228">
        <f t="shared" si="72"/>
        <v>0</v>
      </c>
      <c r="S94" s="41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</row>
    <row r="95" spans="1:43" s="1" customFormat="1" ht="20.25" hidden="1" customHeight="1" x14ac:dyDescent="0.2">
      <c r="A95" s="36"/>
      <c r="B95" s="53"/>
      <c r="C95" s="53">
        <f>C94+1</f>
        <v>2</v>
      </c>
      <c r="D95" s="424"/>
      <c r="E95" s="401"/>
      <c r="F95" s="227" t="s">
        <v>145</v>
      </c>
      <c r="G95" s="235">
        <f>IFERROR(G91*G93/100,0)</f>
        <v>0</v>
      </c>
      <c r="H95" s="235">
        <f t="shared" ref="H95:R95" si="73">IFERROR(H91*H93/100,0)</f>
        <v>0</v>
      </c>
      <c r="I95" s="235">
        <f t="shared" si="73"/>
        <v>0</v>
      </c>
      <c r="J95" s="235">
        <f t="shared" si="73"/>
        <v>0</v>
      </c>
      <c r="K95" s="235">
        <f t="shared" si="73"/>
        <v>0</v>
      </c>
      <c r="L95" s="235">
        <f t="shared" si="73"/>
        <v>0</v>
      </c>
      <c r="M95" s="235">
        <f t="shared" si="73"/>
        <v>0</v>
      </c>
      <c r="N95" s="235">
        <f t="shared" si="73"/>
        <v>0</v>
      </c>
      <c r="O95" s="235">
        <f t="shared" si="73"/>
        <v>0</v>
      </c>
      <c r="P95" s="235">
        <f t="shared" si="73"/>
        <v>0</v>
      </c>
      <c r="Q95" s="235">
        <f t="shared" si="73"/>
        <v>0</v>
      </c>
      <c r="R95" s="235">
        <f t="shared" si="73"/>
        <v>0</v>
      </c>
      <c r="S95" s="41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</row>
    <row r="96" spans="1:43" s="1" customFormat="1" ht="20.25" hidden="1" customHeight="1" x14ac:dyDescent="0.2">
      <c r="A96" s="36"/>
      <c r="B96" s="36"/>
      <c r="C96" s="53">
        <v>3</v>
      </c>
      <c r="D96" s="424"/>
      <c r="E96" s="402"/>
      <c r="F96" s="227" t="s">
        <v>147</v>
      </c>
      <c r="G96" s="228">
        <f>IFERROR(G91*G92/100*G92/88,0)</f>
        <v>0</v>
      </c>
      <c r="H96" s="228">
        <f t="shared" ref="H96:R96" si="74">IFERROR(H91*H92/100*H92/88,0)</f>
        <v>0</v>
      </c>
      <c r="I96" s="228">
        <f t="shared" si="74"/>
        <v>0</v>
      </c>
      <c r="J96" s="228">
        <f t="shared" si="74"/>
        <v>0</v>
      </c>
      <c r="K96" s="228">
        <f t="shared" si="74"/>
        <v>0</v>
      </c>
      <c r="L96" s="228">
        <f t="shared" si="74"/>
        <v>0</v>
      </c>
      <c r="M96" s="228">
        <f t="shared" si="74"/>
        <v>0</v>
      </c>
      <c r="N96" s="228">
        <f t="shared" si="74"/>
        <v>0</v>
      </c>
      <c r="O96" s="228">
        <f t="shared" si="74"/>
        <v>0</v>
      </c>
      <c r="P96" s="228">
        <f t="shared" si="74"/>
        <v>0</v>
      </c>
      <c r="Q96" s="228">
        <f t="shared" si="74"/>
        <v>0</v>
      </c>
      <c r="R96" s="228">
        <f t="shared" si="74"/>
        <v>0</v>
      </c>
      <c r="S96" s="41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</row>
    <row r="97" spans="1:43" s="1" customFormat="1" ht="20.25" customHeight="1" x14ac:dyDescent="0.2">
      <c r="A97" s="36"/>
      <c r="B97" s="36"/>
      <c r="C97" s="36"/>
      <c r="D97" s="424"/>
      <c r="E97" s="400" t="e">
        <f>'Gruppe 1'!E98:E103</f>
        <v>#VALUE!</v>
      </c>
      <c r="F97" s="134" t="str">
        <f>$F$6</f>
        <v>FM-Menge (kg)</v>
      </c>
      <c r="G97" s="226"/>
      <c r="H97" s="256" t="str">
        <f t="shared" ref="H97:R97" si="75">IFERROR(G97*H$123/G$123,"-")</f>
        <v>-</v>
      </c>
      <c r="I97" s="256" t="str">
        <f t="shared" si="75"/>
        <v>-</v>
      </c>
      <c r="J97" s="256" t="str">
        <f t="shared" si="75"/>
        <v>-</v>
      </c>
      <c r="K97" s="256" t="str">
        <f t="shared" si="75"/>
        <v>-</v>
      </c>
      <c r="L97" s="256" t="str">
        <f t="shared" si="75"/>
        <v>-</v>
      </c>
      <c r="M97" s="256" t="str">
        <f t="shared" si="75"/>
        <v>-</v>
      </c>
      <c r="N97" s="256" t="str">
        <f t="shared" si="75"/>
        <v>-</v>
      </c>
      <c r="O97" s="256" t="str">
        <f t="shared" si="75"/>
        <v>-</v>
      </c>
      <c r="P97" s="256" t="str">
        <f t="shared" si="75"/>
        <v>-</v>
      </c>
      <c r="Q97" s="256" t="str">
        <f t="shared" si="75"/>
        <v>-</v>
      </c>
      <c r="R97" s="256" t="str">
        <f t="shared" si="75"/>
        <v>-</v>
      </c>
      <c r="S97" s="41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</row>
    <row r="98" spans="1:43" s="1" customFormat="1" ht="20.25" customHeight="1" x14ac:dyDescent="0.2">
      <c r="A98" s="36"/>
      <c r="B98" s="36"/>
      <c r="C98" s="36"/>
      <c r="D98" s="424"/>
      <c r="E98" s="401"/>
      <c r="F98" s="134" t="s">
        <v>63</v>
      </c>
      <c r="G98" s="157">
        <f>'Gruppe 1'!G99</f>
        <v>98</v>
      </c>
      <c r="H98" s="236">
        <f>G98</f>
        <v>98</v>
      </c>
      <c r="I98" s="236">
        <f t="shared" ref="I98:R99" si="76">H98</f>
        <v>98</v>
      </c>
      <c r="J98" s="236">
        <f t="shared" si="76"/>
        <v>98</v>
      </c>
      <c r="K98" s="236">
        <f t="shared" si="76"/>
        <v>98</v>
      </c>
      <c r="L98" s="236">
        <f t="shared" si="76"/>
        <v>98</v>
      </c>
      <c r="M98" s="236">
        <f t="shared" si="76"/>
        <v>98</v>
      </c>
      <c r="N98" s="236">
        <f t="shared" si="76"/>
        <v>98</v>
      </c>
      <c r="O98" s="236">
        <f t="shared" si="76"/>
        <v>98</v>
      </c>
      <c r="P98" s="236">
        <f t="shared" si="76"/>
        <v>98</v>
      </c>
      <c r="Q98" s="236">
        <f t="shared" si="76"/>
        <v>98</v>
      </c>
      <c r="R98" s="236">
        <f t="shared" si="76"/>
        <v>98</v>
      </c>
      <c r="S98" s="41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</row>
    <row r="99" spans="1:43" s="1" customFormat="1" ht="20.25" customHeight="1" x14ac:dyDescent="0.2">
      <c r="A99" s="36"/>
      <c r="B99" s="36"/>
      <c r="C99" s="36"/>
      <c r="D99" s="424"/>
      <c r="E99" s="401"/>
      <c r="F99" s="134" t="s">
        <v>146</v>
      </c>
      <c r="G99" s="234">
        <f>'Gruppe 1'!G100</f>
        <v>4.5</v>
      </c>
      <c r="H99" s="237">
        <f>G99</f>
        <v>4.5</v>
      </c>
      <c r="I99" s="237">
        <f t="shared" si="76"/>
        <v>4.5</v>
      </c>
      <c r="J99" s="237">
        <f t="shared" si="76"/>
        <v>4.5</v>
      </c>
      <c r="K99" s="237">
        <f t="shared" si="76"/>
        <v>4.5</v>
      </c>
      <c r="L99" s="237">
        <f t="shared" si="76"/>
        <v>4.5</v>
      </c>
      <c r="M99" s="237">
        <f t="shared" si="76"/>
        <v>4.5</v>
      </c>
      <c r="N99" s="237">
        <f t="shared" si="76"/>
        <v>4.5</v>
      </c>
      <c r="O99" s="237">
        <f t="shared" si="76"/>
        <v>4.5</v>
      </c>
      <c r="P99" s="237">
        <f t="shared" si="76"/>
        <v>4.5</v>
      </c>
      <c r="Q99" s="237">
        <f t="shared" si="76"/>
        <v>4.5</v>
      </c>
      <c r="R99" s="237">
        <f t="shared" si="76"/>
        <v>4.5</v>
      </c>
      <c r="S99" s="41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</row>
    <row r="100" spans="1:43" s="1" customFormat="1" ht="20.25" hidden="1" customHeight="1" x14ac:dyDescent="0.2">
      <c r="A100" s="36"/>
      <c r="B100" s="83">
        <f>B94+1</f>
        <v>17</v>
      </c>
      <c r="C100" s="53">
        <v>1</v>
      </c>
      <c r="D100" s="424"/>
      <c r="E100" s="401"/>
      <c r="F100" s="227" t="s">
        <v>148</v>
      </c>
      <c r="G100" s="228">
        <f>IFERROR(G97*G98/100,0)</f>
        <v>0</v>
      </c>
      <c r="H100" s="228">
        <f t="shared" ref="H100:R100" si="77">IFERROR(H97*H98/100,0)</f>
        <v>0</v>
      </c>
      <c r="I100" s="228">
        <f t="shared" si="77"/>
        <v>0</v>
      </c>
      <c r="J100" s="228">
        <f t="shared" si="77"/>
        <v>0</v>
      </c>
      <c r="K100" s="228">
        <f t="shared" si="77"/>
        <v>0</v>
      </c>
      <c r="L100" s="228">
        <f t="shared" si="77"/>
        <v>0</v>
      </c>
      <c r="M100" s="228">
        <f t="shared" si="77"/>
        <v>0</v>
      </c>
      <c r="N100" s="228">
        <f t="shared" si="77"/>
        <v>0</v>
      </c>
      <c r="O100" s="228">
        <f t="shared" si="77"/>
        <v>0</v>
      </c>
      <c r="P100" s="228">
        <f t="shared" si="77"/>
        <v>0</v>
      </c>
      <c r="Q100" s="228">
        <f t="shared" si="77"/>
        <v>0</v>
      </c>
      <c r="R100" s="228">
        <f t="shared" si="77"/>
        <v>0</v>
      </c>
      <c r="S100" s="41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</row>
    <row r="101" spans="1:43" s="1" customFormat="1" ht="20.25" hidden="1" customHeight="1" x14ac:dyDescent="0.2">
      <c r="A101" s="36"/>
      <c r="B101" s="53"/>
      <c r="C101" s="53">
        <f>C100+1</f>
        <v>2</v>
      </c>
      <c r="D101" s="424"/>
      <c r="E101" s="401"/>
      <c r="F101" s="227" t="s">
        <v>145</v>
      </c>
      <c r="G101" s="235">
        <f>IFERROR(G97*G99/100,0)</f>
        <v>0</v>
      </c>
      <c r="H101" s="235">
        <f t="shared" ref="H101:R101" si="78">IFERROR(H97*H99/100,0)</f>
        <v>0</v>
      </c>
      <c r="I101" s="235">
        <f t="shared" si="78"/>
        <v>0</v>
      </c>
      <c r="J101" s="235">
        <f t="shared" si="78"/>
        <v>0</v>
      </c>
      <c r="K101" s="235">
        <f t="shared" si="78"/>
        <v>0</v>
      </c>
      <c r="L101" s="235">
        <f t="shared" si="78"/>
        <v>0</v>
      </c>
      <c r="M101" s="235">
        <f t="shared" si="78"/>
        <v>0</v>
      </c>
      <c r="N101" s="235">
        <f t="shared" si="78"/>
        <v>0</v>
      </c>
      <c r="O101" s="235">
        <f t="shared" si="78"/>
        <v>0</v>
      </c>
      <c r="P101" s="235">
        <f t="shared" si="78"/>
        <v>0</v>
      </c>
      <c r="Q101" s="235">
        <f t="shared" si="78"/>
        <v>0</v>
      </c>
      <c r="R101" s="235">
        <f t="shared" si="78"/>
        <v>0</v>
      </c>
      <c r="S101" s="41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</row>
    <row r="102" spans="1:43" s="1" customFormat="1" ht="20.25" hidden="1" customHeight="1" x14ac:dyDescent="0.2">
      <c r="A102" s="36"/>
      <c r="B102" s="36"/>
      <c r="C102" s="53">
        <v>3</v>
      </c>
      <c r="D102" s="424"/>
      <c r="E102" s="402"/>
      <c r="F102" s="227" t="s">
        <v>147</v>
      </c>
      <c r="G102" s="228">
        <f>IFERROR(G97*G98/100*G98/88,0)</f>
        <v>0</v>
      </c>
      <c r="H102" s="228">
        <f t="shared" ref="H102:R102" si="79">IFERROR(H97*H98/100*H98/88,0)</f>
        <v>0</v>
      </c>
      <c r="I102" s="228">
        <f t="shared" si="79"/>
        <v>0</v>
      </c>
      <c r="J102" s="228">
        <f t="shared" si="79"/>
        <v>0</v>
      </c>
      <c r="K102" s="228">
        <f t="shared" si="79"/>
        <v>0</v>
      </c>
      <c r="L102" s="228">
        <f t="shared" si="79"/>
        <v>0</v>
      </c>
      <c r="M102" s="228">
        <f t="shared" si="79"/>
        <v>0</v>
      </c>
      <c r="N102" s="228">
        <f t="shared" si="79"/>
        <v>0</v>
      </c>
      <c r="O102" s="228">
        <f t="shared" si="79"/>
        <v>0</v>
      </c>
      <c r="P102" s="228">
        <f t="shared" si="79"/>
        <v>0</v>
      </c>
      <c r="Q102" s="228">
        <f t="shared" si="79"/>
        <v>0</v>
      </c>
      <c r="R102" s="228">
        <f t="shared" si="79"/>
        <v>0</v>
      </c>
      <c r="S102" s="41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</row>
    <row r="103" spans="1:43" s="1" customFormat="1" ht="20.25" customHeight="1" x14ac:dyDescent="0.2">
      <c r="A103" s="36"/>
      <c r="B103" s="36"/>
      <c r="C103" s="36"/>
      <c r="D103" s="421" t="s">
        <v>70</v>
      </c>
      <c r="E103" s="400" t="e">
        <f>'Gruppe 1'!E104:E109</f>
        <v>#VALUE!</v>
      </c>
      <c r="F103" s="134" t="str">
        <f>$F$6</f>
        <v>FM-Menge (kg)</v>
      </c>
      <c r="G103" s="226"/>
      <c r="H103" s="256" t="str">
        <f t="shared" ref="H103:R103" si="80">IFERROR(G103*H$123/G$123,"-")</f>
        <v>-</v>
      </c>
      <c r="I103" s="256" t="str">
        <f t="shared" si="80"/>
        <v>-</v>
      </c>
      <c r="J103" s="256" t="str">
        <f t="shared" si="80"/>
        <v>-</v>
      </c>
      <c r="K103" s="256" t="str">
        <f t="shared" si="80"/>
        <v>-</v>
      </c>
      <c r="L103" s="256" t="str">
        <f t="shared" si="80"/>
        <v>-</v>
      </c>
      <c r="M103" s="256" t="str">
        <f t="shared" si="80"/>
        <v>-</v>
      </c>
      <c r="N103" s="256" t="str">
        <f t="shared" si="80"/>
        <v>-</v>
      </c>
      <c r="O103" s="256" t="str">
        <f t="shared" si="80"/>
        <v>-</v>
      </c>
      <c r="P103" s="256" t="str">
        <f t="shared" si="80"/>
        <v>-</v>
      </c>
      <c r="Q103" s="256" t="str">
        <f t="shared" si="80"/>
        <v>-</v>
      </c>
      <c r="R103" s="256" t="str">
        <f t="shared" si="80"/>
        <v>-</v>
      </c>
      <c r="S103" s="41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</row>
    <row r="104" spans="1:43" s="1" customFormat="1" ht="20.25" customHeight="1" x14ac:dyDescent="0.2">
      <c r="A104" s="36"/>
      <c r="B104" s="36"/>
      <c r="C104" s="36"/>
      <c r="D104" s="421"/>
      <c r="E104" s="401"/>
      <c r="F104" s="134" t="s">
        <v>63</v>
      </c>
      <c r="G104" s="157">
        <f>'Gruppe 1'!G105</f>
        <v>25</v>
      </c>
      <c r="H104" s="236">
        <f>G104</f>
        <v>25</v>
      </c>
      <c r="I104" s="236">
        <f t="shared" ref="I104:R105" si="81">H104</f>
        <v>25</v>
      </c>
      <c r="J104" s="236">
        <f t="shared" si="81"/>
        <v>25</v>
      </c>
      <c r="K104" s="236">
        <f t="shared" si="81"/>
        <v>25</v>
      </c>
      <c r="L104" s="236">
        <f t="shared" si="81"/>
        <v>25</v>
      </c>
      <c r="M104" s="236">
        <f t="shared" si="81"/>
        <v>25</v>
      </c>
      <c r="N104" s="236">
        <f t="shared" si="81"/>
        <v>25</v>
      </c>
      <c r="O104" s="236">
        <f t="shared" si="81"/>
        <v>25</v>
      </c>
      <c r="P104" s="236">
        <f t="shared" si="81"/>
        <v>25</v>
      </c>
      <c r="Q104" s="236">
        <f t="shared" si="81"/>
        <v>25</v>
      </c>
      <c r="R104" s="236">
        <f t="shared" si="81"/>
        <v>25</v>
      </c>
      <c r="S104" s="41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</row>
    <row r="105" spans="1:43" s="1" customFormat="1" ht="20.25" customHeight="1" x14ac:dyDescent="0.2">
      <c r="A105" s="36"/>
      <c r="B105" s="36"/>
      <c r="C105" s="36"/>
      <c r="D105" s="421"/>
      <c r="E105" s="401"/>
      <c r="F105" s="134" t="s">
        <v>146</v>
      </c>
      <c r="G105" s="234">
        <f>'Gruppe 1'!G106</f>
        <v>4.2</v>
      </c>
      <c r="H105" s="237">
        <f>G105</f>
        <v>4.2</v>
      </c>
      <c r="I105" s="237">
        <f t="shared" si="81"/>
        <v>4.2</v>
      </c>
      <c r="J105" s="237">
        <f t="shared" si="81"/>
        <v>4.2</v>
      </c>
      <c r="K105" s="237">
        <f t="shared" si="81"/>
        <v>4.2</v>
      </c>
      <c r="L105" s="237">
        <f t="shared" si="81"/>
        <v>4.2</v>
      </c>
      <c r="M105" s="237">
        <f t="shared" si="81"/>
        <v>4.2</v>
      </c>
      <c r="N105" s="237">
        <f t="shared" si="81"/>
        <v>4.2</v>
      </c>
      <c r="O105" s="237">
        <f t="shared" si="81"/>
        <v>4.2</v>
      </c>
      <c r="P105" s="237">
        <f t="shared" si="81"/>
        <v>4.2</v>
      </c>
      <c r="Q105" s="237">
        <f t="shared" si="81"/>
        <v>4.2</v>
      </c>
      <c r="R105" s="237">
        <f t="shared" si="81"/>
        <v>4.2</v>
      </c>
      <c r="S105" s="41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</row>
    <row r="106" spans="1:43" s="1" customFormat="1" ht="20.25" hidden="1" customHeight="1" x14ac:dyDescent="0.2">
      <c r="A106" s="36"/>
      <c r="B106" s="83">
        <f>B100+1</f>
        <v>18</v>
      </c>
      <c r="C106" s="53">
        <v>1</v>
      </c>
      <c r="D106" s="421"/>
      <c r="E106" s="401"/>
      <c r="F106" s="227" t="s">
        <v>148</v>
      </c>
      <c r="G106" s="228">
        <f>IFERROR(G103*G104/100,0)</f>
        <v>0</v>
      </c>
      <c r="H106" s="228">
        <f t="shared" ref="H106:R106" si="82">IFERROR(H103*H104/100,0)</f>
        <v>0</v>
      </c>
      <c r="I106" s="228">
        <f t="shared" si="82"/>
        <v>0</v>
      </c>
      <c r="J106" s="228">
        <f t="shared" si="82"/>
        <v>0</v>
      </c>
      <c r="K106" s="228">
        <f t="shared" si="82"/>
        <v>0</v>
      </c>
      <c r="L106" s="228">
        <f t="shared" si="82"/>
        <v>0</v>
      </c>
      <c r="M106" s="228">
        <f t="shared" si="82"/>
        <v>0</v>
      </c>
      <c r="N106" s="228">
        <f t="shared" si="82"/>
        <v>0</v>
      </c>
      <c r="O106" s="228">
        <f t="shared" si="82"/>
        <v>0</v>
      </c>
      <c r="P106" s="228">
        <f t="shared" si="82"/>
        <v>0</v>
      </c>
      <c r="Q106" s="228">
        <f t="shared" si="82"/>
        <v>0</v>
      </c>
      <c r="R106" s="228">
        <f t="shared" si="82"/>
        <v>0</v>
      </c>
      <c r="S106" s="41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</row>
    <row r="107" spans="1:43" s="1" customFormat="1" ht="20.25" hidden="1" customHeight="1" x14ac:dyDescent="0.2">
      <c r="A107" s="36"/>
      <c r="B107" s="53"/>
      <c r="C107" s="53">
        <f>C106+1</f>
        <v>2</v>
      </c>
      <c r="D107" s="421"/>
      <c r="E107" s="401"/>
      <c r="F107" s="227" t="s">
        <v>145</v>
      </c>
      <c r="G107" s="235">
        <f>IFERROR(G103*G105/100,0)</f>
        <v>0</v>
      </c>
      <c r="H107" s="235">
        <f t="shared" ref="H107:R107" si="83">IFERROR(H103*H105/100,0)</f>
        <v>0</v>
      </c>
      <c r="I107" s="235">
        <f t="shared" si="83"/>
        <v>0</v>
      </c>
      <c r="J107" s="235">
        <f t="shared" si="83"/>
        <v>0</v>
      </c>
      <c r="K107" s="235">
        <f t="shared" si="83"/>
        <v>0</v>
      </c>
      <c r="L107" s="235">
        <f t="shared" si="83"/>
        <v>0</v>
      </c>
      <c r="M107" s="235">
        <f t="shared" si="83"/>
        <v>0</v>
      </c>
      <c r="N107" s="235">
        <f t="shared" si="83"/>
        <v>0</v>
      </c>
      <c r="O107" s="235">
        <f t="shared" si="83"/>
        <v>0</v>
      </c>
      <c r="P107" s="235">
        <f t="shared" si="83"/>
        <v>0</v>
      </c>
      <c r="Q107" s="235">
        <f t="shared" si="83"/>
        <v>0</v>
      </c>
      <c r="R107" s="235">
        <f t="shared" si="83"/>
        <v>0</v>
      </c>
      <c r="S107" s="41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</row>
    <row r="108" spans="1:43" s="1" customFormat="1" ht="20.25" hidden="1" customHeight="1" x14ac:dyDescent="0.2">
      <c r="A108" s="36"/>
      <c r="B108" s="36"/>
      <c r="C108" s="53">
        <v>3</v>
      </c>
      <c r="D108" s="421"/>
      <c r="E108" s="402"/>
      <c r="F108" s="227" t="s">
        <v>147</v>
      </c>
      <c r="G108" s="228">
        <f>IFERROR(G103*G104/100*G104/88,0)</f>
        <v>0</v>
      </c>
      <c r="H108" s="228">
        <f t="shared" ref="H108:R108" si="84">IFERROR(H103*H104/100*H104/88,0)</f>
        <v>0</v>
      </c>
      <c r="I108" s="228">
        <f t="shared" si="84"/>
        <v>0</v>
      </c>
      <c r="J108" s="228">
        <f t="shared" si="84"/>
        <v>0</v>
      </c>
      <c r="K108" s="228">
        <f t="shared" si="84"/>
        <v>0</v>
      </c>
      <c r="L108" s="228">
        <f t="shared" si="84"/>
        <v>0</v>
      </c>
      <c r="M108" s="228">
        <f t="shared" si="84"/>
        <v>0</v>
      </c>
      <c r="N108" s="228">
        <f t="shared" si="84"/>
        <v>0</v>
      </c>
      <c r="O108" s="228">
        <f t="shared" si="84"/>
        <v>0</v>
      </c>
      <c r="P108" s="228">
        <f t="shared" si="84"/>
        <v>0</v>
      </c>
      <c r="Q108" s="228">
        <f t="shared" si="84"/>
        <v>0</v>
      </c>
      <c r="R108" s="228">
        <f t="shared" si="84"/>
        <v>0</v>
      </c>
      <c r="S108" s="41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</row>
    <row r="109" spans="1:43" s="1" customFormat="1" ht="20.25" customHeight="1" x14ac:dyDescent="0.2">
      <c r="A109" s="36"/>
      <c r="B109" s="36"/>
      <c r="C109" s="36"/>
      <c r="D109" s="421"/>
      <c r="E109" s="400" t="e">
        <f>'Gruppe 1'!E110:E115</f>
        <v>#VALUE!</v>
      </c>
      <c r="F109" s="134" t="str">
        <f>$F$6</f>
        <v>FM-Menge (kg)</v>
      </c>
      <c r="G109" s="226"/>
      <c r="H109" s="256" t="str">
        <f t="shared" ref="H109:R109" si="85">IFERROR(G109*H$123/G$123,"-")</f>
        <v>-</v>
      </c>
      <c r="I109" s="256" t="str">
        <f t="shared" si="85"/>
        <v>-</v>
      </c>
      <c r="J109" s="256" t="str">
        <f t="shared" si="85"/>
        <v>-</v>
      </c>
      <c r="K109" s="256" t="str">
        <f t="shared" si="85"/>
        <v>-</v>
      </c>
      <c r="L109" s="256" t="str">
        <f t="shared" si="85"/>
        <v>-</v>
      </c>
      <c r="M109" s="256" t="str">
        <f t="shared" si="85"/>
        <v>-</v>
      </c>
      <c r="N109" s="256" t="str">
        <f t="shared" si="85"/>
        <v>-</v>
      </c>
      <c r="O109" s="256" t="str">
        <f t="shared" si="85"/>
        <v>-</v>
      </c>
      <c r="P109" s="256" t="str">
        <f t="shared" si="85"/>
        <v>-</v>
      </c>
      <c r="Q109" s="256" t="str">
        <f t="shared" si="85"/>
        <v>-</v>
      </c>
      <c r="R109" s="256" t="str">
        <f t="shared" si="85"/>
        <v>-</v>
      </c>
      <c r="S109" s="41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</row>
    <row r="110" spans="1:43" s="1" customFormat="1" ht="20.25" customHeight="1" x14ac:dyDescent="0.2">
      <c r="A110" s="36"/>
      <c r="B110" s="36"/>
      <c r="C110" s="36"/>
      <c r="D110" s="421"/>
      <c r="E110" s="401"/>
      <c r="F110" s="134" t="s">
        <v>63</v>
      </c>
      <c r="G110" s="157">
        <f>'Gruppe 1'!G111</f>
        <v>24</v>
      </c>
      <c r="H110" s="236">
        <f>G110</f>
        <v>24</v>
      </c>
      <c r="I110" s="236">
        <f t="shared" ref="I110:R111" si="86">H110</f>
        <v>24</v>
      </c>
      <c r="J110" s="236">
        <f t="shared" si="86"/>
        <v>24</v>
      </c>
      <c r="K110" s="236">
        <f t="shared" si="86"/>
        <v>24</v>
      </c>
      <c r="L110" s="236">
        <f t="shared" si="86"/>
        <v>24</v>
      </c>
      <c r="M110" s="236">
        <f t="shared" si="86"/>
        <v>24</v>
      </c>
      <c r="N110" s="236">
        <f t="shared" si="86"/>
        <v>24</v>
      </c>
      <c r="O110" s="236">
        <f t="shared" si="86"/>
        <v>24</v>
      </c>
      <c r="P110" s="236">
        <f t="shared" si="86"/>
        <v>24</v>
      </c>
      <c r="Q110" s="236">
        <f t="shared" si="86"/>
        <v>24</v>
      </c>
      <c r="R110" s="236">
        <f t="shared" si="86"/>
        <v>24</v>
      </c>
      <c r="S110" s="41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</row>
    <row r="111" spans="1:43" s="1" customFormat="1" ht="20.25" customHeight="1" x14ac:dyDescent="0.2">
      <c r="A111" s="36"/>
      <c r="B111" s="36"/>
      <c r="C111" s="36"/>
      <c r="D111" s="421"/>
      <c r="E111" s="401"/>
      <c r="F111" s="134" t="s">
        <v>146</v>
      </c>
      <c r="G111" s="234">
        <f>'Gruppe 1'!G112</f>
        <v>2.25</v>
      </c>
      <c r="H111" s="237">
        <f>G111</f>
        <v>2.25</v>
      </c>
      <c r="I111" s="237">
        <f t="shared" si="86"/>
        <v>2.25</v>
      </c>
      <c r="J111" s="237">
        <f t="shared" si="86"/>
        <v>2.25</v>
      </c>
      <c r="K111" s="237">
        <f t="shared" si="86"/>
        <v>2.25</v>
      </c>
      <c r="L111" s="237">
        <f t="shared" si="86"/>
        <v>2.25</v>
      </c>
      <c r="M111" s="237">
        <f t="shared" si="86"/>
        <v>2.25</v>
      </c>
      <c r="N111" s="237">
        <f t="shared" si="86"/>
        <v>2.25</v>
      </c>
      <c r="O111" s="237">
        <f t="shared" si="86"/>
        <v>2.25</v>
      </c>
      <c r="P111" s="237">
        <f t="shared" si="86"/>
        <v>2.25</v>
      </c>
      <c r="Q111" s="237">
        <f t="shared" si="86"/>
        <v>2.25</v>
      </c>
      <c r="R111" s="237">
        <f t="shared" si="86"/>
        <v>2.25</v>
      </c>
      <c r="S111" s="41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</row>
    <row r="112" spans="1:43" s="1" customFormat="1" ht="20.25" hidden="1" customHeight="1" x14ac:dyDescent="0.2">
      <c r="A112" s="36"/>
      <c r="B112" s="83">
        <f>B106+1</f>
        <v>19</v>
      </c>
      <c r="C112" s="53">
        <v>1</v>
      </c>
      <c r="D112" s="421"/>
      <c r="E112" s="401"/>
      <c r="F112" s="227" t="s">
        <v>148</v>
      </c>
      <c r="G112" s="228">
        <f>IFERROR(G109*G110/100,0)</f>
        <v>0</v>
      </c>
      <c r="H112" s="228">
        <f t="shared" ref="H112:R112" si="87">IFERROR(H109*H110/100,0)</f>
        <v>0</v>
      </c>
      <c r="I112" s="228">
        <f t="shared" si="87"/>
        <v>0</v>
      </c>
      <c r="J112" s="228">
        <f t="shared" si="87"/>
        <v>0</v>
      </c>
      <c r="K112" s="228">
        <f t="shared" si="87"/>
        <v>0</v>
      </c>
      <c r="L112" s="228">
        <f t="shared" si="87"/>
        <v>0</v>
      </c>
      <c r="M112" s="228">
        <f t="shared" si="87"/>
        <v>0</v>
      </c>
      <c r="N112" s="228">
        <f t="shared" si="87"/>
        <v>0</v>
      </c>
      <c r="O112" s="228">
        <f t="shared" si="87"/>
        <v>0</v>
      </c>
      <c r="P112" s="228">
        <f t="shared" si="87"/>
        <v>0</v>
      </c>
      <c r="Q112" s="228">
        <f t="shared" si="87"/>
        <v>0</v>
      </c>
      <c r="R112" s="228">
        <f t="shared" si="87"/>
        <v>0</v>
      </c>
      <c r="S112" s="41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</row>
    <row r="113" spans="1:43" s="1" customFormat="1" ht="20.25" hidden="1" customHeight="1" x14ac:dyDescent="0.2">
      <c r="A113" s="36"/>
      <c r="B113" s="53"/>
      <c r="C113" s="53">
        <f>C112+1</f>
        <v>2</v>
      </c>
      <c r="D113" s="421"/>
      <c r="E113" s="401"/>
      <c r="F113" s="227" t="s">
        <v>145</v>
      </c>
      <c r="G113" s="235">
        <f>IFERROR(G109*G111/100,0)</f>
        <v>0</v>
      </c>
      <c r="H113" s="235">
        <f t="shared" ref="H113:R113" si="88">IFERROR(H109*H111/100,0)</f>
        <v>0</v>
      </c>
      <c r="I113" s="235">
        <f t="shared" si="88"/>
        <v>0</v>
      </c>
      <c r="J113" s="235">
        <f t="shared" si="88"/>
        <v>0</v>
      </c>
      <c r="K113" s="235">
        <f t="shared" si="88"/>
        <v>0</v>
      </c>
      <c r="L113" s="235">
        <f t="shared" si="88"/>
        <v>0</v>
      </c>
      <c r="M113" s="235">
        <f t="shared" si="88"/>
        <v>0</v>
      </c>
      <c r="N113" s="235">
        <f t="shared" si="88"/>
        <v>0</v>
      </c>
      <c r="O113" s="235">
        <f t="shared" si="88"/>
        <v>0</v>
      </c>
      <c r="P113" s="235">
        <f t="shared" si="88"/>
        <v>0</v>
      </c>
      <c r="Q113" s="235">
        <f t="shared" si="88"/>
        <v>0</v>
      </c>
      <c r="R113" s="235">
        <f t="shared" si="88"/>
        <v>0</v>
      </c>
      <c r="S113" s="41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</row>
    <row r="114" spans="1:43" s="1" customFormat="1" ht="20.25" hidden="1" customHeight="1" x14ac:dyDescent="0.2">
      <c r="A114" s="36"/>
      <c r="B114" s="36"/>
      <c r="C114" s="53">
        <v>3</v>
      </c>
      <c r="D114" s="421"/>
      <c r="E114" s="402"/>
      <c r="F114" s="227" t="s">
        <v>147</v>
      </c>
      <c r="G114" s="228">
        <f>IFERROR(G109*G110/100*G110/88,0)</f>
        <v>0</v>
      </c>
      <c r="H114" s="228">
        <f t="shared" ref="H114:R114" si="89">IFERROR(H109*H110/100*H110/88,0)</f>
        <v>0</v>
      </c>
      <c r="I114" s="228">
        <f t="shared" si="89"/>
        <v>0</v>
      </c>
      <c r="J114" s="228">
        <f t="shared" si="89"/>
        <v>0</v>
      </c>
      <c r="K114" s="228">
        <f t="shared" si="89"/>
        <v>0</v>
      </c>
      <c r="L114" s="228">
        <f t="shared" si="89"/>
        <v>0</v>
      </c>
      <c r="M114" s="228">
        <f t="shared" si="89"/>
        <v>0</v>
      </c>
      <c r="N114" s="228">
        <f t="shared" si="89"/>
        <v>0</v>
      </c>
      <c r="O114" s="228">
        <f t="shared" si="89"/>
        <v>0</v>
      </c>
      <c r="P114" s="228">
        <f t="shared" si="89"/>
        <v>0</v>
      </c>
      <c r="Q114" s="228">
        <f t="shared" si="89"/>
        <v>0</v>
      </c>
      <c r="R114" s="228">
        <f t="shared" si="89"/>
        <v>0</v>
      </c>
      <c r="S114" s="41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</row>
    <row r="115" spans="1:43" s="36" customFormat="1" ht="4.5" customHeight="1" x14ac:dyDescent="0.2">
      <c r="D115" s="244"/>
      <c r="E115" s="244"/>
      <c r="F115" s="54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41"/>
    </row>
    <row r="116" spans="1:43" s="21" customFormat="1" ht="33" hidden="1" customHeight="1" x14ac:dyDescent="0.25">
      <c r="A116" s="48"/>
      <c r="B116" s="48"/>
      <c r="C116" s="48">
        <v>1</v>
      </c>
      <c r="D116" s="257"/>
      <c r="E116" s="403" t="s">
        <v>121</v>
      </c>
      <c r="F116" s="404"/>
      <c r="G116" s="215">
        <f>IFERROR(SUMIF($C$6:$C$114,$C116,G$6:G$114),"0")</f>
        <v>0</v>
      </c>
      <c r="H116" s="215">
        <f t="shared" ref="H116:R118" si="90">IFERROR(SUMIF($C$6:$C$114,$C116,H$6:H$114),"0")</f>
        <v>0</v>
      </c>
      <c r="I116" s="215">
        <f t="shared" si="90"/>
        <v>0</v>
      </c>
      <c r="J116" s="215">
        <f t="shared" si="90"/>
        <v>0</v>
      </c>
      <c r="K116" s="215">
        <f t="shared" si="90"/>
        <v>0</v>
      </c>
      <c r="L116" s="215">
        <f t="shared" si="90"/>
        <v>0</v>
      </c>
      <c r="M116" s="215">
        <f t="shared" si="90"/>
        <v>0</v>
      </c>
      <c r="N116" s="215">
        <f t="shared" si="90"/>
        <v>0</v>
      </c>
      <c r="O116" s="215">
        <f t="shared" si="90"/>
        <v>0</v>
      </c>
      <c r="P116" s="215">
        <f t="shared" si="90"/>
        <v>0</v>
      </c>
      <c r="Q116" s="215">
        <f t="shared" si="90"/>
        <v>0</v>
      </c>
      <c r="R116" s="215">
        <f t="shared" si="90"/>
        <v>0</v>
      </c>
      <c r="S116" s="41"/>
      <c r="T116" s="36"/>
    </row>
    <row r="117" spans="1:43" s="21" customFormat="1" ht="33" hidden="1" customHeight="1" x14ac:dyDescent="0.25">
      <c r="A117" s="48"/>
      <c r="B117" s="48"/>
      <c r="C117" s="48">
        <v>2</v>
      </c>
      <c r="D117" s="257"/>
      <c r="E117" s="403" t="s">
        <v>123</v>
      </c>
      <c r="F117" s="404"/>
      <c r="G117" s="294">
        <f>IFERROR(SUMIF($C$6:$C$114,$C117,G$6:G$114),"0")</f>
        <v>0</v>
      </c>
      <c r="H117" s="294">
        <f t="shared" si="90"/>
        <v>0</v>
      </c>
      <c r="I117" s="294">
        <f t="shared" si="90"/>
        <v>0</v>
      </c>
      <c r="J117" s="294">
        <f t="shared" si="90"/>
        <v>0</v>
      </c>
      <c r="K117" s="294">
        <f t="shared" si="90"/>
        <v>0</v>
      </c>
      <c r="L117" s="294">
        <f t="shared" si="90"/>
        <v>0</v>
      </c>
      <c r="M117" s="294">
        <f t="shared" si="90"/>
        <v>0</v>
      </c>
      <c r="N117" s="294">
        <f t="shared" si="90"/>
        <v>0</v>
      </c>
      <c r="O117" s="294">
        <f t="shared" si="90"/>
        <v>0</v>
      </c>
      <c r="P117" s="294">
        <f t="shared" si="90"/>
        <v>0</v>
      </c>
      <c r="Q117" s="294">
        <f t="shared" si="90"/>
        <v>0</v>
      </c>
      <c r="R117" s="294">
        <f t="shared" si="90"/>
        <v>0</v>
      </c>
      <c r="S117" s="41"/>
      <c r="T117" s="36"/>
    </row>
    <row r="118" spans="1:43" s="21" customFormat="1" ht="30" hidden="1" customHeight="1" x14ac:dyDescent="0.2">
      <c r="A118" s="48"/>
      <c r="B118" s="48"/>
      <c r="C118" s="48">
        <v>3</v>
      </c>
      <c r="D118" s="258"/>
      <c r="E118" s="403" t="s">
        <v>149</v>
      </c>
      <c r="F118" s="404"/>
      <c r="G118" s="215">
        <f>IFERROR(SUMIF($C$6:$C$114,$C118,G$6:G$114),"0")</f>
        <v>0</v>
      </c>
      <c r="H118" s="215">
        <f t="shared" si="90"/>
        <v>0</v>
      </c>
      <c r="I118" s="215">
        <f t="shared" si="90"/>
        <v>0</v>
      </c>
      <c r="J118" s="215">
        <f t="shared" si="90"/>
        <v>0</v>
      </c>
      <c r="K118" s="215">
        <f t="shared" si="90"/>
        <v>0</v>
      </c>
      <c r="L118" s="215">
        <f t="shared" si="90"/>
        <v>0</v>
      </c>
      <c r="M118" s="215">
        <f t="shared" si="90"/>
        <v>0</v>
      </c>
      <c r="N118" s="215">
        <f t="shared" si="90"/>
        <v>0</v>
      </c>
      <c r="O118" s="215">
        <f t="shared" si="90"/>
        <v>0</v>
      </c>
      <c r="P118" s="215">
        <f t="shared" si="90"/>
        <v>0</v>
      </c>
      <c r="Q118" s="215">
        <f t="shared" si="90"/>
        <v>0</v>
      </c>
      <c r="R118" s="215">
        <f t="shared" si="90"/>
        <v>0</v>
      </c>
      <c r="S118" s="41"/>
      <c r="T118" s="36"/>
    </row>
    <row r="119" spans="1:43" s="70" customFormat="1" ht="24" hidden="1" customHeight="1" x14ac:dyDescent="0.2">
      <c r="A119" s="288"/>
      <c r="B119" s="288"/>
      <c r="C119" s="48">
        <v>1</v>
      </c>
      <c r="D119" s="176"/>
      <c r="E119" s="405" t="s">
        <v>158</v>
      </c>
      <c r="F119" s="406"/>
      <c r="G119" s="294">
        <f>IFERROR(SUMIF($C$31:$C$114,$C119,G$31:G$114),"0")</f>
        <v>0</v>
      </c>
      <c r="H119" s="294">
        <f t="shared" ref="H119:R120" si="91">IFERROR(SUMIF($C$31:$C$114,$C119,H$31:H$114),"0")</f>
        <v>0</v>
      </c>
      <c r="I119" s="294">
        <f t="shared" si="91"/>
        <v>0</v>
      </c>
      <c r="J119" s="294">
        <f t="shared" si="91"/>
        <v>0</v>
      </c>
      <c r="K119" s="294">
        <f t="shared" si="91"/>
        <v>0</v>
      </c>
      <c r="L119" s="294">
        <f t="shared" si="91"/>
        <v>0</v>
      </c>
      <c r="M119" s="294">
        <f t="shared" si="91"/>
        <v>0</v>
      </c>
      <c r="N119" s="294">
        <f t="shared" si="91"/>
        <v>0</v>
      </c>
      <c r="O119" s="294">
        <f t="shared" si="91"/>
        <v>0</v>
      </c>
      <c r="P119" s="294">
        <f t="shared" si="91"/>
        <v>0</v>
      </c>
      <c r="Q119" s="294">
        <f t="shared" si="91"/>
        <v>0</v>
      </c>
      <c r="R119" s="294">
        <f t="shared" si="91"/>
        <v>0</v>
      </c>
      <c r="S119" s="177"/>
      <c r="T119" s="51"/>
    </row>
    <row r="120" spans="1:43" s="70" customFormat="1" ht="24" hidden="1" customHeight="1" x14ac:dyDescent="0.2">
      <c r="A120" s="288"/>
      <c r="B120" s="288"/>
      <c r="C120" s="288">
        <v>3</v>
      </c>
      <c r="D120" s="176"/>
      <c r="E120" s="405" t="s">
        <v>107</v>
      </c>
      <c r="F120" s="406"/>
      <c r="G120" s="215">
        <f>IFERROR(SUMIF($C$31:$C$114,$C120,G$31:G$114),"0")</f>
        <v>0</v>
      </c>
      <c r="H120" s="215">
        <f t="shared" si="91"/>
        <v>0</v>
      </c>
      <c r="I120" s="215">
        <f t="shared" si="91"/>
        <v>0</v>
      </c>
      <c r="J120" s="215">
        <f t="shared" si="91"/>
        <v>0</v>
      </c>
      <c r="K120" s="215">
        <f t="shared" si="91"/>
        <v>0</v>
      </c>
      <c r="L120" s="215">
        <f t="shared" si="91"/>
        <v>0</v>
      </c>
      <c r="M120" s="215">
        <f t="shared" si="91"/>
        <v>0</v>
      </c>
      <c r="N120" s="215">
        <f t="shared" si="91"/>
        <v>0</v>
      </c>
      <c r="O120" s="215">
        <f t="shared" si="91"/>
        <v>0</v>
      </c>
      <c r="P120" s="215">
        <f t="shared" si="91"/>
        <v>0</v>
      </c>
      <c r="Q120" s="215">
        <f t="shared" si="91"/>
        <v>0</v>
      </c>
      <c r="R120" s="215">
        <f t="shared" si="91"/>
        <v>0</v>
      </c>
      <c r="S120" s="177"/>
      <c r="T120" s="51"/>
    </row>
    <row r="121" spans="1:43" s="70" customFormat="1" ht="24" hidden="1" customHeight="1" x14ac:dyDescent="0.2">
      <c r="A121" s="288"/>
      <c r="B121" s="288"/>
      <c r="C121" s="288"/>
      <c r="D121" s="259"/>
      <c r="E121" s="411" t="s">
        <v>109</v>
      </c>
      <c r="F121" s="412"/>
      <c r="G121" s="260">
        <f>SUMIF($C$103:$C$114,$C121,G$103:G$114)</f>
        <v>0</v>
      </c>
      <c r="H121" s="260">
        <f>SUMIF($C$103:$C$114,$C121,H$103:H$114)</f>
        <v>0</v>
      </c>
      <c r="I121" s="260">
        <f t="shared" ref="I121:R122" si="92">SUMIF($C$103:$C$114,$C121,I$103:I$114)</f>
        <v>0</v>
      </c>
      <c r="J121" s="260">
        <f t="shared" si="92"/>
        <v>0</v>
      </c>
      <c r="K121" s="260">
        <f t="shared" si="92"/>
        <v>0</v>
      </c>
      <c r="L121" s="260">
        <f t="shared" si="92"/>
        <v>0</v>
      </c>
      <c r="M121" s="260">
        <f t="shared" si="92"/>
        <v>0</v>
      </c>
      <c r="N121" s="260">
        <f t="shared" si="92"/>
        <v>0</v>
      </c>
      <c r="O121" s="260">
        <f t="shared" si="92"/>
        <v>0</v>
      </c>
      <c r="P121" s="260">
        <f t="shared" si="92"/>
        <v>0</v>
      </c>
      <c r="Q121" s="260">
        <f t="shared" si="92"/>
        <v>0</v>
      </c>
      <c r="R121" s="260">
        <f t="shared" si="92"/>
        <v>0</v>
      </c>
      <c r="S121" s="177"/>
      <c r="T121" s="51"/>
    </row>
    <row r="122" spans="1:43" s="70" customFormat="1" ht="24" hidden="1" customHeight="1" x14ac:dyDescent="0.2">
      <c r="A122" s="288"/>
      <c r="B122" s="288"/>
      <c r="C122" s="288"/>
      <c r="D122" s="259"/>
      <c r="E122" s="411" t="s">
        <v>108</v>
      </c>
      <c r="F122" s="412"/>
      <c r="G122" s="261">
        <f>SUMIF($C$103:$C$114,$C122,G$103:G$114)</f>
        <v>0</v>
      </c>
      <c r="H122" s="261">
        <f>SUMIF($C$103:$C$114,$C122,H$103:H$114)</f>
        <v>0</v>
      </c>
      <c r="I122" s="261">
        <f t="shared" si="92"/>
        <v>0</v>
      </c>
      <c r="J122" s="261">
        <f t="shared" si="92"/>
        <v>0</v>
      </c>
      <c r="K122" s="261">
        <f t="shared" si="92"/>
        <v>0</v>
      </c>
      <c r="L122" s="261">
        <f t="shared" si="92"/>
        <v>0</v>
      </c>
      <c r="M122" s="261">
        <f t="shared" si="92"/>
        <v>0</v>
      </c>
      <c r="N122" s="261">
        <f t="shared" si="92"/>
        <v>0</v>
      </c>
      <c r="O122" s="261">
        <f t="shared" si="92"/>
        <v>0</v>
      </c>
      <c r="P122" s="261">
        <f t="shared" si="92"/>
        <v>0</v>
      </c>
      <c r="Q122" s="261">
        <f t="shared" si="92"/>
        <v>0</v>
      </c>
      <c r="R122" s="261">
        <f t="shared" si="92"/>
        <v>0</v>
      </c>
      <c r="S122" s="177"/>
      <c r="T122" s="51"/>
    </row>
    <row r="123" spans="1:43" s="1" customFormat="1" ht="30" hidden="1" customHeight="1" x14ac:dyDescent="0.2">
      <c r="A123" s="36"/>
      <c r="B123" s="36"/>
      <c r="C123" s="297">
        <f>F2</f>
        <v>3</v>
      </c>
      <c r="D123" s="136"/>
      <c r="E123" s="418" t="s">
        <v>98</v>
      </c>
      <c r="F123" s="419"/>
      <c r="G123" s="298">
        <f>INDEX(Milch!H$19:H$26,MATCH('Gruppe 3'!$C123,Milch!$B$19:$B$26,0),1)</f>
        <v>0</v>
      </c>
      <c r="H123" s="298">
        <f>INDEX(Milch!I$19:I$26,MATCH('Gruppe 3'!$C123,Milch!$B$19:$B$26,0),1)</f>
        <v>0</v>
      </c>
      <c r="I123" s="298">
        <f>INDEX(Milch!J$19:J$26,MATCH('Gruppe 3'!$C123,Milch!$B$19:$B$26,0),1)</f>
        <v>0</v>
      </c>
      <c r="J123" s="298" t="e">
        <f>INDEX(Milch!#REF!,MATCH('Gruppe 3'!$C123,Milch!$B$19:$B$26,0),1)</f>
        <v>#REF!</v>
      </c>
      <c r="K123" s="298" t="e">
        <f>INDEX(Milch!#REF!,MATCH('Gruppe 3'!$C123,Milch!$B$19:$B$26,0),1)</f>
        <v>#REF!</v>
      </c>
      <c r="L123" s="298" t="e">
        <f>INDEX(Milch!#REF!,MATCH('Gruppe 3'!$C123,Milch!$B$19:$B$26,0),1)</f>
        <v>#REF!</v>
      </c>
      <c r="M123" s="298" t="e">
        <f>INDEX(Milch!#REF!,MATCH('Gruppe 3'!$C123,Milch!$B$19:$B$26,0),1)</f>
        <v>#REF!</v>
      </c>
      <c r="N123" s="298" t="e">
        <f>INDEX(Milch!#REF!,MATCH('Gruppe 3'!$C123,Milch!$B$19:$B$26,0),1)</f>
        <v>#REF!</v>
      </c>
      <c r="O123" s="298" t="e">
        <f>INDEX(Milch!#REF!,MATCH('Gruppe 3'!$C123,Milch!$B$19:$B$26,0),1)</f>
        <v>#REF!</v>
      </c>
      <c r="P123" s="298" t="e">
        <f>INDEX(Milch!#REF!,MATCH('Gruppe 3'!$C123,Milch!$B$19:$B$26,0),1)</f>
        <v>#REF!</v>
      </c>
      <c r="Q123" s="298" t="e">
        <f>INDEX(Milch!#REF!,MATCH('Gruppe 3'!$C123,Milch!$B$19:$B$26,0),1)</f>
        <v>#REF!</v>
      </c>
      <c r="R123" s="298" t="e">
        <f>INDEX(Milch!#REF!,MATCH('Gruppe 3'!$C123,Milch!$B$19:$B$26,0),1)</f>
        <v>#REF!</v>
      </c>
      <c r="S123" s="10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</row>
    <row r="124" spans="1:43" s="21" customFormat="1" ht="33" hidden="1" customHeight="1" x14ac:dyDescent="0.2">
      <c r="A124" s="48"/>
      <c r="B124" s="48"/>
      <c r="C124" s="48"/>
      <c r="D124" s="183"/>
      <c r="E124" s="409" t="s">
        <v>103</v>
      </c>
      <c r="F124" s="410"/>
      <c r="G124" s="209" t="str">
        <f>IFERROR(G116/G123,"-")</f>
        <v>-</v>
      </c>
      <c r="H124" s="209" t="str">
        <f>IFERROR(H116/H123,"-")</f>
        <v>-</v>
      </c>
      <c r="I124" s="209" t="str">
        <f t="shared" ref="I124:R124" si="93">IFERROR(I116/I123,"-")</f>
        <v>-</v>
      </c>
      <c r="J124" s="209" t="str">
        <f t="shared" si="93"/>
        <v>-</v>
      </c>
      <c r="K124" s="209" t="str">
        <f t="shared" si="93"/>
        <v>-</v>
      </c>
      <c r="L124" s="209" t="str">
        <f t="shared" si="93"/>
        <v>-</v>
      </c>
      <c r="M124" s="209" t="str">
        <f t="shared" si="93"/>
        <v>-</v>
      </c>
      <c r="N124" s="209" t="str">
        <f t="shared" si="93"/>
        <v>-</v>
      </c>
      <c r="O124" s="209" t="str">
        <f t="shared" si="93"/>
        <v>-</v>
      </c>
      <c r="P124" s="209" t="str">
        <f t="shared" si="93"/>
        <v>-</v>
      </c>
      <c r="Q124" s="209" t="str">
        <f t="shared" si="93"/>
        <v>-</v>
      </c>
      <c r="R124" s="209" t="str">
        <f t="shared" si="93"/>
        <v>-</v>
      </c>
      <c r="S124" s="102"/>
      <c r="T124" s="36"/>
    </row>
    <row r="125" spans="1:43" s="21" customFormat="1" ht="33" hidden="1" customHeight="1" x14ac:dyDescent="0.2">
      <c r="A125" s="36"/>
      <c r="B125" s="36"/>
      <c r="C125" s="36"/>
      <c r="D125" s="184" t="s">
        <v>99</v>
      </c>
      <c r="E125" s="413" t="s">
        <v>106</v>
      </c>
      <c r="F125" s="414"/>
      <c r="G125" s="188" t="str">
        <f>IFERROR(G126/G124,"-")</f>
        <v>-</v>
      </c>
      <c r="H125" s="188" t="str">
        <f>IFERROR(H126/H124,"-")</f>
        <v>-</v>
      </c>
      <c r="I125" s="188" t="str">
        <f t="shared" ref="I125:R125" si="94">IFERROR(I126/I124,"-")</f>
        <v>-</v>
      </c>
      <c r="J125" s="188" t="str">
        <f t="shared" si="94"/>
        <v>-</v>
      </c>
      <c r="K125" s="188" t="str">
        <f t="shared" si="94"/>
        <v>-</v>
      </c>
      <c r="L125" s="188" t="str">
        <f t="shared" si="94"/>
        <v>-</v>
      </c>
      <c r="M125" s="188" t="str">
        <f t="shared" si="94"/>
        <v>-</v>
      </c>
      <c r="N125" s="188" t="str">
        <f t="shared" si="94"/>
        <v>-</v>
      </c>
      <c r="O125" s="188" t="str">
        <f t="shared" si="94"/>
        <v>-</v>
      </c>
      <c r="P125" s="188" t="str">
        <f t="shared" si="94"/>
        <v>-</v>
      </c>
      <c r="Q125" s="188" t="str">
        <f t="shared" si="94"/>
        <v>-</v>
      </c>
      <c r="R125" s="188" t="str">
        <f t="shared" si="94"/>
        <v>-</v>
      </c>
      <c r="S125" s="102"/>
      <c r="T125" s="36"/>
    </row>
    <row r="126" spans="1:43" s="21" customFormat="1" ht="33" hidden="1" customHeight="1" x14ac:dyDescent="0.2">
      <c r="A126" s="36"/>
      <c r="B126" s="36"/>
      <c r="C126" s="297">
        <f>F2*10</f>
        <v>30</v>
      </c>
      <c r="D126" s="184" t="s">
        <v>100</v>
      </c>
      <c r="E126" s="409" t="s">
        <v>134</v>
      </c>
      <c r="F126" s="410"/>
      <c r="G126" s="210">
        <f>INDEX(Milch!H19:H26,MATCH('Gruppe 3'!$C126,Milch!$B$19:$B$26,0),1)</f>
        <v>0</v>
      </c>
      <c r="H126" s="210">
        <f>INDEX(Milch!I19:I26,MATCH('Gruppe 3'!$C$126,Milch!$B$19:$B$26,0),1)</f>
        <v>0</v>
      </c>
      <c r="I126" s="210">
        <f>INDEX(Milch!J19:J26,MATCH('Gruppe 3'!$C$126,Milch!$B$19:$B$26,0),1)</f>
        <v>0</v>
      </c>
      <c r="J126" s="210" t="e">
        <f>INDEX(Milch!#REF!,MATCH('Gruppe 3'!$C$126,Milch!$B$19:$B$26,0),1)</f>
        <v>#REF!</v>
      </c>
      <c r="K126" s="210" t="e">
        <f>INDEX(Milch!#REF!,MATCH('Gruppe 3'!$C$126,Milch!$B$19:$B$26,0),1)</f>
        <v>#REF!</v>
      </c>
      <c r="L126" s="210" t="e">
        <f>INDEX(Milch!#REF!,MATCH('Gruppe 3'!$C$126,Milch!$B$19:$B$26,0),1)</f>
        <v>#REF!</v>
      </c>
      <c r="M126" s="210" t="e">
        <f>INDEX(Milch!#REF!,MATCH('Gruppe 3'!$C$126,Milch!$B$19:$B$26,0),1)</f>
        <v>#REF!</v>
      </c>
      <c r="N126" s="210" t="e">
        <f>INDEX(Milch!#REF!,MATCH('Gruppe 3'!$C$126,Milch!$B$19:$B$26,0),1)</f>
        <v>#REF!</v>
      </c>
      <c r="O126" s="210" t="e">
        <f>INDEX(Milch!#REF!,MATCH('Gruppe 3'!$C$126,Milch!$B$19:$B$26,0),1)</f>
        <v>#REF!</v>
      </c>
      <c r="P126" s="210" t="e">
        <f>INDEX(Milch!#REF!,MATCH('Gruppe 3'!$C$126,Milch!$B$19:$B$26,0),1)</f>
        <v>#REF!</v>
      </c>
      <c r="Q126" s="210" t="e">
        <f>INDEX(Milch!#REF!,MATCH('Gruppe 3'!$C$126,Milch!$B$19:$B$26,0),1)</f>
        <v>#REF!</v>
      </c>
      <c r="R126" s="210" t="e">
        <f>INDEX(Milch!#REF!,MATCH('Gruppe 3'!$C$126,Milch!$B$19:$B$26,0),1)</f>
        <v>#REF!</v>
      </c>
      <c r="S126" s="104"/>
      <c r="T126" s="36"/>
    </row>
    <row r="127" spans="1:43" s="21" customFormat="1" ht="33" hidden="1" customHeight="1" x14ac:dyDescent="0.2">
      <c r="A127" s="36"/>
      <c r="B127" s="36"/>
      <c r="C127" s="36"/>
      <c r="D127" s="184" t="s">
        <v>99</v>
      </c>
      <c r="E127" s="413" t="s">
        <v>135</v>
      </c>
      <c r="F127" s="414"/>
      <c r="G127" s="214">
        <f>Milch!H10</f>
        <v>35</v>
      </c>
      <c r="H127" s="214">
        <f>Milch!I10</f>
        <v>35</v>
      </c>
      <c r="I127" s="214">
        <f>Milch!J10</f>
        <v>35</v>
      </c>
      <c r="J127" s="214" t="e">
        <f>Milch!#REF!</f>
        <v>#REF!</v>
      </c>
      <c r="K127" s="214" t="e">
        <f>Milch!#REF!</f>
        <v>#REF!</v>
      </c>
      <c r="L127" s="214" t="e">
        <f>Milch!#REF!</f>
        <v>#REF!</v>
      </c>
      <c r="M127" s="214" t="e">
        <f>Milch!#REF!</f>
        <v>#REF!</v>
      </c>
      <c r="N127" s="214" t="e">
        <f>Milch!#REF!</f>
        <v>#REF!</v>
      </c>
      <c r="O127" s="214" t="e">
        <f>Milch!#REF!</f>
        <v>#REF!</v>
      </c>
      <c r="P127" s="214" t="e">
        <f>Milch!#REF!</f>
        <v>#REF!</v>
      </c>
      <c r="Q127" s="214" t="e">
        <f>Milch!#REF!</f>
        <v>#REF!</v>
      </c>
      <c r="R127" s="214" t="e">
        <f>Milch!#REF!</f>
        <v>#REF!</v>
      </c>
      <c r="S127" s="163"/>
      <c r="T127" s="36"/>
    </row>
    <row r="128" spans="1:43" s="21" customFormat="1" ht="33" hidden="1" customHeight="1" x14ac:dyDescent="0.2">
      <c r="A128" s="36"/>
      <c r="B128" s="36"/>
      <c r="C128" s="36"/>
      <c r="D128" s="184" t="s">
        <v>100</v>
      </c>
      <c r="E128" s="409" t="s">
        <v>104</v>
      </c>
      <c r="F128" s="410"/>
      <c r="G128" s="154">
        <f>IFERROR(G126*G127/100,"-")</f>
        <v>0</v>
      </c>
      <c r="H128" s="154">
        <f>IFERROR(H126*H127/100,"-")</f>
        <v>0</v>
      </c>
      <c r="I128" s="154">
        <f t="shared" ref="I128:R128" si="95">IFERROR(I126*I127/100,"-")</f>
        <v>0</v>
      </c>
      <c r="J128" s="154" t="str">
        <f t="shared" si="95"/>
        <v>-</v>
      </c>
      <c r="K128" s="154" t="str">
        <f t="shared" si="95"/>
        <v>-</v>
      </c>
      <c r="L128" s="154" t="str">
        <f t="shared" si="95"/>
        <v>-</v>
      </c>
      <c r="M128" s="154" t="str">
        <f t="shared" si="95"/>
        <v>-</v>
      </c>
      <c r="N128" s="154" t="str">
        <f t="shared" si="95"/>
        <v>-</v>
      </c>
      <c r="O128" s="154" t="str">
        <f t="shared" si="95"/>
        <v>-</v>
      </c>
      <c r="P128" s="154" t="str">
        <f t="shared" si="95"/>
        <v>-</v>
      </c>
      <c r="Q128" s="154" t="str">
        <f t="shared" si="95"/>
        <v>-</v>
      </c>
      <c r="R128" s="154" t="str">
        <f t="shared" si="95"/>
        <v>-</v>
      </c>
      <c r="S128" s="41"/>
      <c r="T128" s="36"/>
    </row>
    <row r="129" spans="1:20" s="21" customFormat="1" ht="33" hidden="1" customHeight="1" x14ac:dyDescent="0.2">
      <c r="A129" s="36"/>
      <c r="B129" s="36"/>
      <c r="C129" s="36"/>
      <c r="D129" s="185" t="s">
        <v>101</v>
      </c>
      <c r="E129" s="413" t="s">
        <v>105</v>
      </c>
      <c r="F129" s="414"/>
      <c r="G129" s="245" t="str">
        <f>IFERROR(G117/G123,"-")</f>
        <v>-</v>
      </c>
      <c r="H129" s="245" t="str">
        <f t="shared" ref="H129:R129" si="96">IFERROR(H117/H123,"-")</f>
        <v>-</v>
      </c>
      <c r="I129" s="245" t="str">
        <f t="shared" si="96"/>
        <v>-</v>
      </c>
      <c r="J129" s="245" t="str">
        <f t="shared" si="96"/>
        <v>-</v>
      </c>
      <c r="K129" s="245" t="str">
        <f t="shared" si="96"/>
        <v>-</v>
      </c>
      <c r="L129" s="245" t="str">
        <f t="shared" si="96"/>
        <v>-</v>
      </c>
      <c r="M129" s="245" t="str">
        <f t="shared" si="96"/>
        <v>-</v>
      </c>
      <c r="N129" s="245" t="str">
        <f t="shared" si="96"/>
        <v>-</v>
      </c>
      <c r="O129" s="245" t="str">
        <f t="shared" si="96"/>
        <v>-</v>
      </c>
      <c r="P129" s="245" t="str">
        <f t="shared" si="96"/>
        <v>-</v>
      </c>
      <c r="Q129" s="245" t="str">
        <f t="shared" si="96"/>
        <v>-</v>
      </c>
      <c r="R129" s="245" t="str">
        <f t="shared" si="96"/>
        <v>-</v>
      </c>
      <c r="S129" s="41"/>
      <c r="T129" s="36"/>
    </row>
    <row r="130" spans="1:20" s="21" customFormat="1" ht="33" hidden="1" customHeight="1" x14ac:dyDescent="0.2">
      <c r="A130" s="36"/>
      <c r="B130" s="36"/>
      <c r="C130" s="36"/>
      <c r="D130" s="184" t="s">
        <v>100</v>
      </c>
      <c r="E130" s="415" t="s">
        <v>150</v>
      </c>
      <c r="F130" s="416"/>
      <c r="G130" s="212" t="str">
        <f>IFERROR(G128-G129,"-")</f>
        <v>-</v>
      </c>
      <c r="H130" s="212" t="str">
        <f>IFERROR(H128-H129,"-")</f>
        <v>-</v>
      </c>
      <c r="I130" s="212" t="str">
        <f t="shared" ref="I130:R130" si="97">IFERROR(I128-I129,"-")</f>
        <v>-</v>
      </c>
      <c r="J130" s="212" t="str">
        <f t="shared" si="97"/>
        <v>-</v>
      </c>
      <c r="K130" s="212" t="str">
        <f t="shared" si="97"/>
        <v>-</v>
      </c>
      <c r="L130" s="212" t="str">
        <f t="shared" si="97"/>
        <v>-</v>
      </c>
      <c r="M130" s="212" t="str">
        <f t="shared" si="97"/>
        <v>-</v>
      </c>
      <c r="N130" s="212" t="str">
        <f t="shared" si="97"/>
        <v>-</v>
      </c>
      <c r="O130" s="212" t="str">
        <f t="shared" si="97"/>
        <v>-</v>
      </c>
      <c r="P130" s="212" t="str">
        <f t="shared" si="97"/>
        <v>-</v>
      </c>
      <c r="Q130" s="212" t="str">
        <f t="shared" si="97"/>
        <v>-</v>
      </c>
      <c r="R130" s="212" t="str">
        <f t="shared" si="97"/>
        <v>-</v>
      </c>
      <c r="S130" s="41"/>
      <c r="T130" s="36"/>
    </row>
    <row r="131" spans="1:20" s="21" customFormat="1" ht="30" hidden="1" customHeight="1" x14ac:dyDescent="0.2">
      <c r="A131" s="36"/>
      <c r="B131" s="36"/>
      <c r="C131" s="36"/>
      <c r="D131" s="186" t="s">
        <v>112</v>
      </c>
      <c r="E131" s="398" t="s">
        <v>152</v>
      </c>
      <c r="F131" s="399"/>
      <c r="G131" s="213" t="str">
        <f>IFERROR(G129/G$126*100,"-")</f>
        <v>-</v>
      </c>
      <c r="H131" s="213" t="str">
        <f>IFERROR(H129/H$126*100,"-")</f>
        <v>-</v>
      </c>
      <c r="I131" s="213" t="str">
        <f t="shared" ref="I131:R131" si="98">IFERROR(I129/I$126*100,"-")</f>
        <v>-</v>
      </c>
      <c r="J131" s="213" t="str">
        <f t="shared" si="98"/>
        <v>-</v>
      </c>
      <c r="K131" s="213" t="str">
        <f t="shared" si="98"/>
        <v>-</v>
      </c>
      <c r="L131" s="213" t="str">
        <f t="shared" si="98"/>
        <v>-</v>
      </c>
      <c r="M131" s="213" t="str">
        <f t="shared" si="98"/>
        <v>-</v>
      </c>
      <c r="N131" s="213" t="str">
        <f t="shared" si="98"/>
        <v>-</v>
      </c>
      <c r="O131" s="213" t="str">
        <f t="shared" si="98"/>
        <v>-</v>
      </c>
      <c r="P131" s="213" t="str">
        <f t="shared" si="98"/>
        <v>-</v>
      </c>
      <c r="Q131" s="213" t="str">
        <f t="shared" si="98"/>
        <v>-</v>
      </c>
      <c r="R131" s="213" t="str">
        <f t="shared" si="98"/>
        <v>-</v>
      </c>
      <c r="S131" s="41"/>
      <c r="T131" s="36"/>
    </row>
    <row r="132" spans="1:20" s="21" customFormat="1" ht="30" hidden="1" customHeight="1" x14ac:dyDescent="0.2">
      <c r="A132" s="36"/>
      <c r="B132" s="36"/>
      <c r="C132" s="36"/>
      <c r="D132" s="187" t="s">
        <v>112</v>
      </c>
      <c r="E132" s="420" t="s">
        <v>151</v>
      </c>
      <c r="F132" s="420"/>
      <c r="G132" s="211" t="str">
        <f>IFERROR(G118/(G123*G126)*1000,"-")</f>
        <v>-</v>
      </c>
      <c r="H132" s="211" t="str">
        <f>IFERROR(H118/(H123*H126)*1000,"-")</f>
        <v>-</v>
      </c>
      <c r="I132" s="211" t="str">
        <f t="shared" ref="I132:R132" si="99">IFERROR(I118/(I123*I126)*1000,"-")</f>
        <v>-</v>
      </c>
      <c r="J132" s="211" t="str">
        <f t="shared" si="99"/>
        <v>-</v>
      </c>
      <c r="K132" s="211" t="str">
        <f t="shared" si="99"/>
        <v>-</v>
      </c>
      <c r="L132" s="211" t="str">
        <f t="shared" si="99"/>
        <v>-</v>
      </c>
      <c r="M132" s="211" t="str">
        <f t="shared" si="99"/>
        <v>-</v>
      </c>
      <c r="N132" s="211" t="str">
        <f t="shared" si="99"/>
        <v>-</v>
      </c>
      <c r="O132" s="211" t="str">
        <f t="shared" si="99"/>
        <v>-</v>
      </c>
      <c r="P132" s="211" t="str">
        <f t="shared" si="99"/>
        <v>-</v>
      </c>
      <c r="Q132" s="211" t="str">
        <f t="shared" si="99"/>
        <v>-</v>
      </c>
      <c r="R132" s="211" t="str">
        <f t="shared" si="99"/>
        <v>-</v>
      </c>
      <c r="S132" s="41"/>
      <c r="T132" s="36"/>
    </row>
    <row r="133" spans="1:20" s="21" customFormat="1" ht="33" customHeight="1" x14ac:dyDescent="0.2">
      <c r="A133" s="36"/>
      <c r="B133" s="36"/>
      <c r="C133" s="36"/>
      <c r="D133" s="159"/>
      <c r="E133" s="417" t="s">
        <v>115</v>
      </c>
      <c r="F133" s="417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41"/>
      <c r="T133" s="36"/>
    </row>
    <row r="134" spans="1:20" s="21" customFormat="1" ht="33" hidden="1" customHeight="1" x14ac:dyDescent="0.2">
      <c r="A134" s="36"/>
      <c r="B134" s="36"/>
      <c r="C134" s="36"/>
      <c r="D134" s="159"/>
      <c r="E134" s="304" t="s">
        <v>113</v>
      </c>
      <c r="F134" s="30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41"/>
      <c r="T134" s="36"/>
    </row>
    <row r="135" spans="1:20" s="21" customFormat="1" ht="33" hidden="1" customHeight="1" x14ac:dyDescent="0.2">
      <c r="A135" s="36"/>
      <c r="B135" s="36"/>
      <c r="C135" s="36"/>
      <c r="D135" s="159"/>
      <c r="E135" s="199" t="s">
        <v>111</v>
      </c>
      <c r="F135" s="200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41"/>
      <c r="T135" s="36"/>
    </row>
    <row r="136" spans="1:20" s="21" customFormat="1" ht="33" hidden="1" customHeight="1" x14ac:dyDescent="0.2">
      <c r="A136" s="36"/>
      <c r="B136" s="36"/>
      <c r="C136" s="36"/>
      <c r="D136" s="159"/>
      <c r="E136" s="220">
        <f>Milch!G44</f>
        <v>35</v>
      </c>
      <c r="F136" s="221"/>
      <c r="G136" s="216" t="str">
        <f>IFERROR($E136*G126/100-G129,"-")</f>
        <v>-</v>
      </c>
      <c r="H136" s="216" t="str">
        <f t="shared" ref="H136:R136" si="100">IFERROR($E136*H126/100-H129,"-")</f>
        <v>-</v>
      </c>
      <c r="I136" s="216" t="str">
        <f t="shared" si="100"/>
        <v>-</v>
      </c>
      <c r="J136" s="216" t="str">
        <f t="shared" si="100"/>
        <v>-</v>
      </c>
      <c r="K136" s="216" t="str">
        <f t="shared" si="100"/>
        <v>-</v>
      </c>
      <c r="L136" s="216" t="str">
        <f t="shared" si="100"/>
        <v>-</v>
      </c>
      <c r="M136" s="216" t="str">
        <f t="shared" si="100"/>
        <v>-</v>
      </c>
      <c r="N136" s="216" t="str">
        <f t="shared" si="100"/>
        <v>-</v>
      </c>
      <c r="O136" s="216" t="str">
        <f t="shared" si="100"/>
        <v>-</v>
      </c>
      <c r="P136" s="216" t="str">
        <f t="shared" si="100"/>
        <v>-</v>
      </c>
      <c r="Q136" s="216" t="str">
        <f t="shared" si="100"/>
        <v>-</v>
      </c>
      <c r="R136" s="216" t="str">
        <f t="shared" si="100"/>
        <v>-</v>
      </c>
      <c r="S136" s="41"/>
      <c r="T136" s="36"/>
    </row>
    <row r="137" spans="1:20" s="21" customFormat="1" ht="15" customHeight="1" x14ac:dyDescent="0.2">
      <c r="A137" s="36"/>
      <c r="B137" s="36"/>
      <c r="C137" s="36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41"/>
      <c r="T137" s="36"/>
    </row>
    <row r="138" spans="1:20" s="70" customFormat="1" ht="24" customHeight="1" x14ac:dyDescent="0.2">
      <c r="A138" s="288"/>
      <c r="B138" s="288"/>
      <c r="C138" s="288"/>
      <c r="D138" s="288"/>
      <c r="E138" s="288"/>
      <c r="F138" s="288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51"/>
    </row>
    <row r="139" spans="1:20" s="21" customFormat="1" ht="15" customHeight="1" x14ac:dyDescent="0.2">
      <c r="A139" s="36"/>
      <c r="B139" s="36"/>
      <c r="C139" s="36"/>
      <c r="D139" s="132" t="s">
        <v>130</v>
      </c>
      <c r="E139" s="132"/>
      <c r="F139" s="132"/>
      <c r="G139" s="146"/>
      <c r="H139" s="146"/>
      <c r="S139" s="41"/>
      <c r="T139" s="36"/>
    </row>
    <row r="140" spans="1:20" s="21" customFormat="1" ht="30" customHeight="1" x14ac:dyDescent="0.2">
      <c r="A140" s="36"/>
      <c r="B140" s="36"/>
      <c r="C140" s="36"/>
      <c r="D140" s="409" t="s">
        <v>127</v>
      </c>
      <c r="E140" s="410"/>
      <c r="F140" s="208" t="s">
        <v>129</v>
      </c>
      <c r="G140" s="208" t="s">
        <v>154</v>
      </c>
      <c r="H140" s="208" t="s">
        <v>155</v>
      </c>
      <c r="S140" s="178"/>
      <c r="T140" s="36"/>
    </row>
    <row r="141" spans="1:20" s="21" customFormat="1" ht="30" customHeight="1" x14ac:dyDescent="0.2">
      <c r="A141" s="36"/>
      <c r="B141" s="36"/>
      <c r="C141" s="36"/>
      <c r="D141" s="407" t="s">
        <v>114</v>
      </c>
      <c r="E141" s="408"/>
      <c r="F141" s="218">
        <v>43146</v>
      </c>
      <c r="G141" s="240">
        <v>25000</v>
      </c>
      <c r="H141" s="241">
        <f>IFERROR(G141/(F142-F141),"-")</f>
        <v>833.33333333333337</v>
      </c>
      <c r="S141" s="190"/>
      <c r="T141" s="36"/>
    </row>
    <row r="142" spans="1:20" s="21" customFormat="1" ht="30" customHeight="1" x14ac:dyDescent="0.2">
      <c r="A142" s="36"/>
      <c r="B142" s="36"/>
      <c r="C142" s="36"/>
      <c r="D142" s="407" t="s">
        <v>114</v>
      </c>
      <c r="E142" s="408"/>
      <c r="F142" s="218">
        <v>43176</v>
      </c>
      <c r="G142" s="240">
        <v>24500</v>
      </c>
      <c r="H142" s="241">
        <f t="shared" ref="H142" si="101">IFERROR(G142/(F143-F142),"-")</f>
        <v>844.82758620689651</v>
      </c>
      <c r="S142" s="190"/>
      <c r="T142" s="36"/>
    </row>
    <row r="143" spans="1:20" s="21" customFormat="1" ht="30" customHeight="1" x14ac:dyDescent="0.2">
      <c r="A143" s="36"/>
      <c r="B143" s="36"/>
      <c r="C143" s="36"/>
      <c r="D143" s="407" t="s">
        <v>114</v>
      </c>
      <c r="E143" s="426"/>
      <c r="F143" s="306">
        <v>43205</v>
      </c>
      <c r="G143" s="240">
        <v>22500</v>
      </c>
      <c r="H143" s="241"/>
      <c r="S143" s="190"/>
      <c r="T143" s="36"/>
    </row>
    <row r="144" spans="1:20" s="21" customFormat="1" x14ac:dyDescent="0.2">
      <c r="A144" s="36"/>
      <c r="B144" s="36"/>
      <c r="C144" s="36"/>
      <c r="D144" s="48"/>
      <c r="E144" s="32"/>
      <c r="F144" s="32"/>
      <c r="G144" s="229"/>
      <c r="H144" s="229"/>
      <c r="S144" s="38"/>
      <c r="T144" s="36"/>
    </row>
    <row r="145" spans="1:20" s="21" customFormat="1" x14ac:dyDescent="0.2">
      <c r="A145" s="36"/>
      <c r="B145" s="36"/>
      <c r="C145" s="36"/>
      <c r="D145" s="48"/>
      <c r="E145" s="36"/>
      <c r="F145" s="36"/>
      <c r="G145" s="229"/>
      <c r="H145" s="229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38"/>
      <c r="T145" s="36"/>
    </row>
    <row r="146" spans="1:20" s="21" customFormat="1" x14ac:dyDescent="0.2">
      <c r="A146" s="36"/>
      <c r="B146" s="36"/>
      <c r="C146" s="36"/>
      <c r="D146" s="48"/>
      <c r="E146" s="36"/>
      <c r="F146" s="36"/>
      <c r="G146" s="229"/>
      <c r="H146" s="229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38"/>
      <c r="T146" s="36"/>
    </row>
    <row r="147" spans="1:20" s="21" customFormat="1" x14ac:dyDescent="0.2">
      <c r="A147" s="36"/>
      <c r="B147" s="36"/>
      <c r="C147" s="36"/>
      <c r="D147" s="48"/>
      <c r="E147" s="36"/>
      <c r="F147" s="36"/>
      <c r="G147" s="229"/>
      <c r="H147" s="229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38"/>
      <c r="T147" s="36"/>
    </row>
    <row r="148" spans="1:20" s="21" customFormat="1" x14ac:dyDescent="0.2">
      <c r="A148" s="36"/>
      <c r="B148" s="36"/>
      <c r="C148" s="36"/>
      <c r="D148" s="48"/>
      <c r="E148" s="36"/>
      <c r="F148" s="36"/>
      <c r="G148" s="229"/>
      <c r="H148" s="229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38"/>
      <c r="T148" s="36"/>
    </row>
    <row r="149" spans="1:20" s="21" customFormat="1" x14ac:dyDescent="0.2">
      <c r="A149" s="36"/>
      <c r="B149" s="36"/>
      <c r="C149" s="36"/>
      <c r="D149" s="48"/>
      <c r="E149" s="36"/>
      <c r="F149" s="36"/>
      <c r="G149" s="229"/>
      <c r="H149" s="229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38"/>
      <c r="T149" s="36"/>
    </row>
    <row r="150" spans="1:20" s="21" customFormat="1" x14ac:dyDescent="0.2">
      <c r="A150" s="36"/>
      <c r="B150" s="36"/>
      <c r="C150" s="36"/>
      <c r="D150" s="48"/>
      <c r="E150" s="36"/>
      <c r="F150" s="36"/>
      <c r="G150" s="229"/>
      <c r="H150" s="229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38"/>
      <c r="T150" s="36"/>
    </row>
    <row r="151" spans="1:20" s="21" customFormat="1" x14ac:dyDescent="0.2">
      <c r="A151" s="36"/>
      <c r="B151" s="36"/>
      <c r="C151" s="36"/>
      <c r="D151" s="48"/>
      <c r="E151" s="50"/>
      <c r="F151" s="50"/>
      <c r="G151" s="229"/>
      <c r="H151" s="229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38"/>
      <c r="T151" s="36"/>
    </row>
    <row r="152" spans="1:20" s="21" customFormat="1" x14ac:dyDescent="0.2">
      <c r="A152" s="39"/>
      <c r="B152" s="39"/>
      <c r="C152" s="39"/>
      <c r="D152" s="48"/>
      <c r="E152" s="39"/>
      <c r="F152" s="39"/>
      <c r="G152" s="83"/>
      <c r="H152" s="83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36"/>
      <c r="T152" s="36"/>
    </row>
    <row r="153" spans="1:20" s="21" customFormat="1" ht="15" x14ac:dyDescent="0.2">
      <c r="A153" s="40"/>
      <c r="B153" s="40"/>
      <c r="C153" s="40"/>
      <c r="D153" s="55"/>
      <c r="E153" s="40"/>
      <c r="F153" s="40"/>
      <c r="G153" s="230"/>
      <c r="H153" s="230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36"/>
      <c r="T153" s="36"/>
    </row>
    <row r="154" spans="1:20" s="21" customFormat="1" ht="15" x14ac:dyDescent="0.2">
      <c r="A154" s="40"/>
      <c r="B154" s="40"/>
      <c r="C154" s="40"/>
      <c r="D154" s="55"/>
      <c r="E154" s="40"/>
      <c r="F154" s="40"/>
      <c r="G154" s="230"/>
      <c r="H154" s="230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36"/>
      <c r="T154" s="36"/>
    </row>
    <row r="155" spans="1:20" s="21" customFormat="1" ht="15" x14ac:dyDescent="0.2">
      <c r="A155" s="40"/>
      <c r="B155" s="40"/>
      <c r="C155" s="40"/>
      <c r="D155" s="55"/>
      <c r="E155" s="40"/>
      <c r="F155" s="40"/>
      <c r="G155" s="230"/>
      <c r="H155" s="230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36"/>
      <c r="T155" s="36"/>
    </row>
    <row r="156" spans="1:20" s="21" customFormat="1" ht="15" x14ac:dyDescent="0.2">
      <c r="A156" s="40"/>
      <c r="B156" s="40"/>
      <c r="C156" s="40"/>
      <c r="D156" s="55"/>
      <c r="E156" s="40"/>
      <c r="F156" s="40"/>
      <c r="G156" s="230"/>
      <c r="H156" s="230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T156" s="36"/>
    </row>
    <row r="157" spans="1:20" s="21" customFormat="1" x14ac:dyDescent="0.2">
      <c r="A157" s="41"/>
      <c r="B157" s="41"/>
      <c r="C157" s="41"/>
      <c r="D157" s="56"/>
      <c r="E157" s="46"/>
      <c r="F157" s="46"/>
      <c r="G157" s="231"/>
      <c r="H157" s="231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T157" s="36"/>
    </row>
    <row r="158" spans="1:20" s="21" customFormat="1" x14ac:dyDescent="0.2">
      <c r="A158" s="41"/>
      <c r="B158" s="41"/>
      <c r="C158" s="41"/>
      <c r="D158" s="56"/>
      <c r="E158" s="46"/>
      <c r="F158" s="46"/>
      <c r="G158" s="231"/>
      <c r="H158" s="231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T158" s="36"/>
    </row>
    <row r="159" spans="1:20" s="21" customFormat="1" x14ac:dyDescent="0.2">
      <c r="A159" s="42"/>
      <c r="B159" s="42"/>
      <c r="C159" s="42"/>
      <c r="D159" s="55"/>
      <c r="E159" s="20"/>
      <c r="F159" s="20"/>
      <c r="G159" s="232"/>
      <c r="H159" s="232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T159" s="36"/>
    </row>
    <row r="160" spans="1:20" s="21" customFormat="1" x14ac:dyDescent="0.2">
      <c r="A160" s="36"/>
      <c r="B160" s="36"/>
      <c r="C160" s="36"/>
      <c r="D160" s="48"/>
      <c r="E160" s="36"/>
      <c r="F160" s="36"/>
      <c r="G160" s="229"/>
      <c r="H160" s="229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T160" s="36"/>
    </row>
    <row r="161" spans="1:20" s="21" customFormat="1" x14ac:dyDescent="0.2">
      <c r="A161" s="36"/>
      <c r="B161" s="36"/>
      <c r="C161" s="36"/>
      <c r="D161" s="48"/>
      <c r="E161" s="36"/>
      <c r="F161" s="36"/>
      <c r="G161" s="229"/>
      <c r="H161" s="229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T161" s="36"/>
    </row>
    <row r="162" spans="1:20" s="21" customFormat="1" x14ac:dyDescent="0.2">
      <c r="A162" s="36"/>
      <c r="B162" s="36"/>
      <c r="C162" s="36"/>
      <c r="D162" s="48"/>
      <c r="E162" s="36"/>
      <c r="F162" s="36"/>
      <c r="G162" s="229"/>
      <c r="H162" s="229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T162" s="36"/>
    </row>
    <row r="163" spans="1:20" s="21" customFormat="1" x14ac:dyDescent="0.2">
      <c r="A163" s="36"/>
      <c r="B163" s="36"/>
      <c r="C163" s="36"/>
      <c r="D163" s="48"/>
      <c r="E163" s="36"/>
      <c r="F163" s="36"/>
      <c r="G163" s="229"/>
      <c r="H163" s="229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T163" s="36"/>
    </row>
    <row r="164" spans="1:20" s="21" customFormat="1" x14ac:dyDescent="0.2">
      <c r="A164" s="36"/>
      <c r="B164" s="36"/>
      <c r="C164" s="36"/>
      <c r="D164" s="48"/>
      <c r="E164" s="36"/>
      <c r="F164" s="36"/>
      <c r="G164" s="229"/>
      <c r="H164" s="229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T164" s="36"/>
    </row>
    <row r="165" spans="1:20" s="21" customFormat="1" x14ac:dyDescent="0.2">
      <c r="A165" s="36"/>
      <c r="B165" s="36"/>
      <c r="C165" s="36"/>
      <c r="D165" s="48"/>
      <c r="E165" s="36"/>
      <c r="F165" s="36"/>
      <c r="G165" s="229"/>
      <c r="H165" s="229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T165" s="36"/>
    </row>
    <row r="166" spans="1:20" s="21" customFormat="1" x14ac:dyDescent="0.2">
      <c r="A166" s="36"/>
      <c r="B166" s="36"/>
      <c r="C166" s="36"/>
      <c r="D166" s="48"/>
      <c r="E166" s="36"/>
      <c r="F166" s="36"/>
      <c r="G166" s="229"/>
      <c r="H166" s="229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36"/>
      <c r="T166" s="36"/>
    </row>
    <row r="167" spans="1:20" s="21" customFormat="1" x14ac:dyDescent="0.2">
      <c r="A167" s="36"/>
      <c r="B167" s="36"/>
      <c r="C167" s="36"/>
      <c r="D167" s="48"/>
      <c r="E167" s="36"/>
      <c r="F167" s="36"/>
      <c r="G167" s="229"/>
      <c r="H167" s="229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36"/>
      <c r="T167" s="36"/>
    </row>
    <row r="168" spans="1:20" s="21" customFormat="1" x14ac:dyDescent="0.2">
      <c r="A168" s="36"/>
      <c r="B168" s="36"/>
      <c r="C168" s="36"/>
      <c r="D168" s="48"/>
      <c r="E168" s="36"/>
      <c r="F168" s="36"/>
      <c r="G168" s="229"/>
      <c r="H168" s="229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36"/>
      <c r="T168" s="36"/>
    </row>
    <row r="169" spans="1:20" s="21" customFormat="1" x14ac:dyDescent="0.2">
      <c r="A169" s="36"/>
      <c r="B169" s="36"/>
      <c r="C169" s="36"/>
      <c r="D169" s="48"/>
      <c r="E169" s="36"/>
      <c r="F169" s="36"/>
      <c r="G169" s="229"/>
      <c r="H169" s="229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36"/>
      <c r="T169" s="36"/>
    </row>
    <row r="170" spans="1:20" s="21" customFormat="1" x14ac:dyDescent="0.2">
      <c r="A170" s="36"/>
      <c r="B170" s="36"/>
      <c r="C170" s="36"/>
      <c r="D170" s="48"/>
      <c r="E170" s="36"/>
      <c r="F170" s="36"/>
      <c r="G170" s="229"/>
      <c r="H170" s="229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36"/>
      <c r="T170" s="36"/>
    </row>
    <row r="171" spans="1:20" s="21" customFormat="1" x14ac:dyDescent="0.2">
      <c r="A171" s="36"/>
      <c r="B171" s="36"/>
      <c r="C171" s="36"/>
      <c r="D171" s="48"/>
      <c r="E171" s="36"/>
      <c r="F171" s="36"/>
      <c r="G171" s="229"/>
      <c r="H171" s="229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36"/>
      <c r="T171" s="36"/>
    </row>
    <row r="172" spans="1:20" s="21" customFormat="1" x14ac:dyDescent="0.2">
      <c r="A172" s="36"/>
      <c r="B172" s="36"/>
      <c r="C172" s="36"/>
      <c r="D172" s="48"/>
      <c r="E172" s="36"/>
      <c r="F172" s="36"/>
      <c r="G172" s="229"/>
      <c r="H172" s="229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36"/>
      <c r="T172" s="36"/>
    </row>
    <row r="173" spans="1:20" s="21" customFormat="1" x14ac:dyDescent="0.2">
      <c r="A173" s="36"/>
      <c r="B173" s="36"/>
      <c r="C173" s="36"/>
      <c r="D173" s="48"/>
      <c r="E173" s="36"/>
      <c r="F173" s="36"/>
      <c r="G173" s="229"/>
      <c r="H173" s="229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36"/>
      <c r="T173" s="36"/>
    </row>
    <row r="174" spans="1:20" s="21" customFormat="1" x14ac:dyDescent="0.2">
      <c r="A174" s="36"/>
      <c r="B174" s="36"/>
      <c r="C174" s="36"/>
      <c r="D174" s="48"/>
      <c r="E174" s="36"/>
      <c r="F174" s="36"/>
      <c r="G174" s="229"/>
      <c r="H174" s="229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36"/>
      <c r="T174" s="36"/>
    </row>
    <row r="175" spans="1:20" s="21" customFormat="1" x14ac:dyDescent="0.2">
      <c r="A175" s="36"/>
      <c r="B175" s="36"/>
      <c r="C175" s="36"/>
      <c r="D175" s="48"/>
      <c r="E175" s="36"/>
      <c r="F175" s="36"/>
      <c r="G175" s="229"/>
      <c r="H175" s="229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36"/>
      <c r="T175" s="36"/>
    </row>
    <row r="176" spans="1:20" s="21" customFormat="1" x14ac:dyDescent="0.2">
      <c r="A176" s="36"/>
      <c r="B176" s="36"/>
      <c r="C176" s="36"/>
      <c r="D176" s="48"/>
      <c r="E176" s="36"/>
      <c r="F176" s="36"/>
      <c r="G176" s="229"/>
      <c r="H176" s="229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36"/>
      <c r="T176" s="36"/>
    </row>
    <row r="177" spans="1:20" s="21" customFormat="1" x14ac:dyDescent="0.2">
      <c r="A177" s="36"/>
      <c r="B177" s="36"/>
      <c r="C177" s="36"/>
      <c r="D177" s="48"/>
      <c r="E177" s="36"/>
      <c r="F177" s="36"/>
      <c r="G177" s="229"/>
      <c r="H177" s="229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39"/>
      <c r="T177" s="36"/>
    </row>
    <row r="178" spans="1:20" s="21" customFormat="1" x14ac:dyDescent="0.2">
      <c r="A178" s="36"/>
      <c r="B178" s="36"/>
      <c r="C178" s="36"/>
      <c r="D178" s="48"/>
      <c r="E178" s="36"/>
      <c r="F178" s="36"/>
      <c r="G178" s="229"/>
      <c r="H178" s="229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40"/>
      <c r="T178" s="36"/>
    </row>
    <row r="179" spans="1:20" s="21" customFormat="1" x14ac:dyDescent="0.2">
      <c r="A179" s="36"/>
      <c r="B179" s="36"/>
      <c r="C179" s="36"/>
      <c r="D179" s="48"/>
      <c r="E179" s="36"/>
      <c r="F179" s="36"/>
      <c r="G179" s="229"/>
      <c r="H179" s="229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40"/>
      <c r="T179" s="36"/>
    </row>
    <row r="180" spans="1:20" s="21" customFormat="1" x14ac:dyDescent="0.2">
      <c r="A180" s="36"/>
      <c r="B180" s="36"/>
      <c r="C180" s="36"/>
      <c r="D180" s="48"/>
      <c r="E180" s="36"/>
      <c r="F180" s="36"/>
      <c r="G180" s="229"/>
      <c r="H180" s="229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40"/>
      <c r="T180" s="36"/>
    </row>
    <row r="181" spans="1:20" s="21" customFormat="1" x14ac:dyDescent="0.2">
      <c r="A181" s="36"/>
      <c r="B181" s="36"/>
      <c r="C181" s="36"/>
      <c r="D181" s="48"/>
      <c r="E181" s="36"/>
      <c r="F181" s="36"/>
      <c r="G181" s="229"/>
      <c r="H181" s="229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40"/>
      <c r="T181" s="36"/>
    </row>
    <row r="182" spans="1:20" s="21" customFormat="1" x14ac:dyDescent="0.2">
      <c r="A182" s="36"/>
      <c r="B182" s="36"/>
      <c r="C182" s="36"/>
      <c r="D182" s="48"/>
      <c r="E182" s="36"/>
      <c r="F182" s="36"/>
      <c r="G182" s="229"/>
      <c r="H182" s="229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41"/>
      <c r="T182" s="36"/>
    </row>
    <row r="183" spans="1:20" s="21" customFormat="1" x14ac:dyDescent="0.2">
      <c r="A183" s="36"/>
      <c r="B183" s="36"/>
      <c r="C183" s="36"/>
      <c r="D183" s="48"/>
      <c r="E183" s="36"/>
      <c r="F183" s="36"/>
      <c r="G183" s="229"/>
      <c r="H183" s="229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4"/>
      <c r="T183" s="36"/>
    </row>
    <row r="184" spans="1:20" s="21" customFormat="1" x14ac:dyDescent="0.2">
      <c r="A184" s="36"/>
      <c r="B184" s="36"/>
      <c r="C184" s="36"/>
      <c r="D184" s="48"/>
      <c r="E184" s="36"/>
      <c r="F184" s="36"/>
      <c r="G184" s="229"/>
      <c r="H184" s="229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2"/>
      <c r="T184" s="36"/>
    </row>
    <row r="185" spans="1:20" s="21" customFormat="1" x14ac:dyDescent="0.2">
      <c r="A185" s="36"/>
      <c r="B185" s="36"/>
      <c r="C185" s="36"/>
      <c r="D185" s="48"/>
      <c r="E185" s="36"/>
      <c r="F185" s="36"/>
      <c r="G185" s="229"/>
      <c r="H185" s="229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1"/>
      <c r="T185" s="36"/>
    </row>
    <row r="186" spans="1:20" s="21" customFormat="1" x14ac:dyDescent="0.2">
      <c r="A186" s="36"/>
      <c r="B186" s="36"/>
      <c r="C186" s="36"/>
      <c r="D186" s="48"/>
      <c r="E186" s="36"/>
      <c r="F186" s="36"/>
      <c r="G186" s="229"/>
      <c r="H186" s="229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1"/>
      <c r="T186" s="36"/>
    </row>
    <row r="187" spans="1:20" s="21" customFormat="1" x14ac:dyDescent="0.2">
      <c r="A187" s="36"/>
      <c r="B187" s="36"/>
      <c r="C187" s="36"/>
      <c r="D187" s="48"/>
      <c r="E187" s="36"/>
      <c r="F187" s="36"/>
      <c r="G187" s="229"/>
      <c r="H187" s="229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1"/>
      <c r="T187" s="36"/>
    </row>
    <row r="188" spans="1:20" s="21" customFormat="1" x14ac:dyDescent="0.2">
      <c r="A188" s="36"/>
      <c r="B188" s="36"/>
      <c r="C188" s="36"/>
      <c r="D188" s="48"/>
      <c r="E188" s="36"/>
      <c r="F188" s="36"/>
      <c r="G188" s="229"/>
      <c r="H188" s="229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1"/>
      <c r="T188" s="36"/>
    </row>
    <row r="189" spans="1:20" s="21" customFormat="1" x14ac:dyDescent="0.2">
      <c r="A189" s="36"/>
      <c r="B189" s="36"/>
      <c r="C189" s="36"/>
      <c r="D189" s="48"/>
      <c r="E189" s="36"/>
      <c r="F189" s="36"/>
      <c r="G189" s="229"/>
      <c r="H189" s="229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1"/>
      <c r="T189" s="36"/>
    </row>
    <row r="190" spans="1:20" s="21" customFormat="1" x14ac:dyDescent="0.2">
      <c r="A190" s="36"/>
      <c r="B190" s="36"/>
      <c r="C190" s="36"/>
      <c r="D190" s="48"/>
      <c r="E190" s="36"/>
      <c r="F190" s="36"/>
      <c r="G190" s="229"/>
      <c r="H190" s="229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1"/>
      <c r="T190" s="36"/>
    </row>
    <row r="191" spans="1:20" s="21" customFormat="1" x14ac:dyDescent="0.2">
      <c r="A191" s="36"/>
      <c r="B191" s="36"/>
      <c r="C191" s="36"/>
      <c r="D191" s="48"/>
      <c r="E191" s="36"/>
      <c r="F191" s="36"/>
      <c r="G191" s="229"/>
      <c r="H191" s="229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1"/>
      <c r="T191" s="36"/>
    </row>
    <row r="192" spans="1:20" s="21" customFormat="1" x14ac:dyDescent="0.2">
      <c r="A192" s="36"/>
      <c r="B192" s="36"/>
      <c r="C192" s="36"/>
      <c r="D192" s="48"/>
      <c r="E192" s="36"/>
      <c r="F192" s="36"/>
      <c r="G192" s="229"/>
      <c r="H192" s="229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1"/>
      <c r="T192" s="36"/>
    </row>
    <row r="193" spans="1:20" s="21" customFormat="1" x14ac:dyDescent="0.2">
      <c r="A193" s="36"/>
      <c r="B193" s="36"/>
      <c r="C193" s="36"/>
      <c r="D193" s="48"/>
      <c r="E193" s="36"/>
      <c r="F193" s="36"/>
      <c r="G193" s="229"/>
      <c r="H193" s="229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1"/>
      <c r="T193" s="36"/>
    </row>
    <row r="194" spans="1:20" s="21" customFormat="1" x14ac:dyDescent="0.2">
      <c r="A194" s="36"/>
      <c r="B194" s="36"/>
      <c r="C194" s="36"/>
      <c r="D194" s="48"/>
      <c r="E194" s="36"/>
      <c r="F194" s="36"/>
      <c r="G194" s="229"/>
      <c r="H194" s="229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1"/>
      <c r="T194" s="36"/>
    </row>
    <row r="195" spans="1:20" s="21" customFormat="1" x14ac:dyDescent="0.2">
      <c r="A195" s="36"/>
      <c r="B195" s="36"/>
      <c r="C195" s="36"/>
      <c r="D195" s="48"/>
      <c r="E195" s="36"/>
      <c r="F195" s="36"/>
      <c r="G195" s="229"/>
      <c r="H195" s="229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1"/>
      <c r="T195" s="36"/>
    </row>
    <row r="196" spans="1:20" s="21" customFormat="1" x14ac:dyDescent="0.2">
      <c r="A196" s="36"/>
      <c r="B196" s="36"/>
      <c r="C196" s="36"/>
      <c r="D196" s="48"/>
      <c r="E196" s="36"/>
      <c r="F196" s="36"/>
      <c r="G196" s="229"/>
      <c r="H196" s="229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1"/>
      <c r="T196" s="36"/>
    </row>
    <row r="197" spans="1:20" s="21" customFormat="1" x14ac:dyDescent="0.2">
      <c r="A197" s="36"/>
      <c r="B197" s="36"/>
      <c r="C197" s="36"/>
      <c r="D197" s="48"/>
      <c r="E197" s="36"/>
      <c r="F197" s="36"/>
      <c r="G197" s="229"/>
      <c r="H197" s="229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1"/>
      <c r="T197" s="36"/>
    </row>
    <row r="198" spans="1:20" s="21" customFormat="1" x14ac:dyDescent="0.2">
      <c r="A198" s="36"/>
      <c r="B198" s="36"/>
      <c r="C198" s="36"/>
      <c r="D198" s="48"/>
      <c r="E198" s="36"/>
      <c r="F198" s="36"/>
      <c r="G198" s="229"/>
      <c r="H198" s="229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1"/>
      <c r="T198" s="36"/>
    </row>
    <row r="199" spans="1:20" s="21" customFormat="1" x14ac:dyDescent="0.2">
      <c r="A199" s="36"/>
      <c r="B199" s="36"/>
      <c r="C199" s="36"/>
      <c r="D199" s="48"/>
      <c r="E199" s="36"/>
      <c r="F199" s="36"/>
      <c r="G199" s="229"/>
      <c r="H199" s="229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1"/>
      <c r="T199" s="36"/>
    </row>
    <row r="200" spans="1:20" s="21" customFormat="1" x14ac:dyDescent="0.2">
      <c r="A200" s="36"/>
      <c r="B200" s="36"/>
      <c r="C200" s="36"/>
      <c r="D200" s="48"/>
      <c r="E200" s="36"/>
      <c r="F200" s="36"/>
      <c r="G200" s="229"/>
      <c r="H200" s="229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1"/>
      <c r="T200" s="36"/>
    </row>
    <row r="201" spans="1:20" s="21" customFormat="1" x14ac:dyDescent="0.2">
      <c r="A201" s="36"/>
      <c r="B201" s="36"/>
      <c r="C201" s="36"/>
      <c r="D201" s="48"/>
      <c r="E201" s="36"/>
      <c r="F201" s="36"/>
      <c r="G201" s="229"/>
      <c r="H201" s="229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1"/>
      <c r="T201" s="36"/>
    </row>
    <row r="202" spans="1:20" s="21" customFormat="1" x14ac:dyDescent="0.2">
      <c r="A202" s="36"/>
      <c r="B202" s="36"/>
      <c r="C202" s="36"/>
      <c r="D202" s="48"/>
      <c r="E202" s="36"/>
      <c r="F202" s="36"/>
      <c r="G202" s="229"/>
      <c r="H202" s="229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1"/>
      <c r="T202" s="36"/>
    </row>
    <row r="203" spans="1:20" s="21" customFormat="1" x14ac:dyDescent="0.2">
      <c r="A203" s="36"/>
      <c r="B203" s="36"/>
      <c r="C203" s="36"/>
      <c r="D203" s="48"/>
      <c r="E203" s="36"/>
      <c r="F203" s="36"/>
      <c r="G203" s="229"/>
      <c r="H203" s="229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1"/>
      <c r="T203" s="36"/>
    </row>
    <row r="204" spans="1:20" s="21" customFormat="1" x14ac:dyDescent="0.2">
      <c r="A204" s="36"/>
      <c r="B204" s="36"/>
      <c r="C204" s="36"/>
      <c r="D204" s="48"/>
      <c r="E204" s="36"/>
      <c r="F204" s="36"/>
      <c r="G204" s="229"/>
      <c r="H204" s="229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1"/>
      <c r="T204" s="36"/>
    </row>
    <row r="205" spans="1:20" s="21" customFormat="1" x14ac:dyDescent="0.2">
      <c r="A205" s="36"/>
      <c r="B205" s="36"/>
      <c r="C205" s="36"/>
      <c r="D205" s="48"/>
      <c r="E205" s="36"/>
      <c r="F205" s="36"/>
      <c r="G205" s="229"/>
      <c r="H205" s="229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1"/>
      <c r="T205" s="36"/>
    </row>
    <row r="206" spans="1:20" s="21" customFormat="1" x14ac:dyDescent="0.2">
      <c r="A206" s="36"/>
      <c r="B206" s="36"/>
      <c r="C206" s="36"/>
      <c r="D206" s="48"/>
      <c r="E206" s="36"/>
      <c r="F206" s="36"/>
      <c r="G206" s="229"/>
      <c r="H206" s="229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1"/>
      <c r="T206" s="36"/>
    </row>
    <row r="207" spans="1:20" s="21" customFormat="1" x14ac:dyDescent="0.2">
      <c r="A207" s="36"/>
      <c r="B207" s="36"/>
      <c r="C207" s="36"/>
      <c r="D207" s="48"/>
      <c r="E207" s="36"/>
      <c r="F207" s="36"/>
      <c r="G207" s="229"/>
      <c r="H207" s="229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1"/>
      <c r="T207" s="36"/>
    </row>
    <row r="208" spans="1:20" s="21" customFormat="1" x14ac:dyDescent="0.2">
      <c r="A208" s="36"/>
      <c r="B208" s="36"/>
      <c r="C208" s="36"/>
      <c r="D208" s="48"/>
      <c r="E208" s="36"/>
      <c r="F208" s="36"/>
      <c r="G208" s="229"/>
      <c r="H208" s="229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1"/>
      <c r="T208" s="36"/>
    </row>
    <row r="209" spans="1:20" s="21" customFormat="1" x14ac:dyDescent="0.2">
      <c r="A209" s="36"/>
      <c r="B209" s="36"/>
      <c r="C209" s="36"/>
      <c r="D209" s="48"/>
      <c r="E209" s="36"/>
      <c r="F209" s="36"/>
      <c r="G209" s="229"/>
      <c r="H209" s="229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1"/>
      <c r="T209" s="36"/>
    </row>
    <row r="210" spans="1:20" s="21" customFormat="1" x14ac:dyDescent="0.2">
      <c r="A210" s="36"/>
      <c r="B210" s="36"/>
      <c r="C210" s="36"/>
      <c r="D210" s="48"/>
      <c r="E210" s="36"/>
      <c r="F210" s="36"/>
      <c r="G210" s="229"/>
      <c r="H210" s="229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1"/>
      <c r="T210" s="36"/>
    </row>
    <row r="211" spans="1:20" s="21" customFormat="1" x14ac:dyDescent="0.2">
      <c r="A211" s="36"/>
      <c r="B211" s="36"/>
      <c r="C211" s="36"/>
      <c r="D211" s="48"/>
      <c r="E211" s="36"/>
      <c r="F211" s="36"/>
      <c r="G211" s="229"/>
      <c r="H211" s="229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1"/>
      <c r="T211" s="36"/>
    </row>
    <row r="212" spans="1:20" s="21" customFormat="1" x14ac:dyDescent="0.2">
      <c r="A212" s="36"/>
      <c r="B212" s="36"/>
      <c r="C212" s="36"/>
      <c r="D212" s="48"/>
      <c r="E212" s="36"/>
      <c r="F212" s="36"/>
      <c r="G212" s="229"/>
      <c r="H212" s="229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1"/>
      <c r="T212" s="36"/>
    </row>
    <row r="213" spans="1:20" s="21" customFormat="1" x14ac:dyDescent="0.2">
      <c r="A213" s="36"/>
      <c r="B213" s="36"/>
      <c r="C213" s="36"/>
      <c r="D213" s="48"/>
      <c r="E213" s="36"/>
      <c r="F213" s="36"/>
      <c r="G213" s="229"/>
      <c r="H213" s="229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1"/>
      <c r="T213" s="36"/>
    </row>
    <row r="214" spans="1:20" s="21" customFormat="1" x14ac:dyDescent="0.2">
      <c r="A214" s="36"/>
      <c r="B214" s="36"/>
      <c r="C214" s="36"/>
      <c r="D214" s="48"/>
      <c r="E214" s="36"/>
      <c r="F214" s="36"/>
      <c r="G214" s="229"/>
      <c r="H214" s="229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1"/>
      <c r="T214" s="36"/>
    </row>
    <row r="215" spans="1:20" s="21" customFormat="1" x14ac:dyDescent="0.2">
      <c r="A215" s="36"/>
      <c r="B215" s="36"/>
      <c r="C215" s="36"/>
      <c r="D215" s="48"/>
      <c r="E215" s="36"/>
      <c r="F215" s="36"/>
      <c r="G215" s="229"/>
      <c r="H215" s="229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1"/>
      <c r="T215" s="36"/>
    </row>
    <row r="216" spans="1:20" s="21" customFormat="1" x14ac:dyDescent="0.2">
      <c r="A216" s="36"/>
      <c r="B216" s="36"/>
      <c r="C216" s="36"/>
      <c r="D216" s="48"/>
      <c r="E216" s="36"/>
      <c r="F216" s="36"/>
      <c r="G216" s="229"/>
      <c r="H216" s="229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1"/>
      <c r="T216" s="36"/>
    </row>
    <row r="217" spans="1:20" s="21" customFormat="1" x14ac:dyDescent="0.2">
      <c r="A217" s="36"/>
      <c r="B217" s="36"/>
      <c r="C217" s="36"/>
      <c r="D217" s="48"/>
      <c r="E217" s="36"/>
      <c r="F217" s="36"/>
      <c r="G217" s="229"/>
      <c r="H217" s="229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"/>
      <c r="T217" s="36"/>
    </row>
    <row r="218" spans="1:20" s="21" customFormat="1" x14ac:dyDescent="0.2">
      <c r="A218" s="36"/>
      <c r="B218" s="36"/>
      <c r="C218" s="36"/>
      <c r="D218" s="48"/>
      <c r="E218" s="36"/>
      <c r="F218" s="36"/>
      <c r="G218" s="229"/>
      <c r="H218" s="229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"/>
      <c r="T218" s="36"/>
    </row>
    <row r="219" spans="1:20" s="21" customFormat="1" x14ac:dyDescent="0.2">
      <c r="A219" s="36"/>
      <c r="B219" s="36"/>
      <c r="C219" s="36"/>
      <c r="D219" s="48"/>
      <c r="E219" s="36"/>
      <c r="F219" s="36"/>
      <c r="G219" s="229"/>
      <c r="H219" s="229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1"/>
      <c r="T219" s="36"/>
    </row>
    <row r="220" spans="1:20" s="21" customFormat="1" x14ac:dyDescent="0.2">
      <c r="A220" s="36"/>
      <c r="B220" s="36"/>
      <c r="C220" s="36"/>
      <c r="D220" s="48"/>
      <c r="E220" s="36"/>
      <c r="F220" s="36"/>
      <c r="G220" s="229"/>
      <c r="H220" s="229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1"/>
      <c r="T220" s="36"/>
    </row>
    <row r="221" spans="1:20" s="21" customFormat="1" x14ac:dyDescent="0.2">
      <c r="A221" s="36"/>
      <c r="B221" s="36"/>
      <c r="C221" s="36"/>
      <c r="D221" s="48"/>
      <c r="E221" s="36"/>
      <c r="F221" s="36"/>
      <c r="G221" s="229"/>
      <c r="H221" s="229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1"/>
      <c r="T221" s="36"/>
    </row>
    <row r="222" spans="1:20" s="21" customFormat="1" x14ac:dyDescent="0.2">
      <c r="A222" s="36"/>
      <c r="B222" s="36"/>
      <c r="C222" s="36"/>
      <c r="D222" s="48"/>
      <c r="E222" s="36"/>
      <c r="F222" s="36"/>
      <c r="G222" s="229"/>
      <c r="H222" s="229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1"/>
      <c r="T222" s="36"/>
    </row>
    <row r="223" spans="1:20" s="21" customFormat="1" x14ac:dyDescent="0.2">
      <c r="A223" s="36"/>
      <c r="B223" s="36"/>
      <c r="C223" s="36"/>
      <c r="D223" s="48"/>
      <c r="E223" s="36"/>
      <c r="F223" s="36"/>
      <c r="G223" s="229"/>
      <c r="H223" s="229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1"/>
      <c r="T223" s="36"/>
    </row>
    <row r="224" spans="1:20" s="21" customFormat="1" x14ac:dyDescent="0.2">
      <c r="A224" s="36"/>
      <c r="B224" s="36"/>
      <c r="C224" s="36"/>
      <c r="D224" s="48"/>
      <c r="E224" s="36"/>
      <c r="F224" s="36"/>
      <c r="G224" s="229"/>
      <c r="H224" s="229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1"/>
      <c r="T224" s="36"/>
    </row>
    <row r="225" spans="1:20" s="21" customFormat="1" x14ac:dyDescent="0.2">
      <c r="A225" s="36"/>
      <c r="B225" s="36"/>
      <c r="C225" s="36"/>
      <c r="D225" s="48"/>
      <c r="E225" s="36"/>
      <c r="F225" s="36"/>
      <c r="G225" s="229"/>
      <c r="H225" s="229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1"/>
      <c r="T225" s="36"/>
    </row>
    <row r="226" spans="1:20" s="21" customFormat="1" x14ac:dyDescent="0.2">
      <c r="A226" s="36"/>
      <c r="B226" s="36"/>
      <c r="C226" s="36"/>
      <c r="D226" s="48"/>
      <c r="E226" s="36"/>
      <c r="F226" s="36"/>
      <c r="G226" s="229"/>
      <c r="H226" s="229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1"/>
      <c r="T226" s="36"/>
    </row>
    <row r="227" spans="1:20" s="21" customFormat="1" x14ac:dyDescent="0.2">
      <c r="A227" s="36"/>
      <c r="B227" s="36"/>
      <c r="C227" s="36"/>
      <c r="D227" s="48"/>
      <c r="E227" s="36"/>
      <c r="F227" s="36"/>
      <c r="G227" s="229"/>
      <c r="H227" s="229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1"/>
      <c r="T227" s="36"/>
    </row>
    <row r="228" spans="1:20" s="21" customFormat="1" x14ac:dyDescent="0.2">
      <c r="A228" s="36"/>
      <c r="B228" s="36"/>
      <c r="C228" s="36"/>
      <c r="D228" s="48"/>
      <c r="E228" s="36"/>
      <c r="F228" s="36"/>
      <c r="G228" s="229"/>
      <c r="H228" s="229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1"/>
      <c r="T228" s="36"/>
    </row>
    <row r="229" spans="1:20" s="21" customFormat="1" x14ac:dyDescent="0.2">
      <c r="A229" s="36"/>
      <c r="B229" s="36"/>
      <c r="C229" s="36"/>
      <c r="D229" s="48"/>
      <c r="E229" s="36"/>
      <c r="F229" s="36"/>
      <c r="G229" s="229"/>
      <c r="H229" s="229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1"/>
      <c r="T229" s="36"/>
    </row>
    <row r="230" spans="1:20" s="21" customFormat="1" x14ac:dyDescent="0.2">
      <c r="A230" s="36"/>
      <c r="B230" s="36"/>
      <c r="C230" s="36"/>
      <c r="D230" s="48"/>
      <c r="E230" s="36"/>
      <c r="F230" s="36"/>
      <c r="G230" s="229"/>
      <c r="H230" s="229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1"/>
      <c r="T230" s="36"/>
    </row>
    <row r="231" spans="1:20" s="21" customFormat="1" x14ac:dyDescent="0.2">
      <c r="A231" s="36"/>
      <c r="B231" s="36"/>
      <c r="C231" s="36"/>
      <c r="D231" s="48"/>
      <c r="E231" s="36"/>
      <c r="F231" s="36"/>
      <c r="G231" s="229"/>
      <c r="H231" s="229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1"/>
      <c r="T231" s="36"/>
    </row>
    <row r="232" spans="1:20" s="21" customFormat="1" x14ac:dyDescent="0.2">
      <c r="A232" s="36"/>
      <c r="B232" s="36"/>
      <c r="C232" s="36"/>
      <c r="D232" s="48"/>
      <c r="E232" s="36"/>
      <c r="F232" s="36"/>
      <c r="G232" s="229"/>
      <c r="H232" s="229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1"/>
      <c r="T232" s="36"/>
    </row>
    <row r="233" spans="1:20" s="21" customFormat="1" x14ac:dyDescent="0.2">
      <c r="A233" s="36"/>
      <c r="B233" s="36"/>
      <c r="C233" s="36"/>
      <c r="D233" s="48"/>
      <c r="E233" s="36"/>
      <c r="F233" s="36"/>
      <c r="G233" s="229"/>
      <c r="H233" s="229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1"/>
      <c r="T233" s="36"/>
    </row>
    <row r="234" spans="1:20" s="21" customFormat="1" x14ac:dyDescent="0.2">
      <c r="A234" s="36"/>
      <c r="B234" s="36"/>
      <c r="C234" s="36"/>
      <c r="D234" s="48"/>
      <c r="E234" s="36"/>
      <c r="F234" s="36"/>
      <c r="G234" s="229"/>
      <c r="H234" s="229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1"/>
      <c r="T234" s="36"/>
    </row>
    <row r="235" spans="1:20" s="21" customFormat="1" x14ac:dyDescent="0.2">
      <c r="A235" s="36"/>
      <c r="B235" s="36"/>
      <c r="C235" s="36"/>
      <c r="D235" s="48"/>
      <c r="E235" s="36"/>
      <c r="F235" s="36"/>
      <c r="G235" s="229"/>
      <c r="H235" s="229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1"/>
      <c r="T235" s="36"/>
    </row>
    <row r="236" spans="1:20" s="21" customFormat="1" x14ac:dyDescent="0.2">
      <c r="A236" s="36"/>
      <c r="B236" s="36"/>
      <c r="C236" s="36"/>
      <c r="D236" s="48"/>
      <c r="E236" s="36"/>
      <c r="F236" s="36"/>
      <c r="G236" s="229"/>
      <c r="H236" s="229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1"/>
      <c r="T236" s="36"/>
    </row>
    <row r="237" spans="1:20" s="21" customFormat="1" x14ac:dyDescent="0.2">
      <c r="A237" s="36"/>
      <c r="B237" s="36"/>
      <c r="C237" s="36"/>
      <c r="D237" s="48"/>
      <c r="E237" s="36"/>
      <c r="F237" s="36"/>
      <c r="G237" s="229"/>
      <c r="H237" s="229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1"/>
      <c r="T237" s="36"/>
    </row>
    <row r="238" spans="1:20" s="21" customFormat="1" x14ac:dyDescent="0.2">
      <c r="A238" s="36"/>
      <c r="B238" s="36"/>
      <c r="C238" s="36"/>
      <c r="D238" s="48"/>
      <c r="E238" s="36"/>
      <c r="F238" s="36"/>
      <c r="G238" s="229"/>
      <c r="H238" s="229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1"/>
      <c r="T238" s="36"/>
    </row>
    <row r="239" spans="1:20" s="21" customFormat="1" x14ac:dyDescent="0.2">
      <c r="A239" s="36"/>
      <c r="B239" s="36"/>
      <c r="C239" s="36"/>
      <c r="D239" s="48"/>
      <c r="E239" s="36"/>
      <c r="F239" s="36"/>
      <c r="G239" s="229"/>
      <c r="H239" s="229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1"/>
      <c r="T239" s="36"/>
    </row>
    <row r="240" spans="1:20" s="21" customFormat="1" x14ac:dyDescent="0.2">
      <c r="A240" s="36"/>
      <c r="B240" s="36"/>
      <c r="C240" s="36"/>
      <c r="D240" s="48"/>
      <c r="E240" s="36"/>
      <c r="F240" s="36"/>
      <c r="G240" s="229"/>
      <c r="H240" s="229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1"/>
      <c r="T240" s="36"/>
    </row>
    <row r="241" spans="1:20" s="21" customFormat="1" x14ac:dyDescent="0.2">
      <c r="A241" s="36"/>
      <c r="B241" s="36"/>
      <c r="C241" s="36"/>
      <c r="D241" s="48"/>
      <c r="E241" s="36"/>
      <c r="F241" s="36"/>
      <c r="G241" s="229"/>
      <c r="H241" s="229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1"/>
      <c r="T241" s="36"/>
    </row>
    <row r="242" spans="1:20" s="21" customFormat="1" x14ac:dyDescent="0.2">
      <c r="A242" s="36"/>
      <c r="B242" s="36"/>
      <c r="C242" s="36"/>
      <c r="D242" s="48"/>
      <c r="E242" s="36"/>
      <c r="F242" s="36"/>
      <c r="G242" s="229"/>
      <c r="H242" s="229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1"/>
      <c r="T242" s="36"/>
    </row>
    <row r="243" spans="1:20" s="21" customFormat="1" x14ac:dyDescent="0.2">
      <c r="A243" s="36"/>
      <c r="B243" s="36"/>
      <c r="C243" s="36"/>
      <c r="D243" s="48"/>
      <c r="E243" s="36"/>
      <c r="F243" s="36"/>
      <c r="G243" s="229"/>
      <c r="H243" s="229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1"/>
      <c r="T243" s="36"/>
    </row>
    <row r="244" spans="1:20" s="21" customFormat="1" x14ac:dyDescent="0.2">
      <c r="A244" s="36"/>
      <c r="B244" s="36"/>
      <c r="C244" s="36"/>
      <c r="D244" s="48"/>
      <c r="E244" s="36"/>
      <c r="F244" s="36"/>
      <c r="G244" s="229"/>
      <c r="H244" s="229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1"/>
      <c r="T244" s="36"/>
    </row>
    <row r="245" spans="1:20" s="21" customFormat="1" x14ac:dyDescent="0.2">
      <c r="A245" s="36"/>
      <c r="B245" s="36"/>
      <c r="C245" s="36"/>
      <c r="D245" s="48"/>
      <c r="E245" s="36"/>
      <c r="F245" s="36"/>
      <c r="G245" s="229"/>
      <c r="H245" s="229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1"/>
      <c r="T245" s="36"/>
    </row>
    <row r="246" spans="1:20" s="21" customFormat="1" x14ac:dyDescent="0.2">
      <c r="A246" s="36"/>
      <c r="B246" s="36"/>
      <c r="C246" s="36"/>
      <c r="D246" s="48"/>
      <c r="E246" s="36"/>
      <c r="F246" s="36"/>
      <c r="G246" s="229"/>
      <c r="H246" s="229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1"/>
      <c r="T246" s="36"/>
    </row>
    <row r="247" spans="1:20" s="21" customFormat="1" x14ac:dyDescent="0.2">
      <c r="A247" s="36"/>
      <c r="B247" s="36"/>
      <c r="C247" s="36"/>
      <c r="D247" s="48"/>
      <c r="E247" s="36"/>
      <c r="F247" s="36"/>
      <c r="G247" s="229"/>
      <c r="H247" s="229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1"/>
      <c r="T247" s="36"/>
    </row>
    <row r="248" spans="1:20" s="21" customFormat="1" x14ac:dyDescent="0.2">
      <c r="A248" s="36"/>
      <c r="B248" s="36"/>
      <c r="C248" s="36"/>
      <c r="D248" s="48"/>
      <c r="E248" s="36"/>
      <c r="F248" s="36"/>
      <c r="G248" s="229"/>
      <c r="H248" s="229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1"/>
      <c r="T248" s="36"/>
    </row>
    <row r="249" spans="1:20" s="21" customFormat="1" x14ac:dyDescent="0.2">
      <c r="A249" s="36"/>
      <c r="B249" s="36"/>
      <c r="C249" s="36"/>
      <c r="D249" s="48"/>
      <c r="E249" s="36"/>
      <c r="F249" s="36"/>
      <c r="G249" s="229"/>
      <c r="H249" s="229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1"/>
      <c r="T249" s="36"/>
    </row>
    <row r="250" spans="1:20" s="21" customFormat="1" x14ac:dyDescent="0.2">
      <c r="A250" s="36"/>
      <c r="B250" s="36"/>
      <c r="C250" s="36"/>
      <c r="D250" s="48"/>
      <c r="E250" s="36"/>
      <c r="F250" s="36"/>
      <c r="G250" s="229"/>
      <c r="H250" s="229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1"/>
      <c r="T250" s="36"/>
    </row>
    <row r="251" spans="1:20" s="21" customFormat="1" x14ac:dyDescent="0.2">
      <c r="A251" s="36"/>
      <c r="B251" s="36"/>
      <c r="C251" s="36"/>
      <c r="D251" s="48"/>
      <c r="E251" s="36"/>
      <c r="F251" s="36"/>
      <c r="G251" s="229"/>
      <c r="H251" s="229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1"/>
      <c r="T251" s="36"/>
    </row>
    <row r="252" spans="1:20" s="21" customFormat="1" x14ac:dyDescent="0.2">
      <c r="A252" s="36"/>
      <c r="B252" s="36"/>
      <c r="C252" s="36"/>
      <c r="D252" s="48"/>
      <c r="E252" s="36"/>
      <c r="F252" s="36"/>
      <c r="G252" s="229"/>
      <c r="H252" s="229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1"/>
      <c r="T252" s="36"/>
    </row>
    <row r="253" spans="1:20" s="21" customFormat="1" x14ac:dyDescent="0.2">
      <c r="A253" s="36"/>
      <c r="B253" s="36"/>
      <c r="C253" s="36"/>
      <c r="D253" s="48"/>
      <c r="E253" s="36"/>
      <c r="F253" s="36"/>
      <c r="G253" s="229"/>
      <c r="H253" s="229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1"/>
      <c r="T253" s="36"/>
    </row>
    <row r="254" spans="1:20" s="21" customFormat="1" x14ac:dyDescent="0.2">
      <c r="A254" s="36"/>
      <c r="B254" s="36"/>
      <c r="C254" s="36"/>
      <c r="D254" s="48"/>
      <c r="E254" s="36"/>
      <c r="F254" s="36"/>
      <c r="G254" s="229"/>
      <c r="H254" s="229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1"/>
      <c r="T254" s="36"/>
    </row>
    <row r="255" spans="1:20" s="21" customFormat="1" x14ac:dyDescent="0.2">
      <c r="A255" s="36"/>
      <c r="B255" s="36"/>
      <c r="C255" s="36"/>
      <c r="D255" s="48"/>
      <c r="E255" s="36"/>
      <c r="F255" s="36"/>
      <c r="G255" s="229"/>
      <c r="H255" s="229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1"/>
      <c r="T255" s="36"/>
    </row>
    <row r="256" spans="1:20" s="21" customFormat="1" x14ac:dyDescent="0.2">
      <c r="A256" s="36"/>
      <c r="B256" s="36"/>
      <c r="C256" s="36"/>
      <c r="D256" s="48"/>
      <c r="E256" s="36"/>
      <c r="F256" s="36"/>
      <c r="G256" s="229"/>
      <c r="H256" s="229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1"/>
      <c r="T256" s="36"/>
    </row>
    <row r="257" spans="1:20" s="21" customFormat="1" x14ac:dyDescent="0.2">
      <c r="A257" s="36"/>
      <c r="B257" s="36"/>
      <c r="C257" s="36"/>
      <c r="D257" s="48"/>
      <c r="E257" s="36"/>
      <c r="F257" s="36"/>
      <c r="G257" s="229"/>
      <c r="H257" s="229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1"/>
      <c r="T257" s="36"/>
    </row>
    <row r="258" spans="1:20" s="21" customFormat="1" x14ac:dyDescent="0.2">
      <c r="A258" s="36"/>
      <c r="B258" s="36"/>
      <c r="C258" s="36"/>
      <c r="D258" s="48"/>
      <c r="E258" s="36"/>
      <c r="F258" s="36"/>
      <c r="G258" s="229"/>
      <c r="H258" s="229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1"/>
      <c r="T258" s="36"/>
    </row>
    <row r="259" spans="1:20" s="21" customFormat="1" x14ac:dyDescent="0.2">
      <c r="A259" s="36"/>
      <c r="B259" s="36"/>
      <c r="C259" s="36"/>
      <c r="D259" s="48"/>
      <c r="E259" s="36"/>
      <c r="F259" s="36"/>
      <c r="G259" s="229"/>
      <c r="H259" s="229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1"/>
      <c r="T259" s="36"/>
    </row>
    <row r="260" spans="1:20" s="21" customFormat="1" x14ac:dyDescent="0.2">
      <c r="A260" s="36"/>
      <c r="B260" s="36"/>
      <c r="C260" s="36"/>
      <c r="D260" s="48"/>
      <c r="E260" s="36"/>
      <c r="F260" s="36"/>
      <c r="G260" s="229"/>
      <c r="H260" s="229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1"/>
      <c r="T260" s="36"/>
    </row>
    <row r="261" spans="1:20" s="21" customFormat="1" x14ac:dyDescent="0.2">
      <c r="A261" s="36"/>
      <c r="B261" s="36"/>
      <c r="C261" s="36"/>
      <c r="D261" s="48"/>
      <c r="E261" s="36"/>
      <c r="F261" s="36"/>
      <c r="G261" s="229"/>
      <c r="H261" s="229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1"/>
      <c r="T261" s="36"/>
    </row>
    <row r="262" spans="1:20" s="21" customFormat="1" x14ac:dyDescent="0.2">
      <c r="A262" s="36"/>
      <c r="B262" s="36"/>
      <c r="C262" s="36"/>
      <c r="D262" s="48"/>
      <c r="E262" s="36"/>
      <c r="F262" s="36"/>
      <c r="G262" s="229"/>
      <c r="H262" s="229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1"/>
      <c r="T262" s="36"/>
    </row>
    <row r="263" spans="1:20" s="21" customFormat="1" x14ac:dyDescent="0.2">
      <c r="A263" s="36"/>
      <c r="B263" s="36"/>
      <c r="C263" s="36"/>
      <c r="D263" s="48"/>
      <c r="E263" s="36"/>
      <c r="F263" s="36"/>
      <c r="G263" s="229"/>
      <c r="H263" s="229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1"/>
      <c r="T263" s="36"/>
    </row>
    <row r="264" spans="1:20" s="21" customFormat="1" x14ac:dyDescent="0.2">
      <c r="A264" s="36"/>
      <c r="B264" s="36"/>
      <c r="C264" s="36"/>
      <c r="D264" s="48"/>
      <c r="E264" s="36"/>
      <c r="F264" s="36"/>
      <c r="G264" s="229"/>
      <c r="H264" s="229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1"/>
      <c r="T264" s="36"/>
    </row>
    <row r="265" spans="1:20" s="21" customFormat="1" x14ac:dyDescent="0.2">
      <c r="A265" s="36"/>
      <c r="B265" s="36"/>
      <c r="C265" s="36"/>
      <c r="D265" s="48"/>
      <c r="E265" s="36"/>
      <c r="F265" s="36"/>
      <c r="G265" s="229"/>
      <c r="H265" s="229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1"/>
      <c r="T265" s="36"/>
    </row>
    <row r="266" spans="1:20" s="21" customFormat="1" x14ac:dyDescent="0.2">
      <c r="A266" s="36"/>
      <c r="B266" s="36"/>
      <c r="C266" s="36"/>
      <c r="D266" s="48"/>
      <c r="E266" s="36"/>
      <c r="F266" s="36"/>
      <c r="G266" s="229"/>
      <c r="H266" s="229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1"/>
      <c r="T266" s="36"/>
    </row>
    <row r="267" spans="1:20" s="21" customFormat="1" x14ac:dyDescent="0.2">
      <c r="A267" s="36"/>
      <c r="B267" s="36"/>
      <c r="C267" s="36"/>
      <c r="D267" s="48"/>
      <c r="E267" s="36"/>
      <c r="F267" s="36"/>
      <c r="G267" s="229"/>
      <c r="H267" s="229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1"/>
      <c r="T267" s="36"/>
    </row>
    <row r="268" spans="1:20" s="21" customFormat="1" x14ac:dyDescent="0.2">
      <c r="A268" s="36"/>
      <c r="B268" s="36"/>
      <c r="C268" s="36"/>
      <c r="D268" s="48"/>
      <c r="E268" s="36"/>
      <c r="F268" s="36"/>
      <c r="G268" s="229"/>
      <c r="H268" s="229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1"/>
      <c r="T268" s="36"/>
    </row>
    <row r="269" spans="1:20" s="21" customFormat="1" x14ac:dyDescent="0.2">
      <c r="A269" s="36"/>
      <c r="B269" s="36"/>
      <c r="C269" s="36"/>
      <c r="D269" s="48"/>
      <c r="E269" s="36"/>
      <c r="F269" s="36"/>
      <c r="G269" s="229"/>
      <c r="H269" s="229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1"/>
      <c r="T269" s="36"/>
    </row>
    <row r="270" spans="1:20" s="21" customFormat="1" x14ac:dyDescent="0.2">
      <c r="A270" s="36"/>
      <c r="B270" s="36"/>
      <c r="C270" s="36"/>
      <c r="D270" s="48"/>
      <c r="E270" s="36"/>
      <c r="F270" s="36"/>
      <c r="G270" s="229"/>
      <c r="H270" s="229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1"/>
      <c r="T270" s="36"/>
    </row>
    <row r="271" spans="1:20" s="21" customFormat="1" x14ac:dyDescent="0.2">
      <c r="A271" s="36"/>
      <c r="B271" s="36"/>
      <c r="C271" s="36"/>
      <c r="D271" s="48"/>
      <c r="E271" s="36"/>
      <c r="F271" s="36"/>
      <c r="G271" s="229"/>
      <c r="H271" s="229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1"/>
      <c r="T271" s="36"/>
    </row>
    <row r="272" spans="1:20" s="21" customFormat="1" x14ac:dyDescent="0.2">
      <c r="A272" s="36"/>
      <c r="B272" s="36"/>
      <c r="C272" s="36"/>
      <c r="D272" s="48"/>
      <c r="E272" s="36"/>
      <c r="F272" s="36"/>
      <c r="G272" s="229"/>
      <c r="H272" s="229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1"/>
      <c r="T272" s="36"/>
    </row>
    <row r="273" spans="1:20" s="21" customFormat="1" x14ac:dyDescent="0.2">
      <c r="A273" s="36"/>
      <c r="B273" s="36"/>
      <c r="C273" s="36"/>
      <c r="D273" s="48"/>
      <c r="E273" s="36"/>
      <c r="F273" s="36"/>
      <c r="G273" s="229"/>
      <c r="H273" s="229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1"/>
      <c r="T273" s="36"/>
    </row>
    <row r="274" spans="1:20" s="21" customFormat="1" x14ac:dyDescent="0.2">
      <c r="A274" s="36"/>
      <c r="B274" s="36"/>
      <c r="C274" s="36"/>
      <c r="D274" s="48"/>
      <c r="E274" s="36"/>
      <c r="F274" s="36"/>
      <c r="G274" s="229"/>
      <c r="H274" s="229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1"/>
      <c r="T274" s="36"/>
    </row>
    <row r="275" spans="1:20" s="21" customFormat="1" x14ac:dyDescent="0.2">
      <c r="A275" s="36"/>
      <c r="B275" s="36"/>
      <c r="C275" s="36"/>
      <c r="D275" s="48"/>
      <c r="E275" s="36"/>
      <c r="F275" s="36"/>
      <c r="G275" s="229"/>
      <c r="H275" s="229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1"/>
      <c r="T275" s="36"/>
    </row>
    <row r="276" spans="1:20" s="21" customFormat="1" x14ac:dyDescent="0.2">
      <c r="A276" s="36"/>
      <c r="B276" s="36"/>
      <c r="C276" s="36"/>
      <c r="D276" s="48"/>
      <c r="E276" s="36"/>
      <c r="F276" s="36"/>
      <c r="G276" s="229"/>
      <c r="H276" s="229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1"/>
      <c r="T276" s="36"/>
    </row>
    <row r="277" spans="1:20" s="21" customFormat="1" x14ac:dyDescent="0.2">
      <c r="A277" s="36"/>
      <c r="B277" s="36"/>
      <c r="C277" s="36"/>
      <c r="D277" s="48"/>
      <c r="E277" s="36"/>
      <c r="F277" s="36"/>
      <c r="G277" s="229"/>
      <c r="H277" s="229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1"/>
      <c r="T277" s="36"/>
    </row>
    <row r="278" spans="1:20" s="21" customFormat="1" x14ac:dyDescent="0.2">
      <c r="A278" s="36"/>
      <c r="B278" s="36"/>
      <c r="C278" s="36"/>
      <c r="D278" s="48"/>
      <c r="E278" s="36"/>
      <c r="F278" s="36"/>
      <c r="G278" s="229"/>
      <c r="H278" s="229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1"/>
      <c r="T278" s="36"/>
    </row>
    <row r="279" spans="1:20" s="21" customFormat="1" x14ac:dyDescent="0.2">
      <c r="A279" s="36"/>
      <c r="B279" s="36"/>
      <c r="C279" s="36"/>
      <c r="D279" s="48"/>
      <c r="E279" s="36"/>
      <c r="F279" s="36"/>
      <c r="G279" s="229"/>
      <c r="H279" s="229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1"/>
      <c r="T279" s="36"/>
    </row>
    <row r="280" spans="1:20" s="21" customFormat="1" x14ac:dyDescent="0.2">
      <c r="A280" s="36"/>
      <c r="B280" s="36"/>
      <c r="C280" s="36"/>
      <c r="D280" s="48"/>
      <c r="E280" s="36"/>
      <c r="F280" s="36"/>
      <c r="G280" s="229"/>
      <c r="H280" s="229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1"/>
      <c r="T280" s="36"/>
    </row>
    <row r="281" spans="1:20" s="21" customFormat="1" x14ac:dyDescent="0.2">
      <c r="A281" s="36"/>
      <c r="B281" s="36"/>
      <c r="C281" s="36"/>
      <c r="D281" s="48"/>
      <c r="E281" s="36"/>
      <c r="F281" s="36"/>
      <c r="G281" s="229"/>
      <c r="H281" s="229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1"/>
      <c r="T281" s="36"/>
    </row>
    <row r="282" spans="1:20" s="21" customFormat="1" x14ac:dyDescent="0.2">
      <c r="A282" s="36"/>
      <c r="B282" s="36"/>
      <c r="C282" s="36"/>
      <c r="D282" s="48"/>
      <c r="E282" s="36"/>
      <c r="F282" s="36"/>
      <c r="G282" s="229"/>
      <c r="H282" s="229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1"/>
      <c r="T282" s="36"/>
    </row>
    <row r="283" spans="1:20" s="21" customFormat="1" x14ac:dyDescent="0.2">
      <c r="A283" s="36"/>
      <c r="B283" s="36"/>
      <c r="C283" s="36"/>
      <c r="D283" s="48"/>
      <c r="E283" s="36"/>
      <c r="F283" s="36"/>
      <c r="G283" s="229"/>
      <c r="H283" s="229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1"/>
      <c r="T283" s="36"/>
    </row>
    <row r="284" spans="1:20" s="21" customFormat="1" x14ac:dyDescent="0.2">
      <c r="A284" s="36"/>
      <c r="B284" s="36"/>
      <c r="C284" s="36"/>
      <c r="D284" s="48"/>
      <c r="E284" s="36"/>
      <c r="F284" s="36"/>
      <c r="G284" s="229"/>
      <c r="H284" s="229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1"/>
      <c r="T284" s="36"/>
    </row>
    <row r="285" spans="1:20" s="21" customFormat="1" x14ac:dyDescent="0.2">
      <c r="A285" s="36"/>
      <c r="B285" s="36"/>
      <c r="C285" s="36"/>
      <c r="D285" s="48"/>
      <c r="E285" s="36"/>
      <c r="F285" s="36"/>
      <c r="G285" s="229"/>
      <c r="H285" s="229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1"/>
      <c r="T285" s="36"/>
    </row>
    <row r="286" spans="1:20" s="21" customFormat="1" x14ac:dyDescent="0.2">
      <c r="A286" s="36"/>
      <c r="B286" s="36"/>
      <c r="C286" s="36"/>
      <c r="D286" s="48"/>
      <c r="E286" s="36"/>
      <c r="F286" s="36"/>
      <c r="G286" s="229"/>
      <c r="H286" s="229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1"/>
      <c r="T286" s="36"/>
    </row>
    <row r="287" spans="1:20" s="21" customFormat="1" x14ac:dyDescent="0.2">
      <c r="A287" s="36"/>
      <c r="B287" s="36"/>
      <c r="C287" s="36"/>
      <c r="D287" s="48"/>
      <c r="E287" s="36"/>
      <c r="F287" s="36"/>
      <c r="G287" s="229"/>
      <c r="H287" s="229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1"/>
      <c r="T287" s="36"/>
    </row>
    <row r="288" spans="1:20" s="21" customFormat="1" x14ac:dyDescent="0.2">
      <c r="A288" s="36"/>
      <c r="B288" s="36"/>
      <c r="C288" s="36"/>
      <c r="D288" s="48"/>
      <c r="E288" s="36"/>
      <c r="F288" s="36"/>
      <c r="G288" s="229"/>
      <c r="H288" s="229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1"/>
      <c r="T288" s="36"/>
    </row>
    <row r="289" spans="1:20" s="21" customFormat="1" x14ac:dyDescent="0.2">
      <c r="A289" s="36"/>
      <c r="B289" s="36"/>
      <c r="C289" s="36"/>
      <c r="D289" s="48"/>
      <c r="E289" s="36"/>
      <c r="F289" s="36"/>
      <c r="G289" s="229"/>
      <c r="H289" s="229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1"/>
      <c r="T289" s="36"/>
    </row>
    <row r="290" spans="1:20" s="21" customFormat="1" x14ac:dyDescent="0.2">
      <c r="A290" s="36"/>
      <c r="B290" s="36"/>
      <c r="C290" s="36"/>
      <c r="D290" s="48"/>
      <c r="E290" s="36"/>
      <c r="F290" s="36"/>
      <c r="G290" s="229"/>
      <c r="H290" s="229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1"/>
      <c r="T290" s="36"/>
    </row>
    <row r="291" spans="1:20" s="21" customFormat="1" x14ac:dyDescent="0.2">
      <c r="A291" s="36"/>
      <c r="B291" s="36"/>
      <c r="C291" s="36"/>
      <c r="D291" s="48"/>
      <c r="E291" s="36"/>
      <c r="F291" s="36"/>
      <c r="G291" s="229"/>
      <c r="H291" s="229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1"/>
      <c r="T291" s="36"/>
    </row>
    <row r="292" spans="1:20" s="21" customFormat="1" x14ac:dyDescent="0.2">
      <c r="A292" s="36"/>
      <c r="B292" s="36"/>
      <c r="C292" s="36"/>
      <c r="D292" s="48"/>
      <c r="E292" s="36"/>
      <c r="F292" s="36"/>
      <c r="G292" s="229"/>
      <c r="H292" s="229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1"/>
      <c r="T292" s="36"/>
    </row>
    <row r="293" spans="1:20" s="21" customFormat="1" x14ac:dyDescent="0.2">
      <c r="A293" s="36"/>
      <c r="B293" s="36"/>
      <c r="C293" s="36"/>
      <c r="D293" s="48"/>
      <c r="E293" s="36"/>
      <c r="F293" s="36"/>
      <c r="G293" s="229"/>
      <c r="H293" s="229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1"/>
      <c r="T293" s="36"/>
    </row>
    <row r="294" spans="1:20" s="21" customFormat="1" x14ac:dyDescent="0.2">
      <c r="A294" s="36"/>
      <c r="B294" s="36"/>
      <c r="C294" s="36"/>
      <c r="D294" s="48"/>
      <c r="E294" s="36"/>
      <c r="F294" s="36"/>
      <c r="G294" s="229"/>
      <c r="H294" s="229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1"/>
      <c r="T294" s="36"/>
    </row>
    <row r="295" spans="1:20" s="21" customFormat="1" x14ac:dyDescent="0.2">
      <c r="A295" s="36"/>
      <c r="B295" s="36"/>
      <c r="C295" s="36"/>
      <c r="D295" s="48"/>
      <c r="E295" s="36"/>
      <c r="F295" s="36"/>
      <c r="G295" s="229"/>
      <c r="H295" s="229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1"/>
      <c r="T295" s="36"/>
    </row>
    <row r="296" spans="1:20" s="21" customFormat="1" x14ac:dyDescent="0.2">
      <c r="A296" s="36"/>
      <c r="B296" s="36"/>
      <c r="C296" s="36"/>
      <c r="D296" s="48"/>
      <c r="E296" s="36"/>
      <c r="F296" s="36"/>
      <c r="G296" s="229"/>
      <c r="H296" s="229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1"/>
      <c r="T296" s="36"/>
    </row>
    <row r="297" spans="1:20" s="21" customFormat="1" x14ac:dyDescent="0.2">
      <c r="A297" s="36"/>
      <c r="B297" s="36"/>
      <c r="C297" s="36"/>
      <c r="D297" s="48"/>
      <c r="E297" s="36"/>
      <c r="F297" s="36"/>
      <c r="G297" s="229"/>
      <c r="H297" s="229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1"/>
      <c r="T297" s="36"/>
    </row>
    <row r="298" spans="1:20" s="21" customFormat="1" x14ac:dyDescent="0.2">
      <c r="A298" s="36"/>
      <c r="B298" s="36"/>
      <c r="C298" s="36"/>
      <c r="D298" s="48"/>
      <c r="E298" s="36"/>
      <c r="F298" s="36"/>
      <c r="G298" s="229"/>
      <c r="H298" s="229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1"/>
      <c r="T298" s="36"/>
    </row>
    <row r="299" spans="1:20" s="21" customFormat="1" x14ac:dyDescent="0.2">
      <c r="A299" s="36"/>
      <c r="B299" s="36"/>
      <c r="C299" s="36"/>
      <c r="D299" s="48"/>
      <c r="E299" s="36"/>
      <c r="F299" s="36"/>
      <c r="G299" s="229"/>
      <c r="H299" s="229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1"/>
      <c r="T299" s="36"/>
    </row>
    <row r="300" spans="1:20" s="21" customFormat="1" x14ac:dyDescent="0.2">
      <c r="A300" s="36"/>
      <c r="B300" s="36"/>
      <c r="C300" s="36"/>
      <c r="D300" s="48"/>
      <c r="E300" s="36"/>
      <c r="F300" s="36"/>
      <c r="G300" s="229"/>
      <c r="H300" s="229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1"/>
      <c r="T300" s="36"/>
    </row>
    <row r="301" spans="1:20" s="21" customFormat="1" x14ac:dyDescent="0.2">
      <c r="A301" s="36"/>
      <c r="B301" s="36"/>
      <c r="C301" s="36"/>
      <c r="D301" s="48"/>
      <c r="E301" s="36"/>
      <c r="F301" s="36"/>
      <c r="G301" s="229"/>
      <c r="H301" s="229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1"/>
      <c r="T301" s="36"/>
    </row>
    <row r="302" spans="1:20" s="21" customFormat="1" x14ac:dyDescent="0.2">
      <c r="A302" s="36"/>
      <c r="B302" s="36"/>
      <c r="C302" s="36"/>
      <c r="D302" s="48"/>
      <c r="E302" s="36"/>
      <c r="F302" s="36"/>
      <c r="G302" s="229"/>
      <c r="H302" s="229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1"/>
      <c r="T302" s="36"/>
    </row>
    <row r="303" spans="1:20" s="21" customFormat="1" x14ac:dyDescent="0.2">
      <c r="A303" s="36"/>
      <c r="B303" s="36"/>
      <c r="C303" s="36"/>
      <c r="D303" s="48"/>
      <c r="E303" s="36"/>
      <c r="F303" s="36"/>
      <c r="G303" s="229"/>
      <c r="H303" s="229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1"/>
      <c r="T303" s="36"/>
    </row>
    <row r="304" spans="1:20" s="21" customFormat="1" x14ac:dyDescent="0.2">
      <c r="A304" s="36"/>
      <c r="B304" s="36"/>
      <c r="C304" s="36"/>
      <c r="D304" s="48"/>
      <c r="E304" s="36"/>
      <c r="F304" s="36"/>
      <c r="G304" s="229"/>
      <c r="H304" s="229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1"/>
      <c r="T304" s="36"/>
    </row>
    <row r="305" spans="1:20" s="21" customFormat="1" x14ac:dyDescent="0.2">
      <c r="A305" s="36"/>
      <c r="B305" s="36"/>
      <c r="C305" s="36"/>
      <c r="D305" s="48"/>
      <c r="E305" s="36"/>
      <c r="F305" s="36"/>
      <c r="G305" s="229"/>
      <c r="H305" s="229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1"/>
      <c r="T305" s="36"/>
    </row>
    <row r="306" spans="1:20" s="21" customFormat="1" x14ac:dyDescent="0.2">
      <c r="A306" s="36"/>
      <c r="B306" s="36"/>
      <c r="C306" s="36"/>
      <c r="D306" s="48"/>
      <c r="E306" s="36"/>
      <c r="F306" s="36"/>
      <c r="G306" s="229"/>
      <c r="H306" s="229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1"/>
      <c r="T306" s="36"/>
    </row>
    <row r="307" spans="1:20" s="21" customFormat="1" x14ac:dyDescent="0.2">
      <c r="A307" s="36"/>
      <c r="B307" s="36"/>
      <c r="C307" s="36"/>
      <c r="D307" s="48"/>
      <c r="E307" s="36"/>
      <c r="F307" s="36"/>
      <c r="G307" s="229"/>
      <c r="H307" s="229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1"/>
      <c r="T307" s="36"/>
    </row>
    <row r="308" spans="1:20" s="21" customFormat="1" x14ac:dyDescent="0.2">
      <c r="A308" s="36"/>
      <c r="B308" s="36"/>
      <c r="C308" s="36"/>
      <c r="D308" s="48"/>
      <c r="E308" s="36"/>
      <c r="F308" s="36"/>
      <c r="G308" s="229"/>
      <c r="H308" s="229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1"/>
      <c r="T308" s="36"/>
    </row>
    <row r="309" spans="1:20" s="21" customFormat="1" x14ac:dyDescent="0.2">
      <c r="A309" s="36"/>
      <c r="B309" s="36"/>
      <c r="C309" s="36"/>
      <c r="D309" s="48"/>
      <c r="E309" s="36"/>
      <c r="F309" s="36"/>
      <c r="G309" s="229"/>
      <c r="H309" s="229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1"/>
      <c r="T309" s="36"/>
    </row>
    <row r="310" spans="1:20" s="21" customFormat="1" x14ac:dyDescent="0.2">
      <c r="A310" s="36"/>
      <c r="B310" s="36"/>
      <c r="C310" s="36"/>
      <c r="D310" s="48"/>
      <c r="E310" s="36"/>
      <c r="F310" s="36"/>
      <c r="G310" s="229"/>
      <c r="H310" s="229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1"/>
      <c r="T310" s="36"/>
    </row>
    <row r="311" spans="1:20" s="21" customFormat="1" x14ac:dyDescent="0.2">
      <c r="A311" s="36"/>
      <c r="B311" s="36"/>
      <c r="C311" s="36"/>
      <c r="D311" s="48"/>
      <c r="E311" s="36"/>
      <c r="F311" s="36"/>
      <c r="G311" s="229"/>
      <c r="H311" s="229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1"/>
      <c r="T311" s="36"/>
    </row>
    <row r="312" spans="1:20" s="21" customFormat="1" x14ac:dyDescent="0.2">
      <c r="A312" s="36"/>
      <c r="B312" s="36"/>
      <c r="C312" s="36"/>
      <c r="D312" s="48"/>
      <c r="E312" s="36"/>
      <c r="F312" s="36"/>
      <c r="G312" s="229"/>
      <c r="H312" s="229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1"/>
      <c r="T312" s="36"/>
    </row>
    <row r="313" spans="1:20" s="21" customFormat="1" x14ac:dyDescent="0.2">
      <c r="A313" s="36"/>
      <c r="B313" s="36"/>
      <c r="C313" s="36"/>
      <c r="D313" s="48"/>
      <c r="E313" s="36"/>
      <c r="F313" s="36"/>
      <c r="G313" s="229"/>
      <c r="H313" s="229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1"/>
      <c r="T313" s="36"/>
    </row>
    <row r="314" spans="1:20" s="21" customFormat="1" x14ac:dyDescent="0.2">
      <c r="A314" s="36"/>
      <c r="B314" s="36"/>
      <c r="C314" s="36"/>
      <c r="D314" s="48"/>
      <c r="E314" s="36"/>
      <c r="F314" s="36"/>
      <c r="G314" s="229"/>
      <c r="H314" s="229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1"/>
      <c r="T314" s="36"/>
    </row>
    <row r="315" spans="1:20" s="21" customFormat="1" x14ac:dyDescent="0.2">
      <c r="A315" s="36"/>
      <c r="B315" s="36"/>
      <c r="C315" s="36"/>
      <c r="D315" s="48"/>
      <c r="E315" s="36"/>
      <c r="F315" s="36"/>
      <c r="G315" s="229"/>
      <c r="H315" s="229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1"/>
      <c r="T315" s="36"/>
    </row>
    <row r="316" spans="1:20" s="21" customFormat="1" x14ac:dyDescent="0.2">
      <c r="A316" s="36"/>
      <c r="B316" s="36"/>
      <c r="C316" s="36"/>
      <c r="D316" s="48"/>
      <c r="E316" s="36"/>
      <c r="F316" s="36"/>
      <c r="G316" s="229"/>
      <c r="H316" s="229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1"/>
      <c r="T316" s="36"/>
    </row>
    <row r="317" spans="1:20" s="21" customFormat="1" x14ac:dyDescent="0.2">
      <c r="A317" s="36"/>
      <c r="B317" s="36"/>
      <c r="C317" s="36"/>
      <c r="D317" s="48"/>
      <c r="E317" s="36"/>
      <c r="F317" s="36"/>
      <c r="G317" s="229"/>
      <c r="H317" s="229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1"/>
      <c r="T317" s="36"/>
    </row>
    <row r="318" spans="1:20" s="21" customFormat="1" x14ac:dyDescent="0.2">
      <c r="A318" s="36"/>
      <c r="B318" s="36"/>
      <c r="C318" s="36"/>
      <c r="D318" s="48"/>
      <c r="E318" s="36"/>
      <c r="F318" s="36"/>
      <c r="G318" s="229"/>
      <c r="H318" s="229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1"/>
      <c r="T318" s="36"/>
    </row>
    <row r="319" spans="1:20" s="21" customFormat="1" x14ac:dyDescent="0.2">
      <c r="A319" s="36"/>
      <c r="B319" s="36"/>
      <c r="C319" s="36"/>
      <c r="D319" s="48"/>
      <c r="E319" s="36"/>
      <c r="F319" s="36"/>
      <c r="G319" s="229"/>
      <c r="H319" s="229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1"/>
      <c r="T319" s="36"/>
    </row>
    <row r="320" spans="1:20" s="21" customFormat="1" x14ac:dyDescent="0.2">
      <c r="A320" s="36"/>
      <c r="B320" s="36"/>
      <c r="C320" s="36"/>
      <c r="D320" s="48"/>
      <c r="E320" s="36"/>
      <c r="F320" s="36"/>
      <c r="G320" s="229"/>
      <c r="H320" s="229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1"/>
      <c r="T320" s="36"/>
    </row>
    <row r="321" spans="1:20" s="21" customFormat="1" x14ac:dyDescent="0.2">
      <c r="A321" s="36"/>
      <c r="B321" s="36"/>
      <c r="C321" s="36"/>
      <c r="D321" s="48"/>
      <c r="E321" s="36"/>
      <c r="F321" s="36"/>
      <c r="G321" s="229"/>
      <c r="H321" s="229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1"/>
      <c r="T321" s="36"/>
    </row>
    <row r="322" spans="1:20" s="21" customFormat="1" x14ac:dyDescent="0.2">
      <c r="A322" s="36"/>
      <c r="B322" s="36"/>
      <c r="C322" s="36"/>
      <c r="D322" s="48"/>
      <c r="E322" s="36"/>
      <c r="F322" s="36"/>
      <c r="G322" s="229"/>
      <c r="H322" s="229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1"/>
      <c r="T322" s="36"/>
    </row>
    <row r="323" spans="1:20" s="21" customFormat="1" x14ac:dyDescent="0.2">
      <c r="A323" s="36"/>
      <c r="B323" s="36"/>
      <c r="C323" s="36"/>
      <c r="D323" s="48"/>
      <c r="E323" s="36"/>
      <c r="F323" s="36"/>
      <c r="G323" s="229"/>
      <c r="H323" s="229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1"/>
      <c r="T323" s="36"/>
    </row>
    <row r="324" spans="1:20" s="21" customFormat="1" x14ac:dyDescent="0.2">
      <c r="A324" s="36"/>
      <c r="B324" s="36"/>
      <c r="C324" s="36"/>
      <c r="D324" s="48"/>
      <c r="E324" s="36"/>
      <c r="F324" s="36"/>
      <c r="G324" s="229"/>
      <c r="H324" s="229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"/>
      <c r="T324" s="36"/>
    </row>
    <row r="325" spans="1:20" s="21" customFormat="1" x14ac:dyDescent="0.2">
      <c r="A325" s="36"/>
      <c r="B325" s="36"/>
      <c r="C325" s="36"/>
      <c r="D325" s="48"/>
      <c r="E325" s="36"/>
      <c r="F325" s="36"/>
      <c r="G325" s="229"/>
      <c r="H325" s="229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1"/>
      <c r="T325" s="36"/>
    </row>
    <row r="326" spans="1:20" s="21" customFormat="1" x14ac:dyDescent="0.2">
      <c r="A326" s="36"/>
      <c r="B326" s="36"/>
      <c r="C326" s="36"/>
      <c r="D326" s="48"/>
      <c r="E326" s="36"/>
      <c r="F326" s="36"/>
      <c r="G326" s="229"/>
      <c r="H326" s="229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1"/>
      <c r="T326" s="36"/>
    </row>
    <row r="327" spans="1:20" s="21" customFormat="1" x14ac:dyDescent="0.2">
      <c r="A327" s="36"/>
      <c r="B327" s="36"/>
      <c r="C327" s="36"/>
      <c r="D327" s="48"/>
      <c r="E327" s="36"/>
      <c r="F327" s="36"/>
      <c r="G327" s="229"/>
      <c r="H327" s="229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1"/>
      <c r="T327" s="36"/>
    </row>
    <row r="328" spans="1:20" s="21" customFormat="1" x14ac:dyDescent="0.2">
      <c r="A328" s="36"/>
      <c r="B328" s="36"/>
      <c r="C328" s="36"/>
      <c r="D328" s="48"/>
      <c r="E328" s="36"/>
      <c r="F328" s="36"/>
      <c r="G328" s="229"/>
      <c r="H328" s="229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1"/>
      <c r="T328" s="36"/>
    </row>
    <row r="329" spans="1:20" s="21" customFormat="1" x14ac:dyDescent="0.2">
      <c r="A329" s="36"/>
      <c r="B329" s="36"/>
      <c r="C329" s="36"/>
      <c r="D329" s="48"/>
      <c r="E329" s="36"/>
      <c r="F329" s="36"/>
      <c r="G329" s="229"/>
      <c r="H329" s="229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1"/>
      <c r="T329" s="36"/>
    </row>
    <row r="330" spans="1:20" s="21" customFormat="1" x14ac:dyDescent="0.2">
      <c r="A330" s="36"/>
      <c r="B330" s="36"/>
      <c r="C330" s="36"/>
      <c r="D330" s="48"/>
      <c r="E330" s="36"/>
      <c r="F330" s="36"/>
      <c r="G330" s="229"/>
      <c r="H330" s="229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1"/>
      <c r="T330" s="36"/>
    </row>
    <row r="331" spans="1:20" s="21" customFormat="1" x14ac:dyDescent="0.2">
      <c r="A331" s="36"/>
      <c r="B331" s="36"/>
      <c r="C331" s="36"/>
      <c r="D331" s="48"/>
      <c r="E331" s="36"/>
      <c r="F331" s="36"/>
      <c r="G331" s="229"/>
      <c r="H331" s="229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1"/>
      <c r="T331" s="36"/>
    </row>
    <row r="332" spans="1:20" s="21" customFormat="1" x14ac:dyDescent="0.2">
      <c r="A332" s="36"/>
      <c r="B332" s="36"/>
      <c r="C332" s="36"/>
      <c r="D332" s="48"/>
      <c r="E332" s="36"/>
      <c r="F332" s="36"/>
      <c r="G332" s="229"/>
      <c r="H332" s="229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1"/>
      <c r="T332" s="36"/>
    </row>
    <row r="333" spans="1:20" s="21" customFormat="1" x14ac:dyDescent="0.2">
      <c r="A333" s="36"/>
      <c r="B333" s="36"/>
      <c r="C333" s="36"/>
      <c r="D333" s="48"/>
      <c r="E333" s="36"/>
      <c r="F333" s="36"/>
      <c r="G333" s="229"/>
      <c r="H333" s="229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1"/>
      <c r="T333" s="36"/>
    </row>
    <row r="334" spans="1:20" s="21" customFormat="1" x14ac:dyDescent="0.2">
      <c r="A334" s="36"/>
      <c r="B334" s="36"/>
      <c r="C334" s="36"/>
      <c r="D334" s="48"/>
      <c r="E334" s="36"/>
      <c r="F334" s="36"/>
      <c r="G334" s="229"/>
      <c r="H334" s="229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1"/>
      <c r="T334" s="36"/>
    </row>
    <row r="335" spans="1:20" s="21" customFormat="1" x14ac:dyDescent="0.2">
      <c r="A335" s="36"/>
      <c r="B335" s="36"/>
      <c r="C335" s="36"/>
      <c r="D335" s="48"/>
      <c r="E335" s="36"/>
      <c r="F335" s="36"/>
      <c r="G335" s="229"/>
      <c r="H335" s="229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1"/>
      <c r="T335" s="36"/>
    </row>
    <row r="336" spans="1:20" s="21" customFormat="1" x14ac:dyDescent="0.2">
      <c r="A336" s="36"/>
      <c r="B336" s="36"/>
      <c r="C336" s="36"/>
      <c r="D336" s="48"/>
      <c r="E336" s="36"/>
      <c r="F336" s="36"/>
      <c r="G336" s="229"/>
      <c r="H336" s="229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1"/>
      <c r="T336" s="36"/>
    </row>
    <row r="337" spans="1:20" s="21" customFormat="1" x14ac:dyDescent="0.2">
      <c r="A337" s="36"/>
      <c r="B337" s="36"/>
      <c r="C337" s="36"/>
      <c r="D337" s="48"/>
      <c r="E337" s="36"/>
      <c r="F337" s="36"/>
      <c r="G337" s="229"/>
      <c r="H337" s="229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1"/>
      <c r="T337" s="36"/>
    </row>
    <row r="338" spans="1:20" s="21" customFormat="1" x14ac:dyDescent="0.2">
      <c r="A338" s="36"/>
      <c r="B338" s="36"/>
      <c r="C338" s="36"/>
      <c r="D338" s="48"/>
      <c r="E338" s="36"/>
      <c r="F338" s="36"/>
      <c r="G338" s="229"/>
      <c r="H338" s="229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1"/>
      <c r="T338" s="36"/>
    </row>
    <row r="339" spans="1:20" s="21" customFormat="1" x14ac:dyDescent="0.2">
      <c r="A339" s="36"/>
      <c r="B339" s="36"/>
      <c r="C339" s="36"/>
      <c r="D339" s="48"/>
      <c r="E339" s="36"/>
      <c r="F339" s="36"/>
      <c r="G339" s="229"/>
      <c r="H339" s="229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1"/>
      <c r="T339" s="36"/>
    </row>
    <row r="340" spans="1:20" s="21" customFormat="1" x14ac:dyDescent="0.2">
      <c r="A340" s="36"/>
      <c r="B340" s="36"/>
      <c r="C340" s="36"/>
      <c r="D340" s="48"/>
      <c r="E340" s="36"/>
      <c r="F340" s="36"/>
      <c r="G340" s="229"/>
      <c r="H340" s="229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1"/>
      <c r="T340" s="36"/>
    </row>
    <row r="341" spans="1:20" s="21" customFormat="1" x14ac:dyDescent="0.2">
      <c r="A341" s="36"/>
      <c r="B341" s="36"/>
      <c r="C341" s="36"/>
      <c r="D341" s="48"/>
      <c r="E341" s="36"/>
      <c r="F341" s="36"/>
      <c r="G341" s="229"/>
      <c r="H341" s="229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1"/>
      <c r="T341" s="36"/>
    </row>
    <row r="342" spans="1:20" s="21" customFormat="1" x14ac:dyDescent="0.2">
      <c r="A342" s="36"/>
      <c r="B342" s="36"/>
      <c r="C342" s="36"/>
      <c r="D342" s="48"/>
      <c r="E342" s="36"/>
      <c r="F342" s="36"/>
      <c r="G342" s="229"/>
      <c r="H342" s="229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1"/>
      <c r="T342" s="36"/>
    </row>
    <row r="343" spans="1:20" s="21" customFormat="1" x14ac:dyDescent="0.2">
      <c r="A343" s="36"/>
      <c r="B343" s="36"/>
      <c r="C343" s="36"/>
      <c r="D343" s="48"/>
      <c r="E343" s="36"/>
      <c r="F343" s="36"/>
      <c r="G343" s="229"/>
      <c r="H343" s="229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1"/>
      <c r="T343" s="36"/>
    </row>
    <row r="344" spans="1:20" s="21" customFormat="1" x14ac:dyDescent="0.2">
      <c r="A344" s="36"/>
      <c r="B344" s="36"/>
      <c r="C344" s="36"/>
      <c r="D344" s="48"/>
      <c r="E344" s="36"/>
      <c r="F344" s="36"/>
      <c r="G344" s="229"/>
      <c r="H344" s="229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1"/>
      <c r="T344" s="36"/>
    </row>
    <row r="345" spans="1:20" s="21" customFormat="1" x14ac:dyDescent="0.2">
      <c r="A345" s="36"/>
      <c r="B345" s="36"/>
      <c r="C345" s="36"/>
      <c r="D345" s="48"/>
      <c r="E345" s="36"/>
      <c r="F345" s="36"/>
      <c r="G345" s="229"/>
      <c r="H345" s="229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1"/>
      <c r="T345" s="36"/>
    </row>
    <row r="346" spans="1:20" s="21" customFormat="1" x14ac:dyDescent="0.2">
      <c r="A346" s="36"/>
      <c r="B346" s="36"/>
      <c r="C346" s="36"/>
      <c r="D346" s="48"/>
      <c r="E346" s="36"/>
      <c r="F346" s="36"/>
      <c r="G346" s="229"/>
      <c r="H346" s="229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1"/>
      <c r="T346" s="36"/>
    </row>
    <row r="347" spans="1:20" s="21" customFormat="1" x14ac:dyDescent="0.2">
      <c r="A347" s="36"/>
      <c r="B347" s="36"/>
      <c r="C347" s="36"/>
      <c r="D347" s="48"/>
      <c r="E347" s="36"/>
      <c r="F347" s="36"/>
      <c r="G347" s="229"/>
      <c r="H347" s="229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1"/>
      <c r="T347" s="36"/>
    </row>
    <row r="348" spans="1:20" s="21" customFormat="1" x14ac:dyDescent="0.2">
      <c r="A348" s="36"/>
      <c r="B348" s="36"/>
      <c r="C348" s="36"/>
      <c r="D348" s="48"/>
      <c r="E348" s="36"/>
      <c r="F348" s="36"/>
      <c r="G348" s="229"/>
      <c r="H348" s="229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1"/>
      <c r="T348" s="36"/>
    </row>
    <row r="349" spans="1:20" s="21" customFormat="1" x14ac:dyDescent="0.2">
      <c r="A349" s="36"/>
      <c r="B349" s="36"/>
      <c r="C349" s="36"/>
      <c r="D349" s="48"/>
      <c r="E349" s="36"/>
      <c r="F349" s="36"/>
      <c r="G349" s="229"/>
      <c r="H349" s="229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1"/>
      <c r="T349" s="36"/>
    </row>
    <row r="350" spans="1:20" s="21" customFormat="1" x14ac:dyDescent="0.2">
      <c r="A350" s="36"/>
      <c r="B350" s="36"/>
      <c r="C350" s="36"/>
      <c r="D350" s="48"/>
      <c r="E350" s="36"/>
      <c r="F350" s="36"/>
      <c r="G350" s="229"/>
      <c r="H350" s="229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1"/>
      <c r="T350" s="36"/>
    </row>
    <row r="351" spans="1:20" s="21" customFormat="1" x14ac:dyDescent="0.2">
      <c r="A351" s="36"/>
      <c r="B351" s="36"/>
      <c r="C351" s="36"/>
      <c r="D351" s="48"/>
      <c r="E351" s="36"/>
      <c r="F351" s="36"/>
      <c r="G351" s="229"/>
      <c r="H351" s="229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1"/>
      <c r="T351" s="36"/>
    </row>
    <row r="352" spans="1:20" s="21" customFormat="1" x14ac:dyDescent="0.2">
      <c r="A352" s="36"/>
      <c r="B352" s="36"/>
      <c r="C352" s="36"/>
      <c r="D352" s="48"/>
      <c r="E352" s="36"/>
      <c r="F352" s="36"/>
      <c r="G352" s="229"/>
      <c r="H352" s="229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1"/>
      <c r="T352" s="36"/>
    </row>
    <row r="353" spans="1:20" s="21" customFormat="1" x14ac:dyDescent="0.2">
      <c r="A353" s="36"/>
      <c r="B353" s="36"/>
      <c r="C353" s="36"/>
      <c r="D353" s="48"/>
      <c r="E353" s="36"/>
      <c r="F353" s="36"/>
      <c r="G353" s="229"/>
      <c r="H353" s="229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1"/>
      <c r="T353" s="36"/>
    </row>
    <row r="354" spans="1:20" s="21" customFormat="1" x14ac:dyDescent="0.2">
      <c r="A354" s="36"/>
      <c r="B354" s="36"/>
      <c r="C354" s="36"/>
      <c r="D354" s="48"/>
      <c r="E354" s="36"/>
      <c r="F354" s="36"/>
      <c r="G354" s="229"/>
      <c r="H354" s="229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1"/>
      <c r="T354" s="36"/>
    </row>
    <row r="355" spans="1:20" s="21" customFormat="1" x14ac:dyDescent="0.2">
      <c r="A355" s="36"/>
      <c r="B355" s="36"/>
      <c r="C355" s="36"/>
      <c r="D355" s="48"/>
      <c r="E355" s="36"/>
      <c r="F355" s="36"/>
      <c r="G355" s="229"/>
      <c r="H355" s="229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1"/>
      <c r="T355" s="36"/>
    </row>
    <row r="356" spans="1:20" s="21" customFormat="1" x14ac:dyDescent="0.2">
      <c r="A356" s="36"/>
      <c r="B356" s="36"/>
      <c r="C356" s="36"/>
      <c r="D356" s="48"/>
      <c r="E356" s="36"/>
      <c r="F356" s="36"/>
      <c r="G356" s="229"/>
      <c r="H356" s="229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1"/>
      <c r="T356" s="36"/>
    </row>
    <row r="357" spans="1:20" s="21" customFormat="1" x14ac:dyDescent="0.2">
      <c r="A357" s="36"/>
      <c r="B357" s="36"/>
      <c r="C357" s="36"/>
      <c r="D357" s="48"/>
      <c r="E357" s="36"/>
      <c r="F357" s="36"/>
      <c r="G357" s="229"/>
      <c r="H357" s="229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1"/>
      <c r="T357" s="36"/>
    </row>
    <row r="358" spans="1:20" s="21" customFormat="1" x14ac:dyDescent="0.2">
      <c r="A358" s="36"/>
      <c r="B358" s="36"/>
      <c r="C358" s="36"/>
      <c r="D358" s="48"/>
      <c r="E358" s="36"/>
      <c r="F358" s="36"/>
      <c r="G358" s="229"/>
      <c r="H358" s="229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1"/>
      <c r="T358" s="36"/>
    </row>
    <row r="359" spans="1:20" s="21" customFormat="1" x14ac:dyDescent="0.2">
      <c r="A359" s="36"/>
      <c r="B359" s="36"/>
      <c r="C359" s="36"/>
      <c r="D359" s="48"/>
      <c r="E359" s="36"/>
      <c r="F359" s="36"/>
      <c r="G359" s="229"/>
      <c r="H359" s="229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1"/>
      <c r="T359" s="36"/>
    </row>
    <row r="360" spans="1:20" s="21" customFormat="1" x14ac:dyDescent="0.2">
      <c r="A360" s="36"/>
      <c r="B360" s="36"/>
      <c r="C360" s="36"/>
      <c r="D360" s="48"/>
      <c r="E360" s="36"/>
      <c r="F360" s="36"/>
      <c r="G360" s="229"/>
      <c r="H360" s="229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1"/>
      <c r="T360" s="36"/>
    </row>
    <row r="361" spans="1:20" s="21" customFormat="1" x14ac:dyDescent="0.2">
      <c r="A361" s="36"/>
      <c r="B361" s="36"/>
      <c r="C361" s="36"/>
      <c r="D361" s="48"/>
      <c r="E361" s="36"/>
      <c r="F361" s="36"/>
      <c r="G361" s="229"/>
      <c r="H361" s="229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1"/>
      <c r="T361" s="36"/>
    </row>
    <row r="362" spans="1:20" s="21" customFormat="1" x14ac:dyDescent="0.2">
      <c r="A362" s="36"/>
      <c r="B362" s="36"/>
      <c r="C362" s="36"/>
      <c r="D362" s="48"/>
      <c r="E362" s="36"/>
      <c r="F362" s="36"/>
      <c r="G362" s="229"/>
      <c r="H362" s="229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1"/>
      <c r="T362" s="36"/>
    </row>
    <row r="363" spans="1:20" s="21" customFormat="1" x14ac:dyDescent="0.2">
      <c r="A363" s="36"/>
      <c r="B363" s="36"/>
      <c r="C363" s="36"/>
      <c r="D363" s="48"/>
      <c r="E363" s="36"/>
      <c r="F363" s="36"/>
      <c r="G363" s="229"/>
      <c r="H363" s="229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1"/>
      <c r="T363" s="36"/>
    </row>
    <row r="364" spans="1:20" s="21" customFormat="1" x14ac:dyDescent="0.2">
      <c r="A364" s="36"/>
      <c r="B364" s="36"/>
      <c r="C364" s="36"/>
      <c r="D364" s="48"/>
      <c r="E364" s="36"/>
      <c r="F364" s="36"/>
      <c r="G364" s="229"/>
      <c r="H364" s="229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1"/>
      <c r="T364" s="36"/>
    </row>
    <row r="365" spans="1:20" s="21" customFormat="1" x14ac:dyDescent="0.2">
      <c r="A365" s="36"/>
      <c r="B365" s="36"/>
      <c r="C365" s="36"/>
      <c r="D365" s="48"/>
      <c r="E365" s="36"/>
      <c r="F365" s="36"/>
      <c r="G365" s="229"/>
      <c r="H365" s="229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1"/>
      <c r="T365" s="36"/>
    </row>
    <row r="366" spans="1:20" s="21" customFormat="1" x14ac:dyDescent="0.2">
      <c r="A366" s="36"/>
      <c r="B366" s="36"/>
      <c r="C366" s="36"/>
      <c r="D366" s="48"/>
      <c r="E366" s="36"/>
      <c r="F366" s="36"/>
      <c r="G366" s="229"/>
      <c r="H366" s="229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1"/>
      <c r="T366" s="36"/>
    </row>
    <row r="367" spans="1:20" s="21" customFormat="1" x14ac:dyDescent="0.2">
      <c r="A367" s="36"/>
      <c r="B367" s="36"/>
      <c r="C367" s="36"/>
      <c r="D367" s="48"/>
      <c r="E367" s="36"/>
      <c r="F367" s="36"/>
      <c r="G367" s="229"/>
      <c r="H367" s="229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1"/>
      <c r="T367" s="36"/>
    </row>
    <row r="368" spans="1:20" s="21" customFormat="1" x14ac:dyDescent="0.2">
      <c r="A368" s="36"/>
      <c r="B368" s="36"/>
      <c r="C368" s="36"/>
      <c r="D368" s="48"/>
      <c r="E368" s="36"/>
      <c r="F368" s="36"/>
      <c r="G368" s="229"/>
      <c r="H368" s="229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1"/>
      <c r="T368" s="36"/>
    </row>
    <row r="369" spans="1:20" s="21" customFormat="1" x14ac:dyDescent="0.2">
      <c r="A369" s="36"/>
      <c r="B369" s="36"/>
      <c r="C369" s="36"/>
      <c r="D369" s="48"/>
      <c r="E369" s="36"/>
      <c r="F369" s="36"/>
      <c r="G369" s="229"/>
      <c r="H369" s="229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1"/>
      <c r="T369" s="36"/>
    </row>
    <row r="370" spans="1:20" s="21" customFormat="1" x14ac:dyDescent="0.2">
      <c r="A370" s="36"/>
      <c r="B370" s="36"/>
      <c r="C370" s="36"/>
      <c r="D370" s="48"/>
      <c r="E370" s="36"/>
      <c r="F370" s="36"/>
      <c r="G370" s="229"/>
      <c r="H370" s="229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1"/>
      <c r="T370" s="36"/>
    </row>
    <row r="371" spans="1:20" s="21" customFormat="1" x14ac:dyDescent="0.2">
      <c r="A371" s="36"/>
      <c r="B371" s="36"/>
      <c r="C371" s="36"/>
      <c r="D371" s="48"/>
      <c r="E371" s="36"/>
      <c r="F371" s="36"/>
      <c r="G371" s="229"/>
      <c r="H371" s="229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1"/>
      <c r="T371" s="36"/>
    </row>
    <row r="372" spans="1:20" s="21" customFormat="1" x14ac:dyDescent="0.2">
      <c r="A372" s="36"/>
      <c r="B372" s="36"/>
      <c r="C372" s="36"/>
      <c r="D372" s="48"/>
      <c r="E372" s="36"/>
      <c r="F372" s="36"/>
      <c r="G372" s="229"/>
      <c r="H372" s="229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1"/>
      <c r="T372" s="36"/>
    </row>
    <row r="373" spans="1:20" s="21" customFormat="1" x14ac:dyDescent="0.2">
      <c r="A373" s="36"/>
      <c r="B373" s="36"/>
      <c r="C373" s="36"/>
      <c r="D373" s="48"/>
      <c r="E373" s="36"/>
      <c r="F373" s="36"/>
      <c r="G373" s="229"/>
      <c r="H373" s="229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1"/>
      <c r="T373" s="36"/>
    </row>
    <row r="374" spans="1:20" s="21" customFormat="1" x14ac:dyDescent="0.2">
      <c r="A374" s="36"/>
      <c r="B374" s="36"/>
      <c r="C374" s="36"/>
      <c r="D374" s="48"/>
      <c r="E374" s="36"/>
      <c r="F374" s="36"/>
      <c r="G374" s="229"/>
      <c r="H374" s="229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1"/>
      <c r="T374" s="36"/>
    </row>
    <row r="375" spans="1:20" s="21" customFormat="1" x14ac:dyDescent="0.2">
      <c r="A375" s="36"/>
      <c r="B375" s="36"/>
      <c r="C375" s="36"/>
      <c r="D375" s="48"/>
      <c r="E375" s="36"/>
      <c r="F375" s="36"/>
      <c r="G375" s="229"/>
      <c r="H375" s="229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1"/>
      <c r="T375" s="36"/>
    </row>
    <row r="376" spans="1:20" s="21" customFormat="1" x14ac:dyDescent="0.2">
      <c r="A376" s="36"/>
      <c r="B376" s="36"/>
      <c r="C376" s="36"/>
      <c r="D376" s="48"/>
      <c r="E376" s="36"/>
      <c r="F376" s="36"/>
      <c r="G376" s="229"/>
      <c r="H376" s="229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1"/>
      <c r="T376" s="36"/>
    </row>
    <row r="377" spans="1:20" s="21" customFormat="1" x14ac:dyDescent="0.2">
      <c r="A377" s="36"/>
      <c r="B377" s="36"/>
      <c r="C377" s="36"/>
      <c r="D377" s="48"/>
      <c r="E377" s="36"/>
      <c r="F377" s="36"/>
      <c r="G377" s="229"/>
      <c r="H377" s="229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1"/>
      <c r="T377" s="36"/>
    </row>
    <row r="378" spans="1:20" s="21" customFormat="1" x14ac:dyDescent="0.2">
      <c r="A378" s="36"/>
      <c r="B378" s="36"/>
      <c r="C378" s="36"/>
      <c r="D378" s="48"/>
      <c r="E378" s="36"/>
      <c r="F378" s="36"/>
      <c r="G378" s="229"/>
      <c r="H378" s="229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1"/>
      <c r="T378" s="36"/>
    </row>
    <row r="379" spans="1:20" s="21" customFormat="1" x14ac:dyDescent="0.2">
      <c r="A379" s="36"/>
      <c r="B379" s="36"/>
      <c r="C379" s="36"/>
      <c r="D379" s="48"/>
      <c r="E379" s="36"/>
      <c r="F379" s="36"/>
      <c r="G379" s="229"/>
      <c r="H379" s="229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1"/>
      <c r="T379" s="36"/>
    </row>
    <row r="380" spans="1:20" s="21" customFormat="1" x14ac:dyDescent="0.2">
      <c r="A380" s="36"/>
      <c r="B380" s="36"/>
      <c r="C380" s="36"/>
      <c r="D380" s="48"/>
      <c r="E380" s="36"/>
      <c r="F380" s="36"/>
      <c r="G380" s="229"/>
      <c r="H380" s="229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1"/>
      <c r="T380" s="36"/>
    </row>
    <row r="381" spans="1:20" s="21" customFormat="1" x14ac:dyDescent="0.2">
      <c r="A381" s="36"/>
      <c r="B381" s="36"/>
      <c r="C381" s="36"/>
      <c r="D381" s="48"/>
      <c r="E381" s="36"/>
      <c r="F381" s="36"/>
      <c r="G381" s="229"/>
      <c r="H381" s="229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1"/>
      <c r="T381" s="36"/>
    </row>
    <row r="382" spans="1:20" s="21" customFormat="1" x14ac:dyDescent="0.2">
      <c r="A382" s="36"/>
      <c r="B382" s="36"/>
      <c r="C382" s="36"/>
      <c r="D382" s="48"/>
      <c r="E382" s="36"/>
      <c r="F382" s="36"/>
      <c r="G382" s="229"/>
      <c r="H382" s="229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1"/>
      <c r="T382" s="36"/>
    </row>
    <row r="383" spans="1:20" s="21" customFormat="1" x14ac:dyDescent="0.2">
      <c r="A383" s="36"/>
      <c r="B383" s="36"/>
      <c r="C383" s="36"/>
      <c r="D383" s="48"/>
      <c r="E383" s="36"/>
      <c r="F383" s="36"/>
      <c r="G383" s="229"/>
      <c r="H383" s="229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1"/>
      <c r="T383" s="36"/>
    </row>
    <row r="384" spans="1:20" s="21" customFormat="1" x14ac:dyDescent="0.2">
      <c r="A384" s="36"/>
      <c r="B384" s="36"/>
      <c r="C384" s="36"/>
      <c r="D384" s="48"/>
      <c r="E384" s="36"/>
      <c r="F384" s="36"/>
      <c r="G384" s="229"/>
      <c r="H384" s="229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1"/>
      <c r="T384" s="36"/>
    </row>
    <row r="385" spans="1:20" s="21" customFormat="1" x14ac:dyDescent="0.2">
      <c r="A385" s="36"/>
      <c r="B385" s="36"/>
      <c r="C385" s="36"/>
      <c r="D385" s="48"/>
      <c r="E385" s="36"/>
      <c r="F385" s="36"/>
      <c r="G385" s="229"/>
      <c r="H385" s="229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1"/>
      <c r="T385" s="36"/>
    </row>
    <row r="386" spans="1:20" s="21" customFormat="1" x14ac:dyDescent="0.2">
      <c r="A386" s="36"/>
      <c r="B386" s="36"/>
      <c r="C386" s="36"/>
      <c r="D386" s="48"/>
      <c r="E386" s="36"/>
      <c r="F386" s="36"/>
      <c r="G386" s="229"/>
      <c r="H386" s="229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1"/>
      <c r="T386" s="36"/>
    </row>
    <row r="387" spans="1:20" s="21" customFormat="1" x14ac:dyDescent="0.2">
      <c r="A387" s="36"/>
      <c r="B387" s="36"/>
      <c r="C387" s="36"/>
      <c r="D387" s="48"/>
      <c r="E387" s="36"/>
      <c r="F387" s="36"/>
      <c r="G387" s="229"/>
      <c r="H387" s="229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1"/>
      <c r="T387" s="36"/>
    </row>
    <row r="388" spans="1:20" s="21" customFormat="1" x14ac:dyDescent="0.2">
      <c r="A388" s="36"/>
      <c r="B388" s="36"/>
      <c r="C388" s="36"/>
      <c r="D388" s="48"/>
      <c r="E388" s="36"/>
      <c r="F388" s="36"/>
      <c r="G388" s="229"/>
      <c r="H388" s="229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1"/>
      <c r="T388" s="36"/>
    </row>
    <row r="389" spans="1:20" s="21" customFormat="1" x14ac:dyDescent="0.2">
      <c r="A389" s="36"/>
      <c r="B389" s="36"/>
      <c r="C389" s="36"/>
      <c r="D389" s="48"/>
      <c r="E389" s="36"/>
      <c r="F389" s="36"/>
      <c r="G389" s="229"/>
      <c r="H389" s="229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1"/>
      <c r="T389" s="36"/>
    </row>
    <row r="390" spans="1:20" s="21" customFormat="1" x14ac:dyDescent="0.2">
      <c r="A390" s="36"/>
      <c r="B390" s="36"/>
      <c r="C390" s="36"/>
      <c r="D390" s="48"/>
      <c r="E390" s="36"/>
      <c r="F390" s="36"/>
      <c r="G390" s="229"/>
      <c r="H390" s="229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1"/>
      <c r="T390" s="36"/>
    </row>
    <row r="391" spans="1:20" s="21" customFormat="1" x14ac:dyDescent="0.2">
      <c r="A391" s="36"/>
      <c r="B391" s="36"/>
      <c r="C391" s="36"/>
      <c r="D391" s="48"/>
      <c r="E391" s="36"/>
      <c r="F391" s="36"/>
      <c r="G391" s="229"/>
      <c r="H391" s="229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1"/>
      <c r="T391" s="36"/>
    </row>
    <row r="392" spans="1:20" s="21" customFormat="1" x14ac:dyDescent="0.2">
      <c r="A392" s="36"/>
      <c r="B392" s="36"/>
      <c r="C392" s="36"/>
      <c r="D392" s="48"/>
      <c r="E392" s="36"/>
      <c r="F392" s="36"/>
      <c r="G392" s="229"/>
      <c r="H392" s="229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1"/>
      <c r="T392" s="36"/>
    </row>
    <row r="393" spans="1:20" s="21" customFormat="1" x14ac:dyDescent="0.2">
      <c r="A393" s="36"/>
      <c r="B393" s="36"/>
      <c r="C393" s="36"/>
      <c r="D393" s="48"/>
      <c r="E393" s="36"/>
      <c r="F393" s="36"/>
      <c r="G393" s="229"/>
      <c r="H393" s="229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1"/>
      <c r="T393" s="36"/>
    </row>
    <row r="394" spans="1:20" s="21" customFormat="1" x14ac:dyDescent="0.2">
      <c r="A394" s="36"/>
      <c r="B394" s="36"/>
      <c r="C394" s="36"/>
      <c r="D394" s="48"/>
      <c r="E394" s="36"/>
      <c r="F394" s="36"/>
      <c r="G394" s="229"/>
      <c r="H394" s="229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1"/>
      <c r="T394" s="36"/>
    </row>
    <row r="395" spans="1:20" s="21" customFormat="1" x14ac:dyDescent="0.2">
      <c r="A395" s="36"/>
      <c r="B395" s="36"/>
      <c r="C395" s="36"/>
      <c r="D395" s="48"/>
      <c r="E395" s="36"/>
      <c r="F395" s="36"/>
      <c r="G395" s="229"/>
      <c r="H395" s="229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1"/>
      <c r="T395" s="36"/>
    </row>
    <row r="396" spans="1:20" s="21" customFormat="1" x14ac:dyDescent="0.2">
      <c r="A396" s="36"/>
      <c r="B396" s="36"/>
      <c r="C396" s="36"/>
      <c r="D396" s="48"/>
      <c r="E396" s="36"/>
      <c r="F396" s="36"/>
      <c r="G396" s="229"/>
      <c r="H396" s="229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1"/>
      <c r="T396" s="36"/>
    </row>
    <row r="397" spans="1:20" s="21" customFormat="1" x14ac:dyDescent="0.2">
      <c r="A397" s="36"/>
      <c r="B397" s="36"/>
      <c r="C397" s="36"/>
      <c r="D397" s="48"/>
      <c r="E397" s="36"/>
      <c r="F397" s="36"/>
      <c r="G397" s="229"/>
      <c r="H397" s="229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1"/>
      <c r="T397" s="36"/>
    </row>
    <row r="398" spans="1:20" s="21" customFormat="1" x14ac:dyDescent="0.2">
      <c r="A398" s="36"/>
      <c r="B398" s="36"/>
      <c r="C398" s="36"/>
      <c r="D398" s="48"/>
      <c r="E398" s="36"/>
      <c r="F398" s="36"/>
      <c r="G398" s="229"/>
      <c r="H398" s="229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1"/>
      <c r="T398" s="36"/>
    </row>
    <row r="399" spans="1:20" s="21" customFormat="1" x14ac:dyDescent="0.2">
      <c r="A399" s="36"/>
      <c r="B399" s="36"/>
      <c r="C399" s="36"/>
      <c r="D399" s="48"/>
      <c r="E399" s="36"/>
      <c r="F399" s="36"/>
      <c r="G399" s="229"/>
      <c r="H399" s="229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1"/>
      <c r="T399" s="36"/>
    </row>
    <row r="400" spans="1:20" s="21" customFormat="1" x14ac:dyDescent="0.2">
      <c r="A400" s="36"/>
      <c r="B400" s="36"/>
      <c r="C400" s="36"/>
      <c r="D400" s="48"/>
      <c r="E400" s="36"/>
      <c r="F400" s="36"/>
      <c r="G400" s="229"/>
      <c r="H400" s="229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1"/>
      <c r="T400" s="36"/>
    </row>
    <row r="401" spans="1:20" s="21" customFormat="1" x14ac:dyDescent="0.2">
      <c r="A401" s="36"/>
      <c r="B401" s="36"/>
      <c r="C401" s="36"/>
      <c r="D401" s="48"/>
      <c r="E401" s="36"/>
      <c r="F401" s="36"/>
      <c r="G401" s="229"/>
      <c r="H401" s="229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1"/>
      <c r="T401" s="36"/>
    </row>
    <row r="402" spans="1:20" s="21" customFormat="1" x14ac:dyDescent="0.2">
      <c r="A402" s="36"/>
      <c r="B402" s="36"/>
      <c r="C402" s="36"/>
      <c r="D402" s="48"/>
      <c r="E402" s="36"/>
      <c r="F402" s="36"/>
      <c r="G402" s="229"/>
      <c r="H402" s="229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1"/>
      <c r="T402" s="36"/>
    </row>
    <row r="403" spans="1:20" s="21" customFormat="1" x14ac:dyDescent="0.2">
      <c r="A403" s="36"/>
      <c r="B403" s="36"/>
      <c r="C403" s="36"/>
      <c r="D403" s="48"/>
      <c r="E403" s="36"/>
      <c r="F403" s="36"/>
      <c r="G403" s="229"/>
      <c r="H403" s="229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1"/>
      <c r="T403" s="36"/>
    </row>
    <row r="404" spans="1:20" s="21" customFormat="1" x14ac:dyDescent="0.2">
      <c r="A404" s="36"/>
      <c r="B404" s="36"/>
      <c r="C404" s="36"/>
      <c r="D404" s="48"/>
      <c r="E404" s="36"/>
      <c r="F404" s="36"/>
      <c r="G404" s="229"/>
      <c r="H404" s="229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1"/>
      <c r="T404" s="36"/>
    </row>
    <row r="405" spans="1:20" s="21" customFormat="1" x14ac:dyDescent="0.2">
      <c r="A405" s="36"/>
      <c r="B405" s="36"/>
      <c r="C405" s="36"/>
      <c r="D405" s="48"/>
      <c r="E405" s="36"/>
      <c r="F405" s="36"/>
      <c r="G405" s="229"/>
      <c r="H405" s="229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1"/>
      <c r="T405" s="36"/>
    </row>
    <row r="406" spans="1:20" s="21" customFormat="1" x14ac:dyDescent="0.2">
      <c r="A406" s="36"/>
      <c r="B406" s="36"/>
      <c r="C406" s="36"/>
      <c r="D406" s="48"/>
      <c r="E406" s="36"/>
      <c r="F406" s="36"/>
      <c r="G406" s="229"/>
      <c r="H406" s="229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1"/>
      <c r="T406" s="36"/>
    </row>
    <row r="407" spans="1:20" s="21" customFormat="1" x14ac:dyDescent="0.2">
      <c r="A407" s="36"/>
      <c r="B407" s="36"/>
      <c r="C407" s="36"/>
      <c r="D407" s="48"/>
      <c r="E407" s="36"/>
      <c r="F407" s="36"/>
      <c r="G407" s="229"/>
      <c r="H407" s="229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1"/>
      <c r="T407" s="36"/>
    </row>
    <row r="408" spans="1:20" s="21" customFormat="1" x14ac:dyDescent="0.2">
      <c r="A408" s="36"/>
      <c r="B408" s="36"/>
      <c r="C408" s="36"/>
      <c r="D408" s="48"/>
      <c r="E408" s="36"/>
      <c r="F408" s="36"/>
      <c r="G408" s="229"/>
      <c r="H408" s="229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1"/>
      <c r="T408" s="36"/>
    </row>
    <row r="409" spans="1:20" s="21" customFormat="1" x14ac:dyDescent="0.2">
      <c r="A409" s="36"/>
      <c r="B409" s="36"/>
      <c r="C409" s="36"/>
      <c r="D409" s="48"/>
      <c r="E409" s="36"/>
      <c r="F409" s="36"/>
      <c r="G409" s="229"/>
      <c r="H409" s="229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1"/>
      <c r="T409" s="36"/>
    </row>
    <row r="410" spans="1:20" s="21" customFormat="1" x14ac:dyDescent="0.2">
      <c r="A410" s="36"/>
      <c r="B410" s="36"/>
      <c r="C410" s="36"/>
      <c r="D410" s="48"/>
      <c r="E410" s="36"/>
      <c r="F410" s="36"/>
      <c r="G410" s="229"/>
      <c r="H410" s="229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1"/>
      <c r="T410" s="36"/>
    </row>
    <row r="411" spans="1:20" s="21" customFormat="1" x14ac:dyDescent="0.2">
      <c r="A411" s="36"/>
      <c r="B411" s="36"/>
      <c r="C411" s="36"/>
      <c r="D411" s="48"/>
      <c r="E411" s="36"/>
      <c r="F411" s="36"/>
      <c r="G411" s="229"/>
      <c r="H411" s="229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1"/>
      <c r="T411" s="36"/>
    </row>
    <row r="412" spans="1:20" s="21" customFormat="1" x14ac:dyDescent="0.2">
      <c r="A412" s="36"/>
      <c r="B412" s="36"/>
      <c r="C412" s="36"/>
      <c r="D412" s="48"/>
      <c r="E412" s="36"/>
      <c r="F412" s="36"/>
      <c r="G412" s="229"/>
      <c r="H412" s="229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1"/>
      <c r="T412" s="36"/>
    </row>
    <row r="413" spans="1:20" s="21" customFormat="1" x14ac:dyDescent="0.2">
      <c r="A413" s="36"/>
      <c r="B413" s="36"/>
      <c r="C413" s="36"/>
      <c r="D413" s="48"/>
      <c r="E413" s="36"/>
      <c r="F413" s="36"/>
      <c r="G413" s="229"/>
      <c r="H413" s="229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1"/>
      <c r="T413" s="36"/>
    </row>
    <row r="414" spans="1:20" s="21" customFormat="1" x14ac:dyDescent="0.2">
      <c r="A414" s="36"/>
      <c r="B414" s="36"/>
      <c r="C414" s="36"/>
      <c r="D414" s="48"/>
      <c r="E414" s="36"/>
      <c r="F414" s="36"/>
      <c r="G414" s="229"/>
      <c r="H414" s="229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1"/>
      <c r="T414" s="36"/>
    </row>
    <row r="415" spans="1:20" s="21" customFormat="1" x14ac:dyDescent="0.2">
      <c r="A415" s="36"/>
      <c r="B415" s="36"/>
      <c r="C415" s="36"/>
      <c r="D415" s="48"/>
      <c r="E415" s="36"/>
      <c r="F415" s="36"/>
      <c r="G415" s="229"/>
      <c r="H415" s="229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1"/>
      <c r="T415" s="36"/>
    </row>
    <row r="416" spans="1:20" s="21" customFormat="1" x14ac:dyDescent="0.2">
      <c r="A416" s="36"/>
      <c r="B416" s="36"/>
      <c r="C416" s="36"/>
      <c r="D416" s="48"/>
      <c r="E416" s="36"/>
      <c r="F416" s="36"/>
      <c r="G416" s="229"/>
      <c r="H416" s="229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1"/>
      <c r="T416" s="36"/>
    </row>
    <row r="417" spans="1:20" s="21" customFormat="1" x14ac:dyDescent="0.2">
      <c r="A417" s="36"/>
      <c r="B417" s="36"/>
      <c r="C417" s="36"/>
      <c r="D417" s="48"/>
      <c r="E417" s="36"/>
      <c r="F417" s="36"/>
      <c r="G417" s="229"/>
      <c r="H417" s="229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1"/>
      <c r="T417" s="36"/>
    </row>
    <row r="418" spans="1:20" s="21" customFormat="1" x14ac:dyDescent="0.2">
      <c r="A418" s="36"/>
      <c r="B418" s="36"/>
      <c r="C418" s="36"/>
      <c r="D418" s="48"/>
      <c r="E418" s="36"/>
      <c r="F418" s="36"/>
      <c r="G418" s="229"/>
      <c r="H418" s="229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1"/>
      <c r="T418" s="36"/>
    </row>
    <row r="419" spans="1:20" s="21" customFormat="1" x14ac:dyDescent="0.2">
      <c r="A419" s="36"/>
      <c r="B419" s="36"/>
      <c r="C419" s="36"/>
      <c r="D419" s="48"/>
      <c r="E419" s="36"/>
      <c r="F419" s="36"/>
      <c r="G419" s="229"/>
      <c r="H419" s="229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1"/>
      <c r="T419" s="36"/>
    </row>
    <row r="420" spans="1:20" s="21" customFormat="1" x14ac:dyDescent="0.2">
      <c r="A420" s="36"/>
      <c r="B420" s="36"/>
      <c r="C420" s="36"/>
      <c r="D420" s="48"/>
      <c r="E420" s="36"/>
      <c r="F420" s="36"/>
      <c r="G420" s="229"/>
      <c r="H420" s="229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1"/>
      <c r="T420" s="36"/>
    </row>
    <row r="421" spans="1:20" s="21" customFormat="1" x14ac:dyDescent="0.2">
      <c r="A421" s="36"/>
      <c r="B421" s="36"/>
      <c r="C421" s="36"/>
      <c r="D421" s="48"/>
      <c r="E421" s="36"/>
      <c r="F421" s="36"/>
      <c r="G421" s="229"/>
      <c r="H421" s="229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1"/>
      <c r="T421" s="36"/>
    </row>
    <row r="422" spans="1:20" s="21" customFormat="1" x14ac:dyDescent="0.2">
      <c r="A422" s="36"/>
      <c r="B422" s="36"/>
      <c r="C422" s="36"/>
      <c r="D422" s="48"/>
      <c r="E422" s="36"/>
      <c r="F422" s="36"/>
      <c r="G422" s="229"/>
      <c r="H422" s="229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1"/>
      <c r="T422" s="36"/>
    </row>
    <row r="423" spans="1:20" s="21" customFormat="1" x14ac:dyDescent="0.2">
      <c r="A423" s="36"/>
      <c r="B423" s="36"/>
      <c r="C423" s="36"/>
      <c r="D423" s="48"/>
      <c r="E423" s="36"/>
      <c r="F423" s="36"/>
      <c r="G423" s="229"/>
      <c r="H423" s="229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1"/>
      <c r="T423" s="36"/>
    </row>
    <row r="424" spans="1:20" s="21" customFormat="1" x14ac:dyDescent="0.2">
      <c r="A424" s="36"/>
      <c r="B424" s="36"/>
      <c r="C424" s="36"/>
      <c r="D424" s="48"/>
      <c r="E424" s="36"/>
      <c r="F424" s="36"/>
      <c r="G424" s="229"/>
      <c r="H424" s="229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1"/>
      <c r="T424" s="36"/>
    </row>
    <row r="425" spans="1:20" s="21" customFormat="1" x14ac:dyDescent="0.2">
      <c r="A425" s="36"/>
      <c r="B425" s="36"/>
      <c r="C425" s="36"/>
      <c r="D425" s="48"/>
      <c r="E425" s="36"/>
      <c r="F425" s="36"/>
      <c r="G425" s="229"/>
      <c r="H425" s="229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1"/>
      <c r="T425" s="36"/>
    </row>
    <row r="426" spans="1:20" s="21" customFormat="1" x14ac:dyDescent="0.2">
      <c r="A426" s="36"/>
      <c r="B426" s="36"/>
      <c r="C426" s="36"/>
      <c r="D426" s="48"/>
      <c r="E426" s="36"/>
      <c r="F426" s="36"/>
      <c r="G426" s="229"/>
      <c r="H426" s="229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1"/>
      <c r="T426" s="36"/>
    </row>
    <row r="427" spans="1:20" s="21" customFormat="1" x14ac:dyDescent="0.2">
      <c r="A427" s="36"/>
      <c r="B427" s="36"/>
      <c r="C427" s="36"/>
      <c r="D427" s="48"/>
      <c r="E427" s="36"/>
      <c r="F427" s="36"/>
      <c r="G427" s="229"/>
      <c r="H427" s="229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1"/>
      <c r="T427" s="36"/>
    </row>
    <row r="428" spans="1:20" s="21" customFormat="1" x14ac:dyDescent="0.2">
      <c r="A428" s="36"/>
      <c r="B428" s="36"/>
      <c r="C428" s="36"/>
      <c r="D428" s="48"/>
      <c r="E428" s="36"/>
      <c r="F428" s="36"/>
      <c r="G428" s="229"/>
      <c r="H428" s="229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1"/>
      <c r="T428" s="36"/>
    </row>
    <row r="429" spans="1:20" s="21" customFormat="1" x14ac:dyDescent="0.2">
      <c r="A429" s="36"/>
      <c r="B429" s="36"/>
      <c r="C429" s="36"/>
      <c r="D429" s="48"/>
      <c r="E429" s="36"/>
      <c r="F429" s="36"/>
      <c r="G429" s="229"/>
      <c r="H429" s="229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1"/>
      <c r="T429" s="36"/>
    </row>
    <row r="430" spans="1:20" s="21" customFormat="1" x14ac:dyDescent="0.2">
      <c r="A430" s="36"/>
      <c r="B430" s="36"/>
      <c r="C430" s="36"/>
      <c r="D430" s="48"/>
      <c r="E430" s="36"/>
      <c r="F430" s="36"/>
      <c r="G430" s="229"/>
      <c r="H430" s="229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1"/>
      <c r="T430" s="36"/>
    </row>
    <row r="431" spans="1:20" s="21" customFormat="1" x14ac:dyDescent="0.2">
      <c r="A431" s="36"/>
      <c r="B431" s="36"/>
      <c r="C431" s="36"/>
      <c r="D431" s="48"/>
      <c r="E431" s="36"/>
      <c r="F431" s="36"/>
      <c r="G431" s="229"/>
      <c r="H431" s="229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1"/>
      <c r="T431" s="36"/>
    </row>
    <row r="432" spans="1:20" s="21" customFormat="1" x14ac:dyDescent="0.2">
      <c r="A432" s="36"/>
      <c r="B432" s="36"/>
      <c r="C432" s="36"/>
      <c r="D432" s="48"/>
      <c r="E432" s="36"/>
      <c r="F432" s="36"/>
      <c r="G432" s="229"/>
      <c r="H432" s="229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1"/>
      <c r="T432" s="36"/>
    </row>
    <row r="433" spans="1:20" s="21" customFormat="1" x14ac:dyDescent="0.2">
      <c r="A433" s="36"/>
      <c r="B433" s="36"/>
      <c r="C433" s="36"/>
      <c r="D433" s="48"/>
      <c r="E433" s="36"/>
      <c r="F433" s="36"/>
      <c r="G433" s="229"/>
      <c r="H433" s="229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1"/>
      <c r="T433" s="36"/>
    </row>
    <row r="434" spans="1:20" s="21" customFormat="1" x14ac:dyDescent="0.2">
      <c r="A434" s="36"/>
      <c r="B434" s="36"/>
      <c r="C434" s="36"/>
      <c r="D434" s="48"/>
      <c r="E434" s="36"/>
      <c r="F434" s="36"/>
      <c r="G434" s="229"/>
      <c r="H434" s="229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1"/>
      <c r="T434" s="36"/>
    </row>
    <row r="435" spans="1:20" s="21" customFormat="1" x14ac:dyDescent="0.2">
      <c r="A435" s="36"/>
      <c r="B435" s="36"/>
      <c r="C435" s="36"/>
      <c r="D435" s="48"/>
      <c r="E435" s="36"/>
      <c r="F435" s="36"/>
      <c r="G435" s="229"/>
      <c r="H435" s="229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1"/>
      <c r="T435" s="36"/>
    </row>
    <row r="436" spans="1:20" s="21" customFormat="1" x14ac:dyDescent="0.2">
      <c r="A436" s="36"/>
      <c r="B436" s="36"/>
      <c r="C436" s="36"/>
      <c r="D436" s="48"/>
      <c r="E436" s="36"/>
      <c r="F436" s="36"/>
      <c r="G436" s="229"/>
      <c r="H436" s="229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1"/>
      <c r="T436" s="36"/>
    </row>
    <row r="437" spans="1:20" s="21" customFormat="1" x14ac:dyDescent="0.2">
      <c r="A437" s="36"/>
      <c r="B437" s="36"/>
      <c r="C437" s="36"/>
      <c r="D437" s="48"/>
      <c r="E437" s="36"/>
      <c r="F437" s="36"/>
      <c r="G437" s="229"/>
      <c r="H437" s="229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1"/>
      <c r="T437" s="36"/>
    </row>
    <row r="438" spans="1:20" s="21" customFormat="1" x14ac:dyDescent="0.2">
      <c r="A438" s="36"/>
      <c r="B438" s="36"/>
      <c r="C438" s="36"/>
      <c r="D438" s="48"/>
      <c r="E438" s="36"/>
      <c r="F438" s="36"/>
      <c r="G438" s="229"/>
      <c r="H438" s="229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1"/>
      <c r="T438" s="36"/>
    </row>
    <row r="439" spans="1:20" s="21" customFormat="1" x14ac:dyDescent="0.2">
      <c r="A439" s="36"/>
      <c r="B439" s="36"/>
      <c r="C439" s="36"/>
      <c r="D439" s="48"/>
      <c r="E439" s="36"/>
      <c r="F439" s="36"/>
      <c r="G439" s="229"/>
      <c r="H439" s="229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1"/>
      <c r="T439" s="36"/>
    </row>
    <row r="440" spans="1:20" s="21" customFormat="1" x14ac:dyDescent="0.2">
      <c r="A440" s="36"/>
      <c r="B440" s="36"/>
      <c r="C440" s="36"/>
      <c r="D440" s="48"/>
      <c r="E440" s="36"/>
      <c r="F440" s="36"/>
      <c r="G440" s="229"/>
      <c r="H440" s="229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1"/>
      <c r="T440" s="36"/>
    </row>
    <row r="441" spans="1:20" s="21" customFormat="1" x14ac:dyDescent="0.2">
      <c r="A441" s="36"/>
      <c r="B441" s="36"/>
      <c r="C441" s="36"/>
      <c r="D441" s="48"/>
      <c r="E441" s="36"/>
      <c r="F441" s="36"/>
      <c r="G441" s="229"/>
      <c r="H441" s="229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1"/>
      <c r="T441" s="36"/>
    </row>
    <row r="442" spans="1:20" s="21" customFormat="1" x14ac:dyDescent="0.2">
      <c r="A442" s="36"/>
      <c r="B442" s="36"/>
      <c r="C442" s="36"/>
      <c r="D442" s="48"/>
      <c r="E442" s="36"/>
      <c r="F442" s="36"/>
      <c r="G442" s="229"/>
      <c r="H442" s="229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1"/>
      <c r="T442" s="36"/>
    </row>
    <row r="443" spans="1:20" s="21" customFormat="1" x14ac:dyDescent="0.2">
      <c r="A443" s="36"/>
      <c r="B443" s="36"/>
      <c r="C443" s="36"/>
      <c r="D443" s="48"/>
      <c r="E443" s="36"/>
      <c r="F443" s="36"/>
      <c r="G443" s="229"/>
      <c r="H443" s="229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1"/>
      <c r="T443" s="36"/>
    </row>
    <row r="444" spans="1:20" s="21" customFormat="1" x14ac:dyDescent="0.2">
      <c r="A444" s="36"/>
      <c r="B444" s="36"/>
      <c r="C444" s="36"/>
      <c r="D444" s="48"/>
      <c r="E444" s="36"/>
      <c r="F444" s="36"/>
      <c r="G444" s="229"/>
      <c r="H444" s="229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1"/>
      <c r="T444" s="36"/>
    </row>
    <row r="445" spans="1:20" s="21" customFormat="1" x14ac:dyDescent="0.2">
      <c r="A445" s="36"/>
      <c r="B445" s="36"/>
      <c r="C445" s="36"/>
      <c r="D445" s="48"/>
      <c r="E445" s="36"/>
      <c r="F445" s="36"/>
      <c r="G445" s="229"/>
      <c r="H445" s="229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1"/>
      <c r="T445" s="36"/>
    </row>
    <row r="446" spans="1:20" s="21" customFormat="1" x14ac:dyDescent="0.2">
      <c r="A446" s="36"/>
      <c r="B446" s="36"/>
      <c r="C446" s="36"/>
      <c r="D446" s="48"/>
      <c r="E446" s="36"/>
      <c r="F446" s="36"/>
      <c r="G446" s="229"/>
      <c r="H446" s="229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1"/>
      <c r="T446" s="36"/>
    </row>
    <row r="447" spans="1:20" s="21" customFormat="1" x14ac:dyDescent="0.2">
      <c r="A447" s="36"/>
      <c r="B447" s="36"/>
      <c r="C447" s="36"/>
      <c r="D447" s="48"/>
      <c r="E447" s="36"/>
      <c r="F447" s="36"/>
      <c r="G447" s="229"/>
      <c r="H447" s="229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1"/>
      <c r="T447" s="36"/>
    </row>
    <row r="448" spans="1:20" s="21" customFormat="1" x14ac:dyDescent="0.2">
      <c r="A448" s="36"/>
      <c r="B448" s="36"/>
      <c r="C448" s="36"/>
      <c r="D448" s="48"/>
      <c r="E448" s="36"/>
      <c r="F448" s="36"/>
      <c r="G448" s="229"/>
      <c r="H448" s="229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1"/>
      <c r="T448" s="36"/>
    </row>
    <row r="449" spans="1:20" s="21" customFormat="1" x14ac:dyDescent="0.2">
      <c r="A449" s="36"/>
      <c r="B449" s="36"/>
      <c r="C449" s="36"/>
      <c r="D449" s="48"/>
      <c r="E449" s="36"/>
      <c r="F449" s="36"/>
      <c r="G449" s="229"/>
      <c r="H449" s="229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1"/>
      <c r="T449" s="36"/>
    </row>
    <row r="450" spans="1:20" s="21" customFormat="1" x14ac:dyDescent="0.2">
      <c r="A450" s="36"/>
      <c r="B450" s="36"/>
      <c r="C450" s="36"/>
      <c r="D450" s="48"/>
      <c r="E450" s="36"/>
      <c r="F450" s="36"/>
      <c r="G450" s="229"/>
      <c r="H450" s="229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1"/>
      <c r="T450" s="36"/>
    </row>
    <row r="451" spans="1:20" s="21" customFormat="1" x14ac:dyDescent="0.2">
      <c r="A451" s="36"/>
      <c r="B451" s="36"/>
      <c r="C451" s="36"/>
      <c r="D451" s="48"/>
      <c r="E451" s="36"/>
      <c r="F451" s="36"/>
      <c r="G451" s="229"/>
      <c r="H451" s="229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1"/>
      <c r="T451" s="36"/>
    </row>
    <row r="452" spans="1:20" s="21" customFormat="1" x14ac:dyDescent="0.2">
      <c r="A452" s="36"/>
      <c r="B452" s="36"/>
      <c r="C452" s="36"/>
      <c r="D452" s="48"/>
      <c r="E452" s="36"/>
      <c r="F452" s="36"/>
      <c r="G452" s="229"/>
      <c r="H452" s="229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"/>
      <c r="T452" s="36"/>
    </row>
    <row r="453" spans="1:20" s="21" customFormat="1" x14ac:dyDescent="0.2">
      <c r="A453" s="36"/>
      <c r="B453" s="36"/>
      <c r="C453" s="36"/>
      <c r="D453" s="48"/>
      <c r="E453" s="36"/>
      <c r="F453" s="36"/>
      <c r="G453" s="229"/>
      <c r="H453" s="229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1"/>
      <c r="T453" s="36"/>
    </row>
    <row r="454" spans="1:20" s="21" customFormat="1" x14ac:dyDescent="0.2">
      <c r="A454" s="36"/>
      <c r="B454" s="36"/>
      <c r="C454" s="36"/>
      <c r="D454" s="48"/>
      <c r="E454" s="36"/>
      <c r="F454" s="36"/>
      <c r="G454" s="229"/>
      <c r="H454" s="229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1"/>
      <c r="T454" s="1"/>
    </row>
    <row r="455" spans="1:20" s="21" customFormat="1" x14ac:dyDescent="0.2">
      <c r="A455" s="36"/>
      <c r="B455" s="36"/>
      <c r="C455" s="36"/>
      <c r="D455" s="48"/>
      <c r="E455" s="36"/>
      <c r="F455" s="36"/>
      <c r="G455" s="229"/>
      <c r="H455" s="229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1"/>
      <c r="T455" s="1"/>
    </row>
    <row r="456" spans="1:20" s="21" customFormat="1" x14ac:dyDescent="0.2">
      <c r="A456" s="36"/>
      <c r="B456" s="36"/>
      <c r="C456" s="36"/>
      <c r="D456" s="48"/>
      <c r="E456" s="36"/>
      <c r="F456" s="36"/>
      <c r="G456" s="229"/>
      <c r="H456" s="229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1"/>
      <c r="T456" s="1"/>
    </row>
    <row r="457" spans="1:20" s="21" customFormat="1" x14ac:dyDescent="0.2">
      <c r="A457" s="36"/>
      <c r="B457" s="36"/>
      <c r="C457" s="36"/>
      <c r="D457" s="48"/>
      <c r="E457" s="36"/>
      <c r="F457" s="36"/>
      <c r="G457" s="229"/>
      <c r="H457" s="229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1"/>
      <c r="T457" s="1"/>
    </row>
    <row r="458" spans="1:20" s="21" customFormat="1" x14ac:dyDescent="0.2">
      <c r="A458" s="36"/>
      <c r="B458" s="36"/>
      <c r="C458" s="36"/>
      <c r="D458" s="48"/>
      <c r="E458" s="36"/>
      <c r="F458" s="36"/>
      <c r="G458" s="229"/>
      <c r="H458" s="229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1"/>
      <c r="T458" s="1"/>
    </row>
    <row r="459" spans="1:20" s="21" customFormat="1" x14ac:dyDescent="0.2">
      <c r="A459" s="36"/>
      <c r="B459" s="36"/>
      <c r="C459" s="36"/>
      <c r="D459" s="48"/>
      <c r="E459" s="36"/>
      <c r="F459" s="36"/>
      <c r="G459" s="229"/>
      <c r="H459" s="229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1"/>
      <c r="T459" s="1"/>
    </row>
    <row r="460" spans="1:20" s="21" customFormat="1" x14ac:dyDescent="0.2">
      <c r="A460" s="36"/>
      <c r="B460" s="36"/>
      <c r="C460" s="36"/>
      <c r="D460" s="48"/>
      <c r="E460" s="36"/>
      <c r="F460" s="36"/>
      <c r="G460" s="229"/>
      <c r="H460" s="229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1"/>
      <c r="T460" s="1"/>
    </row>
    <row r="461" spans="1:20" s="21" customFormat="1" x14ac:dyDescent="0.2">
      <c r="A461" s="36"/>
      <c r="B461" s="36"/>
      <c r="C461" s="36"/>
      <c r="D461" s="48"/>
      <c r="E461" s="36"/>
      <c r="F461" s="36"/>
      <c r="G461" s="229"/>
      <c r="H461" s="229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1"/>
      <c r="T461" s="1"/>
    </row>
    <row r="462" spans="1:20" s="21" customFormat="1" x14ac:dyDescent="0.2">
      <c r="A462" s="36"/>
      <c r="B462" s="36"/>
      <c r="C462" s="36"/>
      <c r="D462" s="48"/>
      <c r="E462" s="36"/>
      <c r="F462" s="36"/>
      <c r="G462" s="229"/>
      <c r="H462" s="229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1"/>
      <c r="T462" s="1"/>
    </row>
    <row r="463" spans="1:20" s="21" customFormat="1" x14ac:dyDescent="0.2">
      <c r="A463" s="36"/>
      <c r="B463" s="36"/>
      <c r="C463" s="36"/>
      <c r="D463" s="48"/>
      <c r="E463" s="36"/>
      <c r="F463" s="36"/>
      <c r="G463" s="229"/>
      <c r="H463" s="229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1"/>
      <c r="T463" s="1"/>
    </row>
    <row r="464" spans="1:20" s="21" customFormat="1" x14ac:dyDescent="0.2">
      <c r="A464" s="36"/>
      <c r="B464" s="36"/>
      <c r="C464" s="36"/>
      <c r="D464" s="48"/>
      <c r="E464" s="36"/>
      <c r="F464" s="36"/>
      <c r="G464" s="229"/>
      <c r="H464" s="229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1"/>
      <c r="T464" s="1"/>
    </row>
    <row r="465" spans="1:20" s="21" customFormat="1" x14ac:dyDescent="0.2">
      <c r="A465" s="36"/>
      <c r="B465" s="36"/>
      <c r="C465" s="36"/>
      <c r="D465" s="48"/>
      <c r="E465" s="36"/>
      <c r="F465" s="36"/>
      <c r="G465" s="229"/>
      <c r="H465" s="229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1"/>
      <c r="T465" s="1"/>
    </row>
    <row r="466" spans="1:20" s="21" customFormat="1" x14ac:dyDescent="0.2">
      <c r="A466" s="36"/>
      <c r="B466" s="36"/>
      <c r="C466" s="36"/>
      <c r="D466" s="48"/>
      <c r="E466" s="36"/>
      <c r="F466" s="36"/>
      <c r="G466" s="229"/>
      <c r="H466" s="229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1"/>
      <c r="T466" s="1"/>
    </row>
    <row r="467" spans="1:20" s="21" customFormat="1" x14ac:dyDescent="0.2">
      <c r="A467" s="36"/>
      <c r="B467" s="36"/>
      <c r="C467" s="36"/>
      <c r="D467" s="48"/>
      <c r="E467" s="36"/>
      <c r="F467" s="36"/>
      <c r="G467" s="229"/>
      <c r="H467" s="229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1"/>
      <c r="T467" s="1"/>
    </row>
    <row r="468" spans="1:20" s="21" customFormat="1" x14ac:dyDescent="0.2">
      <c r="A468" s="36"/>
      <c r="B468" s="36"/>
      <c r="C468" s="36"/>
      <c r="D468" s="48"/>
      <c r="E468" s="36"/>
      <c r="F468" s="36"/>
      <c r="G468" s="229"/>
      <c r="H468" s="229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1"/>
      <c r="T468" s="1"/>
    </row>
    <row r="469" spans="1:20" s="21" customFormat="1" x14ac:dyDescent="0.2">
      <c r="A469" s="36"/>
      <c r="B469" s="36"/>
      <c r="C469" s="36"/>
      <c r="D469" s="48"/>
      <c r="E469" s="36"/>
      <c r="F469" s="36"/>
      <c r="G469" s="229"/>
      <c r="H469" s="229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1"/>
      <c r="T469" s="1"/>
    </row>
    <row r="470" spans="1:20" s="21" customFormat="1" x14ac:dyDescent="0.2">
      <c r="A470" s="36"/>
      <c r="B470" s="36"/>
      <c r="C470" s="36"/>
      <c r="D470" s="48"/>
      <c r="E470" s="36"/>
      <c r="F470" s="36"/>
      <c r="G470" s="229"/>
      <c r="H470" s="229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1"/>
      <c r="T470" s="1"/>
    </row>
    <row r="471" spans="1:20" s="21" customFormat="1" x14ac:dyDescent="0.2">
      <c r="A471" s="36"/>
      <c r="B471" s="36"/>
      <c r="C471" s="36"/>
      <c r="D471" s="48"/>
      <c r="E471" s="36"/>
      <c r="F471" s="36"/>
      <c r="G471" s="229"/>
      <c r="H471" s="229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1"/>
      <c r="T471" s="1"/>
    </row>
    <row r="472" spans="1:20" s="21" customFormat="1" x14ac:dyDescent="0.2">
      <c r="A472" s="36"/>
      <c r="B472" s="36"/>
      <c r="C472" s="36"/>
      <c r="D472" s="48"/>
      <c r="E472" s="36"/>
      <c r="F472" s="36"/>
      <c r="G472" s="229"/>
      <c r="H472" s="229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1"/>
      <c r="T472" s="1"/>
    </row>
    <row r="473" spans="1:20" s="21" customFormat="1" x14ac:dyDescent="0.2">
      <c r="A473" s="36"/>
      <c r="B473" s="36"/>
      <c r="C473" s="36"/>
      <c r="D473" s="48"/>
      <c r="E473" s="36"/>
      <c r="F473" s="36"/>
      <c r="G473" s="229"/>
      <c r="H473" s="229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1"/>
      <c r="T473" s="1"/>
    </row>
    <row r="474" spans="1:20" s="21" customFormat="1" x14ac:dyDescent="0.2">
      <c r="A474" s="36"/>
      <c r="B474" s="36"/>
      <c r="C474" s="36"/>
      <c r="D474" s="48"/>
      <c r="E474" s="36"/>
      <c r="F474" s="36"/>
      <c r="G474" s="229"/>
      <c r="H474" s="229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1"/>
      <c r="T474" s="1"/>
    </row>
    <row r="475" spans="1:20" s="21" customFormat="1" x14ac:dyDescent="0.2">
      <c r="A475" s="36"/>
      <c r="B475" s="36"/>
      <c r="C475" s="36"/>
      <c r="D475" s="48"/>
      <c r="E475" s="36"/>
      <c r="F475" s="36"/>
      <c r="G475" s="229"/>
      <c r="H475" s="229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1"/>
      <c r="T475" s="1"/>
    </row>
    <row r="476" spans="1:20" s="21" customFormat="1" x14ac:dyDescent="0.2">
      <c r="A476" s="36"/>
      <c r="B476" s="36"/>
      <c r="C476" s="36"/>
      <c r="D476" s="48"/>
      <c r="E476" s="36"/>
      <c r="F476" s="36"/>
      <c r="G476" s="229"/>
      <c r="H476" s="229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1"/>
      <c r="T476" s="1"/>
    </row>
    <row r="477" spans="1:20" s="21" customFormat="1" x14ac:dyDescent="0.2">
      <c r="A477" s="36"/>
      <c r="B477" s="36"/>
      <c r="C477" s="36"/>
      <c r="D477" s="48"/>
      <c r="E477" s="36"/>
      <c r="F477" s="36"/>
      <c r="G477" s="229"/>
      <c r="H477" s="229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1"/>
      <c r="T477" s="1"/>
    </row>
    <row r="478" spans="1:20" s="21" customFormat="1" x14ac:dyDescent="0.2">
      <c r="A478" s="36"/>
      <c r="B478" s="36"/>
      <c r="C478" s="36"/>
      <c r="D478" s="48"/>
      <c r="E478" s="36"/>
      <c r="F478" s="36"/>
      <c r="G478" s="229"/>
      <c r="H478" s="229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1"/>
      <c r="T478" s="1"/>
    </row>
    <row r="479" spans="1:20" s="21" customFormat="1" x14ac:dyDescent="0.2">
      <c r="A479" s="36"/>
      <c r="B479" s="36"/>
      <c r="C479" s="36"/>
      <c r="D479" s="48"/>
      <c r="E479" s="36"/>
      <c r="F479" s="36"/>
      <c r="G479" s="229"/>
      <c r="H479" s="229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1"/>
      <c r="T479" s="1"/>
    </row>
    <row r="480" spans="1:20" s="21" customFormat="1" x14ac:dyDescent="0.2">
      <c r="A480" s="36"/>
      <c r="B480" s="36"/>
      <c r="C480" s="36"/>
      <c r="D480" s="48"/>
      <c r="E480" s="36"/>
      <c r="F480" s="36"/>
      <c r="G480" s="229"/>
      <c r="H480" s="229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1"/>
      <c r="T480" s="1"/>
    </row>
    <row r="481" spans="1:20" s="21" customFormat="1" x14ac:dyDescent="0.2">
      <c r="A481" s="36"/>
      <c r="B481" s="36"/>
      <c r="C481" s="36"/>
      <c r="D481" s="48"/>
      <c r="E481" s="36"/>
      <c r="F481" s="36"/>
      <c r="G481" s="229"/>
      <c r="H481" s="229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1"/>
      <c r="T481" s="1"/>
    </row>
    <row r="482" spans="1:20" s="21" customFormat="1" x14ac:dyDescent="0.2">
      <c r="A482" s="36"/>
      <c r="B482" s="36"/>
      <c r="C482" s="36"/>
      <c r="D482" s="48"/>
      <c r="E482" s="36"/>
      <c r="F482" s="36"/>
      <c r="G482" s="229"/>
      <c r="H482" s="229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1"/>
      <c r="T482" s="1"/>
    </row>
    <row r="483" spans="1:20" s="21" customFormat="1" x14ac:dyDescent="0.2">
      <c r="A483" s="36"/>
      <c r="B483" s="36"/>
      <c r="C483" s="36"/>
      <c r="D483" s="48"/>
      <c r="E483" s="36"/>
      <c r="F483" s="36"/>
      <c r="G483" s="229"/>
      <c r="H483" s="229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1"/>
      <c r="T483" s="1"/>
    </row>
    <row r="484" spans="1:20" s="21" customFormat="1" x14ac:dyDescent="0.2">
      <c r="A484" s="36"/>
      <c r="B484" s="36"/>
      <c r="C484" s="36"/>
      <c r="D484" s="48"/>
      <c r="E484" s="36"/>
      <c r="F484" s="36"/>
      <c r="G484" s="229"/>
      <c r="H484" s="229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1"/>
      <c r="T484" s="1"/>
    </row>
    <row r="485" spans="1:20" s="21" customFormat="1" x14ac:dyDescent="0.2">
      <c r="A485" s="36"/>
      <c r="B485" s="36"/>
      <c r="C485" s="36"/>
      <c r="D485" s="48"/>
      <c r="E485" s="36"/>
      <c r="F485" s="36"/>
      <c r="G485" s="229"/>
      <c r="H485" s="229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1"/>
      <c r="T485" s="1"/>
    </row>
    <row r="486" spans="1:20" s="21" customFormat="1" x14ac:dyDescent="0.2">
      <c r="A486" s="36"/>
      <c r="B486" s="36"/>
      <c r="C486" s="36"/>
      <c r="D486" s="48"/>
      <c r="E486" s="36"/>
      <c r="F486" s="36"/>
      <c r="G486" s="229"/>
      <c r="H486" s="229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1"/>
      <c r="T486" s="1"/>
    </row>
    <row r="487" spans="1:20" s="21" customFormat="1" x14ac:dyDescent="0.2">
      <c r="A487" s="36"/>
      <c r="B487" s="36"/>
      <c r="C487" s="36"/>
      <c r="D487" s="48"/>
      <c r="E487" s="36"/>
      <c r="F487" s="36"/>
      <c r="G487" s="229"/>
      <c r="H487" s="229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1"/>
      <c r="T487" s="1"/>
    </row>
    <row r="488" spans="1:20" s="21" customFormat="1" x14ac:dyDescent="0.2">
      <c r="A488" s="36"/>
      <c r="B488" s="36"/>
      <c r="C488" s="36"/>
      <c r="D488" s="48"/>
      <c r="E488" s="36"/>
      <c r="F488" s="36"/>
      <c r="G488" s="229"/>
      <c r="H488" s="229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1"/>
      <c r="T488" s="1"/>
    </row>
    <row r="489" spans="1:20" s="21" customFormat="1" x14ac:dyDescent="0.2">
      <c r="A489" s="36"/>
      <c r="B489" s="36"/>
      <c r="C489" s="36"/>
      <c r="D489" s="48"/>
      <c r="E489" s="36"/>
      <c r="F489" s="36"/>
      <c r="G489" s="229"/>
      <c r="H489" s="229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1"/>
      <c r="T489" s="1"/>
    </row>
    <row r="490" spans="1:20" s="21" customFormat="1" x14ac:dyDescent="0.2">
      <c r="A490" s="36"/>
      <c r="B490" s="36"/>
      <c r="C490" s="36"/>
      <c r="D490" s="48"/>
      <c r="E490" s="36"/>
      <c r="F490" s="36"/>
      <c r="G490" s="229"/>
      <c r="H490" s="229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1"/>
      <c r="T490" s="1"/>
    </row>
    <row r="491" spans="1:20" s="21" customFormat="1" x14ac:dyDescent="0.2">
      <c r="A491" s="36"/>
      <c r="B491" s="36"/>
      <c r="C491" s="36"/>
      <c r="D491" s="48"/>
      <c r="E491" s="36"/>
      <c r="F491" s="36"/>
      <c r="G491" s="229"/>
      <c r="H491" s="229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1"/>
      <c r="T491" s="1"/>
    </row>
    <row r="492" spans="1:20" s="21" customFormat="1" x14ac:dyDescent="0.2">
      <c r="A492" s="36"/>
      <c r="B492" s="36"/>
      <c r="C492" s="36"/>
      <c r="D492" s="48"/>
      <c r="E492" s="36"/>
      <c r="F492" s="36"/>
      <c r="G492" s="229"/>
      <c r="H492" s="229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1"/>
      <c r="T492" s="1"/>
    </row>
    <row r="493" spans="1:20" s="21" customFormat="1" x14ac:dyDescent="0.2">
      <c r="A493" s="36"/>
      <c r="B493" s="36"/>
      <c r="C493" s="36"/>
      <c r="D493" s="48"/>
      <c r="E493" s="36"/>
      <c r="F493" s="36"/>
      <c r="G493" s="229"/>
      <c r="H493" s="229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1"/>
      <c r="T493" s="1"/>
    </row>
    <row r="494" spans="1:20" s="21" customFormat="1" x14ac:dyDescent="0.2">
      <c r="A494" s="36"/>
      <c r="B494" s="36"/>
      <c r="C494" s="36"/>
      <c r="D494" s="48"/>
      <c r="E494" s="36"/>
      <c r="F494" s="36"/>
      <c r="G494" s="229"/>
      <c r="H494" s="229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1"/>
      <c r="T494" s="1"/>
    </row>
    <row r="495" spans="1:20" s="21" customFormat="1" x14ac:dyDescent="0.2">
      <c r="A495" s="36"/>
      <c r="B495" s="36"/>
      <c r="C495" s="36"/>
      <c r="D495" s="48"/>
      <c r="E495" s="36"/>
      <c r="F495" s="36"/>
      <c r="G495" s="229"/>
      <c r="H495" s="229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1"/>
      <c r="T495" s="1"/>
    </row>
    <row r="496" spans="1:20" s="21" customFormat="1" x14ac:dyDescent="0.2">
      <c r="A496" s="36"/>
      <c r="B496" s="36"/>
      <c r="C496" s="36"/>
      <c r="D496" s="48"/>
      <c r="E496" s="36"/>
      <c r="F496" s="36"/>
      <c r="G496" s="229"/>
      <c r="H496" s="229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1"/>
      <c r="T496" s="1"/>
    </row>
    <row r="497" spans="1:20" s="21" customFormat="1" x14ac:dyDescent="0.2">
      <c r="A497" s="36"/>
      <c r="B497" s="36"/>
      <c r="C497" s="36"/>
      <c r="D497" s="48"/>
      <c r="E497" s="36"/>
      <c r="F497" s="36"/>
      <c r="G497" s="229"/>
      <c r="H497" s="229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1"/>
      <c r="T497" s="1"/>
    </row>
    <row r="498" spans="1:20" s="21" customFormat="1" x14ac:dyDescent="0.2">
      <c r="A498" s="36"/>
      <c r="B498" s="36"/>
      <c r="C498" s="36"/>
      <c r="D498" s="48"/>
      <c r="E498" s="36"/>
      <c r="F498" s="36"/>
      <c r="G498" s="229"/>
      <c r="H498" s="229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1"/>
      <c r="T498" s="1"/>
    </row>
    <row r="499" spans="1:20" s="21" customFormat="1" x14ac:dyDescent="0.2">
      <c r="A499" s="36"/>
      <c r="B499" s="36"/>
      <c r="C499" s="36"/>
      <c r="D499" s="48"/>
      <c r="E499" s="36"/>
      <c r="F499" s="36"/>
      <c r="G499" s="229"/>
      <c r="H499" s="229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1"/>
      <c r="T499" s="1"/>
    </row>
    <row r="500" spans="1:20" s="21" customFormat="1" x14ac:dyDescent="0.2">
      <c r="A500" s="36"/>
      <c r="B500" s="36"/>
      <c r="C500" s="36"/>
      <c r="D500" s="48"/>
      <c r="E500" s="36"/>
      <c r="F500" s="36"/>
      <c r="G500" s="229"/>
      <c r="H500" s="229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1"/>
      <c r="T500" s="1"/>
    </row>
    <row r="501" spans="1:20" s="21" customFormat="1" x14ac:dyDescent="0.2">
      <c r="A501" s="36"/>
      <c r="B501" s="36"/>
      <c r="C501" s="36"/>
      <c r="D501" s="48"/>
      <c r="E501" s="36"/>
      <c r="F501" s="36"/>
      <c r="G501" s="229"/>
      <c r="H501" s="229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1"/>
      <c r="T501" s="1"/>
    </row>
    <row r="502" spans="1:20" s="21" customFormat="1" x14ac:dyDescent="0.2">
      <c r="A502" s="36"/>
      <c r="B502" s="36"/>
      <c r="C502" s="36"/>
      <c r="D502" s="48"/>
      <c r="E502" s="36"/>
      <c r="F502" s="36"/>
      <c r="G502" s="229"/>
      <c r="H502" s="229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1"/>
      <c r="T502" s="1"/>
    </row>
    <row r="503" spans="1:20" s="21" customFormat="1" x14ac:dyDescent="0.2">
      <c r="A503" s="36"/>
      <c r="B503" s="36"/>
      <c r="C503" s="36"/>
      <c r="D503" s="48"/>
      <c r="E503" s="36"/>
      <c r="F503" s="36"/>
      <c r="G503" s="229"/>
      <c r="H503" s="229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1"/>
      <c r="T503" s="1"/>
    </row>
    <row r="504" spans="1:20" s="21" customFormat="1" x14ac:dyDescent="0.2">
      <c r="A504" s="36"/>
      <c r="B504" s="36"/>
      <c r="C504" s="36"/>
      <c r="D504" s="48"/>
      <c r="E504" s="36"/>
      <c r="F504" s="36"/>
      <c r="G504" s="229"/>
      <c r="H504" s="229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1"/>
      <c r="T504" s="1"/>
    </row>
    <row r="505" spans="1:20" s="21" customFormat="1" x14ac:dyDescent="0.2">
      <c r="A505" s="36"/>
      <c r="B505" s="36"/>
      <c r="C505" s="36"/>
      <c r="D505" s="48"/>
      <c r="E505" s="36"/>
      <c r="F505" s="36"/>
      <c r="G505" s="229"/>
      <c r="H505" s="229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1"/>
      <c r="T505" s="1"/>
    </row>
    <row r="506" spans="1:20" s="21" customFormat="1" x14ac:dyDescent="0.2">
      <c r="A506" s="36"/>
      <c r="B506" s="36"/>
      <c r="C506" s="36"/>
      <c r="D506" s="48"/>
      <c r="E506" s="36"/>
      <c r="F506" s="36"/>
      <c r="G506" s="229"/>
      <c r="H506" s="229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1"/>
      <c r="T506" s="1"/>
    </row>
    <row r="507" spans="1:20" s="21" customFormat="1" x14ac:dyDescent="0.2">
      <c r="A507" s="36"/>
      <c r="B507" s="36"/>
      <c r="C507" s="36"/>
      <c r="D507" s="48"/>
      <c r="E507" s="36"/>
      <c r="F507" s="36"/>
      <c r="G507" s="229"/>
      <c r="H507" s="229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1"/>
      <c r="T507" s="1"/>
    </row>
    <row r="508" spans="1:20" s="21" customFormat="1" x14ac:dyDescent="0.2">
      <c r="A508" s="36"/>
      <c r="B508" s="36"/>
      <c r="C508" s="36"/>
      <c r="D508" s="48"/>
      <c r="E508" s="36"/>
      <c r="F508" s="36"/>
      <c r="G508" s="229"/>
      <c r="H508" s="229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1"/>
      <c r="T508" s="1"/>
    </row>
    <row r="509" spans="1:20" s="21" customFormat="1" x14ac:dyDescent="0.2">
      <c r="A509" s="36"/>
      <c r="B509" s="36"/>
      <c r="C509" s="36"/>
      <c r="D509" s="48"/>
      <c r="E509" s="36"/>
      <c r="F509" s="36"/>
      <c r="G509" s="229"/>
      <c r="H509" s="229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1"/>
      <c r="T509" s="1"/>
    </row>
    <row r="510" spans="1:20" s="21" customFormat="1" x14ac:dyDescent="0.2">
      <c r="A510" s="36"/>
      <c r="B510" s="36"/>
      <c r="C510" s="36"/>
      <c r="D510" s="48"/>
      <c r="E510" s="36"/>
      <c r="F510" s="36"/>
      <c r="G510" s="229"/>
      <c r="H510" s="229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1"/>
      <c r="T510" s="1"/>
    </row>
    <row r="511" spans="1:20" s="21" customFormat="1" x14ac:dyDescent="0.2">
      <c r="A511" s="36"/>
      <c r="B511" s="36"/>
      <c r="C511" s="36"/>
      <c r="D511" s="48"/>
      <c r="E511" s="36"/>
      <c r="F511" s="36"/>
      <c r="G511" s="229"/>
      <c r="H511" s="229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1"/>
      <c r="T511" s="1"/>
    </row>
    <row r="512" spans="1:20" s="21" customFormat="1" x14ac:dyDescent="0.2">
      <c r="A512" s="36"/>
      <c r="B512" s="36"/>
      <c r="C512" s="36"/>
      <c r="D512" s="48"/>
      <c r="E512" s="36"/>
      <c r="F512" s="36"/>
      <c r="G512" s="229"/>
      <c r="H512" s="229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1"/>
      <c r="T512" s="1"/>
    </row>
    <row r="513" spans="1:20" s="21" customFormat="1" x14ac:dyDescent="0.2">
      <c r="A513" s="36"/>
      <c r="B513" s="36"/>
      <c r="C513" s="36"/>
      <c r="D513" s="48"/>
      <c r="E513" s="36"/>
      <c r="F513" s="36"/>
      <c r="G513" s="229"/>
      <c r="H513" s="229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1"/>
      <c r="T513" s="1"/>
    </row>
    <row r="514" spans="1:20" s="21" customFormat="1" x14ac:dyDescent="0.2">
      <c r="A514" s="36"/>
      <c r="B514" s="36"/>
      <c r="C514" s="36"/>
      <c r="D514" s="48"/>
      <c r="E514" s="36"/>
      <c r="F514" s="36"/>
      <c r="G514" s="229"/>
      <c r="H514" s="229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1"/>
      <c r="T514" s="1"/>
    </row>
    <row r="515" spans="1:20" s="21" customFormat="1" x14ac:dyDescent="0.2">
      <c r="A515" s="36"/>
      <c r="B515" s="36"/>
      <c r="C515" s="36"/>
      <c r="D515" s="48"/>
      <c r="E515" s="36"/>
      <c r="F515" s="36"/>
      <c r="G515" s="229"/>
      <c r="H515" s="229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1"/>
      <c r="T515" s="1"/>
    </row>
    <row r="516" spans="1:20" s="21" customFormat="1" x14ac:dyDescent="0.2">
      <c r="A516" s="36"/>
      <c r="B516" s="36"/>
      <c r="C516" s="36"/>
      <c r="D516" s="48"/>
      <c r="E516" s="36"/>
      <c r="F516" s="36"/>
      <c r="G516" s="229"/>
      <c r="H516" s="229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1"/>
      <c r="T516" s="1"/>
    </row>
    <row r="517" spans="1:20" s="21" customFormat="1" x14ac:dyDescent="0.2">
      <c r="A517" s="36"/>
      <c r="B517" s="36"/>
      <c r="C517" s="36"/>
      <c r="D517" s="48"/>
      <c r="E517" s="36"/>
      <c r="F517" s="36"/>
      <c r="G517" s="229"/>
      <c r="H517" s="229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1"/>
      <c r="T517" s="1"/>
    </row>
    <row r="518" spans="1:20" s="21" customFormat="1" x14ac:dyDescent="0.2">
      <c r="A518" s="36"/>
      <c r="B518" s="36"/>
      <c r="C518" s="36"/>
      <c r="D518" s="48"/>
      <c r="E518" s="36"/>
      <c r="F518" s="36"/>
      <c r="G518" s="229"/>
      <c r="H518" s="229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1"/>
      <c r="T518" s="1"/>
    </row>
    <row r="519" spans="1:20" s="21" customFormat="1" x14ac:dyDescent="0.2">
      <c r="A519" s="36"/>
      <c r="B519" s="36"/>
      <c r="C519" s="36"/>
      <c r="D519" s="48"/>
      <c r="E519" s="36"/>
      <c r="F519" s="36"/>
      <c r="G519" s="229"/>
      <c r="H519" s="229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1"/>
      <c r="T519" s="1"/>
    </row>
    <row r="520" spans="1:20" s="21" customFormat="1" x14ac:dyDescent="0.2">
      <c r="A520" s="36"/>
      <c r="B520" s="36"/>
      <c r="C520" s="36"/>
      <c r="D520" s="48"/>
      <c r="E520" s="36"/>
      <c r="F520" s="36"/>
      <c r="G520" s="229"/>
      <c r="H520" s="229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1"/>
      <c r="T520" s="1"/>
    </row>
    <row r="521" spans="1:20" s="21" customFormat="1" x14ac:dyDescent="0.2">
      <c r="A521" s="36"/>
      <c r="B521" s="36"/>
      <c r="C521" s="36"/>
      <c r="D521" s="48"/>
      <c r="E521" s="36"/>
      <c r="F521" s="36"/>
      <c r="G521" s="229"/>
      <c r="H521" s="229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1"/>
      <c r="T521" s="1"/>
    </row>
    <row r="522" spans="1:20" s="21" customFormat="1" x14ac:dyDescent="0.2">
      <c r="A522" s="36"/>
      <c r="B522" s="36"/>
      <c r="C522" s="36"/>
      <c r="D522" s="48"/>
      <c r="E522" s="36"/>
      <c r="F522" s="36"/>
      <c r="G522" s="229"/>
      <c r="H522" s="229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1"/>
      <c r="T522" s="1"/>
    </row>
    <row r="523" spans="1:20" s="21" customFormat="1" x14ac:dyDescent="0.2">
      <c r="A523" s="36"/>
      <c r="B523" s="36"/>
      <c r="C523" s="36"/>
      <c r="D523" s="48"/>
      <c r="E523" s="36"/>
      <c r="F523" s="36"/>
      <c r="G523" s="229"/>
      <c r="H523" s="229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1"/>
      <c r="T523" s="1"/>
    </row>
    <row r="524" spans="1:20" s="21" customFormat="1" x14ac:dyDescent="0.2">
      <c r="A524" s="36"/>
      <c r="B524" s="36"/>
      <c r="C524" s="36"/>
      <c r="D524" s="48"/>
      <c r="E524" s="36"/>
      <c r="F524" s="36"/>
      <c r="G524" s="229"/>
      <c r="H524" s="229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1"/>
      <c r="T524" s="1"/>
    </row>
    <row r="525" spans="1:20" s="21" customFormat="1" x14ac:dyDescent="0.2">
      <c r="A525" s="36"/>
      <c r="B525" s="36"/>
      <c r="C525" s="36"/>
      <c r="D525" s="48"/>
      <c r="E525" s="36"/>
      <c r="F525" s="36"/>
      <c r="G525" s="229"/>
      <c r="H525" s="229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1"/>
      <c r="T525" s="1"/>
    </row>
    <row r="526" spans="1:20" s="21" customFormat="1" x14ac:dyDescent="0.2">
      <c r="A526" s="36"/>
      <c r="B526" s="36"/>
      <c r="C526" s="36"/>
      <c r="D526" s="48"/>
      <c r="E526" s="36"/>
      <c r="F526" s="36"/>
      <c r="G526" s="229"/>
      <c r="H526" s="229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1"/>
      <c r="T526" s="1"/>
    </row>
    <row r="527" spans="1:20" s="21" customFormat="1" x14ac:dyDescent="0.2">
      <c r="A527" s="36"/>
      <c r="B527" s="36"/>
      <c r="C527" s="36"/>
      <c r="D527" s="48"/>
      <c r="E527" s="36"/>
      <c r="F527" s="36"/>
      <c r="G527" s="229"/>
      <c r="H527" s="229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1"/>
      <c r="T527" s="1"/>
    </row>
    <row r="528" spans="1:20" s="21" customFormat="1" x14ac:dyDescent="0.2">
      <c r="A528" s="36"/>
      <c r="B528" s="36"/>
      <c r="C528" s="36"/>
      <c r="D528" s="48"/>
      <c r="E528" s="36"/>
      <c r="F528" s="36"/>
      <c r="G528" s="229"/>
      <c r="H528" s="229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1"/>
      <c r="T528" s="1"/>
    </row>
    <row r="529" spans="1:20" s="21" customFormat="1" x14ac:dyDescent="0.2">
      <c r="A529" s="36"/>
      <c r="B529" s="36"/>
      <c r="C529" s="36"/>
      <c r="D529" s="48"/>
      <c r="E529" s="36"/>
      <c r="F529" s="36"/>
      <c r="G529" s="229"/>
      <c r="H529" s="229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1"/>
      <c r="T529" s="1"/>
    </row>
    <row r="530" spans="1:20" s="21" customFormat="1" x14ac:dyDescent="0.2">
      <c r="A530" s="36"/>
      <c r="B530" s="36"/>
      <c r="C530" s="36"/>
      <c r="D530" s="48"/>
      <c r="E530" s="36"/>
      <c r="F530" s="36"/>
      <c r="G530" s="229"/>
      <c r="H530" s="229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1"/>
      <c r="T530" s="1"/>
    </row>
    <row r="531" spans="1:20" s="21" customFormat="1" x14ac:dyDescent="0.2">
      <c r="A531" s="36"/>
      <c r="B531" s="36"/>
      <c r="C531" s="36"/>
      <c r="D531" s="48"/>
      <c r="E531" s="36"/>
      <c r="F531" s="36"/>
      <c r="G531" s="229"/>
      <c r="H531" s="229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1"/>
      <c r="T531" s="1"/>
    </row>
    <row r="532" spans="1:20" s="21" customFormat="1" x14ac:dyDescent="0.2">
      <c r="A532" s="36"/>
      <c r="B532" s="36"/>
      <c r="C532" s="36"/>
      <c r="D532" s="48"/>
      <c r="E532" s="36"/>
      <c r="F532" s="36"/>
      <c r="G532" s="229"/>
      <c r="H532" s="229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1"/>
      <c r="T532" s="1"/>
    </row>
    <row r="533" spans="1:20" s="21" customFormat="1" x14ac:dyDescent="0.2">
      <c r="A533" s="36"/>
      <c r="B533" s="36"/>
      <c r="C533" s="36"/>
      <c r="D533" s="48"/>
      <c r="E533" s="36"/>
      <c r="F533" s="36"/>
      <c r="G533" s="229"/>
      <c r="H533" s="229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1"/>
      <c r="T533" s="1"/>
    </row>
    <row r="534" spans="1:20" s="21" customFormat="1" x14ac:dyDescent="0.2">
      <c r="A534" s="36"/>
      <c r="B534" s="36"/>
      <c r="C534" s="36"/>
      <c r="D534" s="48"/>
      <c r="E534" s="36"/>
      <c r="F534" s="36"/>
      <c r="G534" s="229"/>
      <c r="H534" s="229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1"/>
      <c r="T534" s="1"/>
    </row>
    <row r="535" spans="1:20" s="21" customFormat="1" x14ac:dyDescent="0.2">
      <c r="A535" s="36"/>
      <c r="B535" s="36"/>
      <c r="C535" s="36"/>
      <c r="D535" s="48"/>
      <c r="E535" s="36"/>
      <c r="F535" s="36"/>
      <c r="G535" s="229"/>
      <c r="H535" s="229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1"/>
      <c r="T535" s="1"/>
    </row>
    <row r="536" spans="1:20" s="21" customFormat="1" x14ac:dyDescent="0.2">
      <c r="A536" s="36"/>
      <c r="B536" s="36"/>
      <c r="C536" s="36"/>
      <c r="D536" s="48"/>
      <c r="E536" s="36"/>
      <c r="F536" s="36"/>
      <c r="G536" s="229"/>
      <c r="H536" s="229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1"/>
      <c r="T536" s="1"/>
    </row>
    <row r="537" spans="1:20" s="21" customFormat="1" x14ac:dyDescent="0.2">
      <c r="A537" s="36"/>
      <c r="B537" s="36"/>
      <c r="C537" s="36"/>
      <c r="D537" s="48"/>
      <c r="E537" s="36"/>
      <c r="F537" s="36"/>
      <c r="G537" s="229"/>
      <c r="H537" s="229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1"/>
      <c r="T537" s="1"/>
    </row>
    <row r="538" spans="1:20" s="21" customFormat="1" x14ac:dyDescent="0.2">
      <c r="A538" s="36"/>
      <c r="B538" s="36"/>
      <c r="C538" s="36"/>
      <c r="D538" s="48"/>
      <c r="E538" s="36"/>
      <c r="F538" s="36"/>
      <c r="G538" s="229"/>
      <c r="H538" s="229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1"/>
      <c r="T538" s="1"/>
    </row>
    <row r="539" spans="1:20" s="21" customFormat="1" x14ac:dyDescent="0.2">
      <c r="A539" s="36"/>
      <c r="B539" s="36"/>
      <c r="C539" s="36"/>
      <c r="D539" s="48"/>
      <c r="E539" s="36"/>
      <c r="F539" s="36"/>
      <c r="G539" s="229"/>
      <c r="H539" s="229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1"/>
      <c r="T539" s="1"/>
    </row>
    <row r="540" spans="1:20" s="21" customFormat="1" x14ac:dyDescent="0.2">
      <c r="A540" s="36"/>
      <c r="B540" s="36"/>
      <c r="C540" s="36"/>
      <c r="D540" s="48"/>
      <c r="E540" s="36"/>
      <c r="F540" s="36"/>
      <c r="G540" s="229"/>
      <c r="H540" s="229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1"/>
      <c r="T540" s="1"/>
    </row>
    <row r="541" spans="1:20" s="21" customFormat="1" x14ac:dyDescent="0.2">
      <c r="A541" s="36"/>
      <c r="B541" s="36"/>
      <c r="C541" s="36"/>
      <c r="D541" s="48"/>
      <c r="E541" s="36"/>
      <c r="F541" s="36"/>
      <c r="G541" s="229"/>
      <c r="H541" s="229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1"/>
      <c r="T541" s="1"/>
    </row>
    <row r="542" spans="1:20" s="21" customFormat="1" x14ac:dyDescent="0.2">
      <c r="A542" s="36"/>
      <c r="B542" s="36"/>
      <c r="C542" s="36"/>
      <c r="D542" s="48"/>
      <c r="E542" s="36"/>
      <c r="F542" s="36"/>
      <c r="G542" s="229"/>
      <c r="H542" s="229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1"/>
      <c r="T542" s="1"/>
    </row>
    <row r="543" spans="1:20" s="21" customFormat="1" x14ac:dyDescent="0.2">
      <c r="A543" s="36"/>
      <c r="B543" s="36"/>
      <c r="C543" s="36"/>
      <c r="D543" s="48"/>
      <c r="E543" s="36"/>
      <c r="F543" s="36"/>
      <c r="G543" s="229"/>
      <c r="H543" s="229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1"/>
      <c r="T543" s="1"/>
    </row>
    <row r="544" spans="1:20" s="21" customFormat="1" x14ac:dyDescent="0.2">
      <c r="A544" s="36"/>
      <c r="B544" s="36"/>
      <c r="C544" s="36"/>
      <c r="D544" s="48"/>
      <c r="E544" s="36"/>
      <c r="F544" s="36"/>
      <c r="G544" s="229"/>
      <c r="H544" s="229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1"/>
      <c r="T544" s="1"/>
    </row>
    <row r="545" spans="1:20" s="21" customFormat="1" x14ac:dyDescent="0.2">
      <c r="A545" s="36"/>
      <c r="B545" s="36"/>
      <c r="C545" s="36"/>
      <c r="D545" s="48"/>
      <c r="E545" s="36"/>
      <c r="F545" s="36"/>
      <c r="G545" s="229"/>
      <c r="H545" s="229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1"/>
      <c r="T545" s="1"/>
    </row>
    <row r="546" spans="1:20" s="21" customFormat="1" x14ac:dyDescent="0.2">
      <c r="A546" s="36"/>
      <c r="B546" s="36"/>
      <c r="C546" s="36"/>
      <c r="D546" s="48"/>
      <c r="E546" s="36"/>
      <c r="F546" s="36"/>
      <c r="G546" s="229"/>
      <c r="H546" s="229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1"/>
      <c r="T546" s="1"/>
    </row>
    <row r="547" spans="1:20" s="21" customFormat="1" x14ac:dyDescent="0.2">
      <c r="A547" s="36"/>
      <c r="B547" s="36"/>
      <c r="C547" s="36"/>
      <c r="D547" s="48"/>
      <c r="E547" s="36"/>
      <c r="F547" s="36"/>
      <c r="G547" s="229"/>
      <c r="H547" s="229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1"/>
      <c r="T547" s="1"/>
    </row>
    <row r="548" spans="1:20" s="21" customFormat="1" x14ac:dyDescent="0.2">
      <c r="A548" s="36"/>
      <c r="B548" s="36"/>
      <c r="C548" s="36"/>
      <c r="D548" s="48"/>
      <c r="E548" s="36"/>
      <c r="F548" s="36"/>
      <c r="G548" s="229"/>
      <c r="H548" s="229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1"/>
      <c r="T548" s="1"/>
    </row>
    <row r="549" spans="1:20" s="21" customFormat="1" x14ac:dyDescent="0.2">
      <c r="A549" s="36"/>
      <c r="B549" s="36"/>
      <c r="C549" s="36"/>
      <c r="D549" s="48"/>
      <c r="E549" s="36"/>
      <c r="F549" s="36"/>
      <c r="G549" s="229"/>
      <c r="H549" s="229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1"/>
      <c r="T549" s="1"/>
    </row>
    <row r="550" spans="1:20" s="21" customFormat="1" x14ac:dyDescent="0.2">
      <c r="A550" s="36"/>
      <c r="B550" s="36"/>
      <c r="C550" s="36"/>
      <c r="D550" s="48"/>
      <c r="E550" s="36"/>
      <c r="F550" s="36"/>
      <c r="G550" s="229"/>
      <c r="H550" s="229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1"/>
      <c r="T550" s="1"/>
    </row>
    <row r="551" spans="1:20" s="21" customFormat="1" x14ac:dyDescent="0.2">
      <c r="A551" s="36"/>
      <c r="B551" s="36"/>
      <c r="C551" s="36"/>
      <c r="D551" s="48"/>
      <c r="E551" s="36"/>
      <c r="F551" s="36"/>
      <c r="G551" s="229"/>
      <c r="H551" s="229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1"/>
      <c r="T551" s="1"/>
    </row>
    <row r="552" spans="1:20" s="21" customFormat="1" x14ac:dyDescent="0.2">
      <c r="A552" s="36"/>
      <c r="B552" s="36"/>
      <c r="C552" s="36"/>
      <c r="D552" s="48"/>
      <c r="E552" s="36"/>
      <c r="F552" s="36"/>
      <c r="G552" s="229"/>
      <c r="H552" s="229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1"/>
      <c r="T552" s="1"/>
    </row>
    <row r="553" spans="1:20" s="21" customFormat="1" x14ac:dyDescent="0.2">
      <c r="A553" s="36"/>
      <c r="B553" s="36"/>
      <c r="C553" s="36"/>
      <c r="D553" s="48"/>
      <c r="E553" s="36"/>
      <c r="F553" s="36"/>
      <c r="G553" s="229"/>
      <c r="H553" s="229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1"/>
      <c r="T553" s="1"/>
    </row>
    <row r="554" spans="1:20" s="21" customFormat="1" x14ac:dyDescent="0.2">
      <c r="A554" s="36"/>
      <c r="B554" s="36"/>
      <c r="C554" s="36"/>
      <c r="D554" s="48"/>
      <c r="E554" s="36"/>
      <c r="F554" s="36"/>
      <c r="G554" s="229"/>
      <c r="H554" s="229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1"/>
      <c r="T554" s="1"/>
    </row>
    <row r="555" spans="1:20" s="21" customFormat="1" x14ac:dyDescent="0.2">
      <c r="A555" s="36"/>
      <c r="B555" s="36"/>
      <c r="C555" s="36"/>
      <c r="D555" s="48"/>
      <c r="E555" s="36"/>
      <c r="F555" s="36"/>
      <c r="G555" s="229"/>
      <c r="H555" s="229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1"/>
      <c r="T555" s="1"/>
    </row>
    <row r="556" spans="1:20" s="21" customFormat="1" x14ac:dyDescent="0.2">
      <c r="A556" s="36"/>
      <c r="B556" s="36"/>
      <c r="C556" s="36"/>
      <c r="D556" s="48"/>
      <c r="E556" s="36"/>
      <c r="F556" s="36"/>
      <c r="G556" s="229"/>
      <c r="H556" s="229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1"/>
      <c r="T556" s="1"/>
    </row>
    <row r="557" spans="1:20" s="21" customFormat="1" x14ac:dyDescent="0.2">
      <c r="A557" s="36"/>
      <c r="B557" s="36"/>
      <c r="C557" s="36"/>
      <c r="D557" s="48"/>
      <c r="E557" s="36"/>
      <c r="F557" s="36"/>
      <c r="G557" s="229"/>
      <c r="H557" s="229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1"/>
      <c r="T557" s="1"/>
    </row>
    <row r="558" spans="1:20" s="21" customFormat="1" x14ac:dyDescent="0.2">
      <c r="A558" s="36"/>
      <c r="B558" s="36"/>
      <c r="C558" s="36"/>
      <c r="D558" s="48"/>
      <c r="E558" s="36"/>
      <c r="F558" s="36"/>
      <c r="G558" s="229"/>
      <c r="H558" s="229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1"/>
      <c r="T558" s="1"/>
    </row>
    <row r="559" spans="1:20" s="21" customFormat="1" x14ac:dyDescent="0.2">
      <c r="A559" s="36"/>
      <c r="B559" s="36"/>
      <c r="C559" s="36"/>
      <c r="D559" s="48"/>
      <c r="E559" s="36"/>
      <c r="F559" s="36"/>
      <c r="G559" s="229"/>
      <c r="H559" s="229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1"/>
      <c r="T559" s="1"/>
    </row>
    <row r="560" spans="1:20" s="21" customFormat="1" x14ac:dyDescent="0.2">
      <c r="A560" s="36"/>
      <c r="B560" s="36"/>
      <c r="C560" s="36"/>
      <c r="D560" s="48"/>
      <c r="E560" s="36"/>
      <c r="F560" s="36"/>
      <c r="G560" s="229"/>
      <c r="H560" s="229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1"/>
      <c r="T560" s="1"/>
    </row>
    <row r="561" spans="1:20" s="21" customFormat="1" x14ac:dyDescent="0.2">
      <c r="A561" s="36"/>
      <c r="B561" s="36"/>
      <c r="C561" s="36"/>
      <c r="D561" s="48"/>
      <c r="E561" s="36"/>
      <c r="F561" s="36"/>
      <c r="G561" s="229"/>
      <c r="H561" s="229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1"/>
      <c r="T561" s="1"/>
    </row>
    <row r="562" spans="1:20" s="21" customFormat="1" x14ac:dyDescent="0.2">
      <c r="A562" s="36"/>
      <c r="B562" s="36"/>
      <c r="C562" s="36"/>
      <c r="D562" s="48"/>
      <c r="E562" s="36"/>
      <c r="F562" s="36"/>
      <c r="G562" s="229"/>
      <c r="H562" s="229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1"/>
      <c r="T562" s="1"/>
    </row>
    <row r="563" spans="1:20" s="21" customFormat="1" x14ac:dyDescent="0.2">
      <c r="A563" s="36"/>
      <c r="B563" s="36"/>
      <c r="C563" s="36"/>
      <c r="D563" s="48"/>
      <c r="E563" s="36"/>
      <c r="F563" s="36"/>
      <c r="G563" s="229"/>
      <c r="H563" s="229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1"/>
      <c r="T563" s="1"/>
    </row>
    <row r="564" spans="1:20" s="21" customFormat="1" x14ac:dyDescent="0.2">
      <c r="A564" s="36"/>
      <c r="B564" s="36"/>
      <c r="C564" s="36"/>
      <c r="D564" s="48"/>
      <c r="E564" s="36"/>
      <c r="F564" s="36"/>
      <c r="G564" s="229"/>
      <c r="H564" s="229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1"/>
      <c r="T564" s="1"/>
    </row>
    <row r="565" spans="1:20" s="21" customFormat="1" x14ac:dyDescent="0.2">
      <c r="A565" s="36"/>
      <c r="B565" s="36"/>
      <c r="C565" s="36"/>
      <c r="D565" s="48"/>
      <c r="E565" s="36"/>
      <c r="F565" s="36"/>
      <c r="G565" s="229"/>
      <c r="H565" s="229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1"/>
      <c r="T565" s="1"/>
    </row>
    <row r="566" spans="1:20" s="21" customFormat="1" x14ac:dyDescent="0.2">
      <c r="A566" s="36"/>
      <c r="B566" s="36"/>
      <c r="C566" s="36"/>
      <c r="D566" s="48"/>
      <c r="E566" s="36"/>
      <c r="F566" s="36"/>
      <c r="G566" s="229"/>
      <c r="H566" s="229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1"/>
      <c r="T566" s="1"/>
    </row>
    <row r="567" spans="1:20" s="21" customFormat="1" x14ac:dyDescent="0.2">
      <c r="A567" s="36"/>
      <c r="B567" s="36"/>
      <c r="C567" s="36"/>
      <c r="D567" s="48"/>
      <c r="E567" s="36"/>
      <c r="F567" s="36"/>
      <c r="G567" s="229"/>
      <c r="H567" s="229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1"/>
      <c r="T567" s="1"/>
    </row>
    <row r="568" spans="1:20" s="21" customFormat="1" x14ac:dyDescent="0.2">
      <c r="A568" s="36"/>
      <c r="B568" s="36"/>
      <c r="C568" s="36"/>
      <c r="D568" s="48"/>
      <c r="E568" s="36"/>
      <c r="F568" s="36"/>
      <c r="G568" s="229"/>
      <c r="H568" s="229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1"/>
      <c r="T568" s="1"/>
    </row>
    <row r="569" spans="1:20" s="21" customFormat="1" x14ac:dyDescent="0.2">
      <c r="A569" s="36"/>
      <c r="B569" s="36"/>
      <c r="C569" s="36"/>
      <c r="D569" s="48"/>
      <c r="E569" s="36"/>
      <c r="F569" s="36"/>
      <c r="G569" s="229"/>
      <c r="H569" s="229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1"/>
      <c r="T569" s="1"/>
    </row>
    <row r="570" spans="1:20" s="21" customFormat="1" x14ac:dyDescent="0.2">
      <c r="A570" s="36"/>
      <c r="B570" s="36"/>
      <c r="C570" s="36"/>
      <c r="D570" s="48"/>
      <c r="E570" s="36"/>
      <c r="F570" s="36"/>
      <c r="G570" s="229"/>
      <c r="H570" s="229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1"/>
      <c r="T570" s="1"/>
    </row>
    <row r="571" spans="1:20" s="21" customFormat="1" x14ac:dyDescent="0.2">
      <c r="A571" s="36"/>
      <c r="B571" s="36"/>
      <c r="C571" s="36"/>
      <c r="D571" s="48"/>
      <c r="E571" s="36"/>
      <c r="F571" s="36"/>
      <c r="G571" s="229"/>
      <c r="H571" s="229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1"/>
      <c r="T571" s="1"/>
    </row>
    <row r="572" spans="1:20" s="21" customFormat="1" x14ac:dyDescent="0.2">
      <c r="A572" s="36"/>
      <c r="B572" s="36"/>
      <c r="C572" s="36"/>
      <c r="D572" s="48"/>
      <c r="E572" s="36"/>
      <c r="F572" s="36"/>
      <c r="G572" s="229"/>
      <c r="H572" s="229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1"/>
      <c r="T572" s="1"/>
    </row>
    <row r="573" spans="1:20" s="21" customFormat="1" x14ac:dyDescent="0.2">
      <c r="A573" s="36"/>
      <c r="B573" s="36"/>
      <c r="C573" s="36"/>
      <c r="D573" s="48"/>
      <c r="E573" s="36"/>
      <c r="F573" s="36"/>
      <c r="G573" s="229"/>
      <c r="H573" s="229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1"/>
      <c r="T573" s="1"/>
    </row>
    <row r="574" spans="1:20" s="21" customFormat="1" x14ac:dyDescent="0.2">
      <c r="A574" s="36"/>
      <c r="B574" s="36"/>
      <c r="C574" s="36"/>
      <c r="D574" s="48"/>
      <c r="E574" s="36"/>
      <c r="F574" s="36"/>
      <c r="G574" s="229"/>
      <c r="H574" s="229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1"/>
      <c r="T574" s="1"/>
    </row>
    <row r="575" spans="1:20" s="21" customFormat="1" x14ac:dyDescent="0.2">
      <c r="A575" s="36"/>
      <c r="B575" s="36"/>
      <c r="C575" s="36"/>
      <c r="D575" s="48"/>
      <c r="E575" s="36"/>
      <c r="F575" s="36"/>
      <c r="G575" s="229"/>
      <c r="H575" s="229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1"/>
      <c r="T575" s="1"/>
    </row>
    <row r="576" spans="1:20" s="21" customFormat="1" x14ac:dyDescent="0.2">
      <c r="A576" s="36"/>
      <c r="B576" s="36"/>
      <c r="C576" s="36"/>
      <c r="D576" s="48"/>
      <c r="E576" s="36"/>
      <c r="F576" s="36"/>
      <c r="G576" s="229"/>
      <c r="H576" s="229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1"/>
      <c r="T576" s="1"/>
    </row>
    <row r="577" spans="1:20" s="21" customFormat="1" x14ac:dyDescent="0.2">
      <c r="A577" s="36"/>
      <c r="B577" s="36"/>
      <c r="C577" s="36"/>
      <c r="D577" s="48"/>
      <c r="E577" s="36"/>
      <c r="F577" s="36"/>
      <c r="G577" s="229"/>
      <c r="H577" s="229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1"/>
      <c r="T577" s="1"/>
    </row>
    <row r="578" spans="1:20" s="21" customFormat="1" x14ac:dyDescent="0.2">
      <c r="A578" s="36"/>
      <c r="B578" s="36"/>
      <c r="C578" s="36"/>
      <c r="D578" s="48"/>
      <c r="E578" s="36"/>
      <c r="F578" s="36"/>
      <c r="G578" s="229"/>
      <c r="H578" s="229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1"/>
      <c r="T578" s="1"/>
    </row>
    <row r="579" spans="1:20" s="21" customFormat="1" x14ac:dyDescent="0.2">
      <c r="A579" s="36"/>
      <c r="B579" s="36"/>
      <c r="C579" s="36"/>
      <c r="D579" s="48"/>
      <c r="E579" s="36"/>
      <c r="F579" s="36"/>
      <c r="G579" s="229"/>
      <c r="H579" s="229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1"/>
      <c r="T579" s="1"/>
    </row>
    <row r="580" spans="1:20" s="21" customFormat="1" x14ac:dyDescent="0.2">
      <c r="A580" s="36"/>
      <c r="B580" s="36"/>
      <c r="C580" s="36"/>
      <c r="D580" s="48"/>
      <c r="E580" s="36"/>
      <c r="F580" s="36"/>
      <c r="G580" s="229"/>
      <c r="H580" s="229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1"/>
      <c r="T580" s="1"/>
    </row>
    <row r="581" spans="1:20" s="21" customFormat="1" x14ac:dyDescent="0.2">
      <c r="A581" s="36"/>
      <c r="B581" s="36"/>
      <c r="C581" s="36"/>
      <c r="D581" s="48"/>
      <c r="E581" s="36"/>
      <c r="F581" s="36"/>
      <c r="G581" s="229"/>
      <c r="H581" s="229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1"/>
      <c r="T581" s="1"/>
    </row>
    <row r="582" spans="1:20" s="21" customFormat="1" x14ac:dyDescent="0.2">
      <c r="A582" s="36"/>
      <c r="B582" s="36"/>
      <c r="C582" s="36"/>
      <c r="D582" s="48"/>
      <c r="E582" s="36"/>
      <c r="F582" s="36"/>
      <c r="G582" s="229"/>
      <c r="H582" s="229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1"/>
      <c r="T582" s="1"/>
    </row>
    <row r="583" spans="1:20" s="21" customFormat="1" x14ac:dyDescent="0.2">
      <c r="A583" s="36"/>
      <c r="B583" s="36"/>
      <c r="C583" s="36"/>
      <c r="D583" s="48"/>
      <c r="E583" s="36"/>
      <c r="F583" s="36"/>
      <c r="G583" s="229"/>
      <c r="H583" s="229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1"/>
      <c r="T583" s="1"/>
    </row>
    <row r="584" spans="1:20" s="21" customFormat="1" x14ac:dyDescent="0.2">
      <c r="A584" s="36"/>
      <c r="B584" s="36"/>
      <c r="C584" s="36"/>
      <c r="D584" s="48"/>
      <c r="E584" s="36"/>
      <c r="F584" s="36"/>
      <c r="G584" s="229"/>
      <c r="H584" s="229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1"/>
      <c r="T584" s="1"/>
    </row>
    <row r="585" spans="1:20" s="21" customFormat="1" x14ac:dyDescent="0.2">
      <c r="A585" s="36"/>
      <c r="B585" s="36"/>
      <c r="C585" s="36"/>
      <c r="D585" s="48"/>
      <c r="E585" s="36"/>
      <c r="F585" s="36"/>
      <c r="G585" s="229"/>
      <c r="H585" s="229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1"/>
      <c r="T585" s="1"/>
    </row>
    <row r="586" spans="1:20" s="21" customFormat="1" x14ac:dyDescent="0.2">
      <c r="A586" s="36"/>
      <c r="B586" s="36"/>
      <c r="C586" s="36"/>
      <c r="D586" s="48"/>
      <c r="E586" s="36"/>
      <c r="F586" s="36"/>
      <c r="G586" s="229"/>
      <c r="H586" s="229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1"/>
      <c r="T586" s="1"/>
    </row>
    <row r="587" spans="1:20" s="21" customFormat="1" x14ac:dyDescent="0.2">
      <c r="A587" s="36"/>
      <c r="B587" s="36"/>
      <c r="C587" s="36"/>
      <c r="D587" s="48"/>
      <c r="E587" s="36"/>
      <c r="F587" s="36"/>
      <c r="G587" s="229"/>
      <c r="H587" s="229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1"/>
      <c r="T587" s="1"/>
    </row>
    <row r="588" spans="1:20" s="21" customFormat="1" x14ac:dyDescent="0.2">
      <c r="A588" s="36"/>
      <c r="B588" s="36"/>
      <c r="C588" s="36"/>
      <c r="D588" s="48"/>
      <c r="E588" s="36"/>
      <c r="F588" s="36"/>
      <c r="G588" s="229"/>
      <c r="H588" s="229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1"/>
      <c r="T588" s="1"/>
    </row>
    <row r="589" spans="1:20" s="21" customFormat="1" x14ac:dyDescent="0.2">
      <c r="A589" s="36"/>
      <c r="B589" s="36"/>
      <c r="C589" s="36"/>
      <c r="D589" s="48"/>
      <c r="E589" s="36"/>
      <c r="F589" s="36"/>
      <c r="G589" s="229"/>
      <c r="H589" s="229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1"/>
      <c r="T589" s="1"/>
    </row>
    <row r="590" spans="1:20" s="21" customFormat="1" x14ac:dyDescent="0.2">
      <c r="A590" s="36"/>
      <c r="B590" s="36"/>
      <c r="C590" s="36"/>
      <c r="D590" s="48"/>
      <c r="E590" s="36"/>
      <c r="F590" s="36"/>
      <c r="G590" s="229"/>
      <c r="H590" s="229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1"/>
      <c r="T590" s="1"/>
    </row>
    <row r="591" spans="1:20" s="21" customFormat="1" x14ac:dyDescent="0.2">
      <c r="A591" s="36"/>
      <c r="B591" s="36"/>
      <c r="C591" s="36"/>
      <c r="D591" s="48"/>
      <c r="E591" s="36"/>
      <c r="F591" s="36"/>
      <c r="G591" s="229"/>
      <c r="H591" s="229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1"/>
      <c r="T591" s="1"/>
    </row>
    <row r="592" spans="1:20" s="21" customFormat="1" x14ac:dyDescent="0.2">
      <c r="A592" s="36"/>
      <c r="B592" s="36"/>
      <c r="C592" s="36"/>
      <c r="D592" s="48"/>
      <c r="E592" s="36"/>
      <c r="F592" s="36"/>
      <c r="G592" s="229"/>
      <c r="H592" s="229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1"/>
      <c r="T592" s="1"/>
    </row>
    <row r="593" spans="1:20" s="21" customFormat="1" x14ac:dyDescent="0.2">
      <c r="A593" s="36"/>
      <c r="B593" s="36"/>
      <c r="C593" s="36"/>
      <c r="D593" s="48"/>
      <c r="E593" s="36"/>
      <c r="F593" s="36"/>
      <c r="G593" s="229"/>
      <c r="H593" s="229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1"/>
      <c r="T593" s="1"/>
    </row>
    <row r="594" spans="1:20" s="21" customFormat="1" x14ac:dyDescent="0.2">
      <c r="A594" s="36"/>
      <c r="B594" s="36"/>
      <c r="C594" s="36"/>
      <c r="D594" s="48"/>
      <c r="E594" s="36"/>
      <c r="F594" s="36"/>
      <c r="G594" s="229"/>
      <c r="H594" s="229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1"/>
      <c r="T594" s="1"/>
    </row>
    <row r="595" spans="1:20" s="21" customFormat="1" x14ac:dyDescent="0.2">
      <c r="A595" s="36"/>
      <c r="B595" s="36"/>
      <c r="C595" s="36"/>
      <c r="D595" s="48"/>
      <c r="E595" s="36"/>
      <c r="F595" s="36"/>
      <c r="G595" s="229"/>
      <c r="H595" s="229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1"/>
      <c r="T595" s="1"/>
    </row>
    <row r="596" spans="1:20" s="21" customFormat="1" x14ac:dyDescent="0.2">
      <c r="A596" s="36"/>
      <c r="B596" s="36"/>
      <c r="C596" s="36"/>
      <c r="D596" s="48"/>
      <c r="E596" s="36"/>
      <c r="F596" s="36"/>
      <c r="G596" s="229"/>
      <c r="H596" s="229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1"/>
      <c r="T596" s="1"/>
    </row>
    <row r="597" spans="1:20" s="21" customFormat="1" x14ac:dyDescent="0.2">
      <c r="A597" s="36"/>
      <c r="B597" s="36"/>
      <c r="C597" s="36"/>
      <c r="D597" s="48"/>
      <c r="E597" s="36"/>
      <c r="F597" s="36"/>
      <c r="G597" s="229"/>
      <c r="H597" s="229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1"/>
      <c r="T597" s="1"/>
    </row>
    <row r="598" spans="1:20" s="21" customFormat="1" x14ac:dyDescent="0.2">
      <c r="A598" s="36"/>
      <c r="B598" s="36"/>
      <c r="C598" s="36"/>
      <c r="D598" s="48"/>
      <c r="E598" s="36"/>
      <c r="F598" s="36"/>
      <c r="G598" s="229"/>
      <c r="H598" s="229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1"/>
      <c r="T598" s="1"/>
    </row>
    <row r="599" spans="1:20" s="21" customFormat="1" x14ac:dyDescent="0.2">
      <c r="A599" s="36"/>
      <c r="B599" s="36"/>
      <c r="C599" s="36"/>
      <c r="D599" s="48"/>
      <c r="E599" s="36"/>
      <c r="F599" s="36"/>
      <c r="G599" s="229"/>
      <c r="H599" s="229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1"/>
      <c r="T599" s="1"/>
    </row>
    <row r="600" spans="1:20" s="21" customFormat="1" x14ac:dyDescent="0.2">
      <c r="A600" s="36"/>
      <c r="B600" s="36"/>
      <c r="C600" s="36"/>
      <c r="D600" s="48"/>
      <c r="E600" s="36"/>
      <c r="F600" s="36"/>
      <c r="G600" s="229"/>
      <c r="H600" s="229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1"/>
      <c r="T600" s="1"/>
    </row>
    <row r="601" spans="1:20" s="21" customFormat="1" x14ac:dyDescent="0.2">
      <c r="A601" s="36"/>
      <c r="B601" s="36"/>
      <c r="C601" s="36"/>
      <c r="D601" s="48"/>
      <c r="E601" s="36"/>
      <c r="F601" s="36"/>
      <c r="G601" s="229"/>
      <c r="H601" s="229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1"/>
      <c r="T601" s="1"/>
    </row>
    <row r="602" spans="1:20" s="21" customFormat="1" x14ac:dyDescent="0.2">
      <c r="A602" s="36"/>
      <c r="B602" s="36"/>
      <c r="C602" s="36"/>
      <c r="D602" s="48"/>
      <c r="E602" s="36"/>
      <c r="F602" s="36"/>
      <c r="G602" s="229"/>
      <c r="H602" s="229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1"/>
      <c r="T602" s="1"/>
    </row>
    <row r="603" spans="1:20" s="21" customFormat="1" x14ac:dyDescent="0.2">
      <c r="A603" s="36"/>
      <c r="B603" s="36"/>
      <c r="C603" s="36"/>
      <c r="D603" s="48"/>
      <c r="E603" s="36"/>
      <c r="F603" s="36"/>
      <c r="G603" s="229"/>
      <c r="H603" s="229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1"/>
      <c r="T603" s="1"/>
    </row>
    <row r="604" spans="1:20" s="21" customFormat="1" x14ac:dyDescent="0.2">
      <c r="A604" s="36"/>
      <c r="B604" s="36"/>
      <c r="C604" s="36"/>
      <c r="D604" s="48"/>
      <c r="E604" s="36"/>
      <c r="F604" s="36"/>
      <c r="G604" s="229"/>
      <c r="H604" s="229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1"/>
      <c r="T604" s="1"/>
    </row>
    <row r="605" spans="1:20" s="21" customFormat="1" x14ac:dyDescent="0.2">
      <c r="A605" s="36"/>
      <c r="B605" s="36"/>
      <c r="C605" s="36"/>
      <c r="D605" s="48"/>
      <c r="E605" s="36"/>
      <c r="F605" s="36"/>
      <c r="G605" s="229"/>
      <c r="H605" s="229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1"/>
      <c r="T605" s="1"/>
    </row>
    <row r="606" spans="1:20" s="21" customFormat="1" x14ac:dyDescent="0.2">
      <c r="A606" s="36"/>
      <c r="B606" s="36"/>
      <c r="C606" s="36"/>
      <c r="D606" s="48"/>
      <c r="E606" s="36"/>
      <c r="F606" s="36"/>
      <c r="G606" s="229"/>
      <c r="H606" s="229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1"/>
      <c r="T606" s="1"/>
    </row>
    <row r="607" spans="1:20" s="21" customFormat="1" x14ac:dyDescent="0.2">
      <c r="A607" s="36"/>
      <c r="B607" s="36"/>
      <c r="C607" s="36"/>
      <c r="D607" s="48"/>
      <c r="E607" s="36"/>
      <c r="F607" s="36"/>
      <c r="G607" s="229"/>
      <c r="H607" s="229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1"/>
      <c r="T607" s="1"/>
    </row>
    <row r="608" spans="1:20" s="21" customFormat="1" x14ac:dyDescent="0.2">
      <c r="A608" s="36"/>
      <c r="B608" s="36"/>
      <c r="C608" s="36"/>
      <c r="D608" s="48"/>
      <c r="E608" s="36"/>
      <c r="F608" s="36"/>
      <c r="G608" s="229"/>
      <c r="H608" s="229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1"/>
      <c r="T608" s="1"/>
    </row>
    <row r="609" spans="1:20" s="21" customFormat="1" x14ac:dyDescent="0.2">
      <c r="A609" s="36"/>
      <c r="B609" s="36"/>
      <c r="C609" s="36"/>
      <c r="D609" s="48"/>
      <c r="E609" s="36"/>
      <c r="F609" s="36"/>
      <c r="G609" s="229"/>
      <c r="H609" s="229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1"/>
      <c r="T609" s="1"/>
    </row>
    <row r="610" spans="1:20" s="21" customFormat="1" x14ac:dyDescent="0.2">
      <c r="A610" s="36"/>
      <c r="B610" s="36"/>
      <c r="C610" s="36"/>
      <c r="D610" s="48"/>
      <c r="E610" s="36"/>
      <c r="F610" s="36"/>
      <c r="G610" s="229"/>
      <c r="H610" s="229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1"/>
      <c r="T610" s="1"/>
    </row>
    <row r="611" spans="1:20" s="21" customFormat="1" x14ac:dyDescent="0.2">
      <c r="A611" s="36"/>
      <c r="B611" s="36"/>
      <c r="C611" s="36"/>
      <c r="D611" s="48"/>
      <c r="E611" s="36"/>
      <c r="F611" s="36"/>
      <c r="G611" s="229"/>
      <c r="H611" s="229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1"/>
      <c r="T611" s="1"/>
    </row>
    <row r="612" spans="1:20" s="21" customFormat="1" x14ac:dyDescent="0.2">
      <c r="A612" s="36"/>
      <c r="B612" s="36"/>
      <c r="C612" s="36"/>
      <c r="D612" s="48"/>
      <c r="E612" s="36"/>
      <c r="F612" s="36"/>
      <c r="G612" s="229"/>
      <c r="H612" s="229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1"/>
      <c r="T612" s="1"/>
    </row>
    <row r="613" spans="1:20" s="21" customFormat="1" x14ac:dyDescent="0.2">
      <c r="A613" s="36"/>
      <c r="B613" s="36"/>
      <c r="C613" s="36"/>
      <c r="D613" s="48"/>
      <c r="E613" s="36"/>
      <c r="F613" s="36"/>
      <c r="G613" s="229"/>
      <c r="H613" s="229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1"/>
      <c r="T613" s="1"/>
    </row>
    <row r="614" spans="1:20" s="21" customFormat="1" x14ac:dyDescent="0.2">
      <c r="A614" s="36"/>
      <c r="B614" s="36"/>
      <c r="C614" s="36"/>
      <c r="D614" s="48"/>
      <c r="E614" s="36"/>
      <c r="F614" s="36"/>
      <c r="G614" s="229"/>
      <c r="H614" s="229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1"/>
      <c r="T614" s="1"/>
    </row>
    <row r="615" spans="1:20" s="21" customFormat="1" x14ac:dyDescent="0.2">
      <c r="A615" s="36"/>
      <c r="B615" s="36"/>
      <c r="C615" s="36"/>
      <c r="D615" s="48"/>
      <c r="E615" s="36"/>
      <c r="F615" s="36"/>
      <c r="G615" s="229"/>
      <c r="H615" s="229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1"/>
      <c r="T615" s="1"/>
    </row>
    <row r="616" spans="1:20" s="21" customFormat="1" x14ac:dyDescent="0.2">
      <c r="A616" s="36"/>
      <c r="B616" s="36"/>
      <c r="C616" s="36"/>
      <c r="D616" s="48"/>
      <c r="E616" s="36"/>
      <c r="F616" s="36"/>
      <c r="G616" s="229"/>
      <c r="H616" s="229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1"/>
      <c r="T616" s="1"/>
    </row>
    <row r="617" spans="1:20" s="21" customFormat="1" x14ac:dyDescent="0.2">
      <c r="A617" s="36"/>
      <c r="B617" s="36"/>
      <c r="C617" s="36"/>
      <c r="D617" s="48"/>
      <c r="E617" s="36"/>
      <c r="F617" s="36"/>
      <c r="G617" s="229"/>
      <c r="H617" s="229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1"/>
      <c r="T617" s="1"/>
    </row>
    <row r="618" spans="1:20" s="21" customFormat="1" x14ac:dyDescent="0.2">
      <c r="A618" s="36"/>
      <c r="B618" s="36"/>
      <c r="C618" s="36"/>
      <c r="D618" s="48"/>
      <c r="E618" s="36"/>
      <c r="F618" s="36"/>
      <c r="G618" s="229"/>
      <c r="H618" s="229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1"/>
      <c r="T618" s="1"/>
    </row>
    <row r="619" spans="1:20" s="21" customFormat="1" x14ac:dyDescent="0.2">
      <c r="A619" s="36"/>
      <c r="B619" s="36"/>
      <c r="C619" s="36"/>
      <c r="D619" s="48"/>
      <c r="E619" s="36"/>
      <c r="F619" s="36"/>
      <c r="G619" s="229"/>
      <c r="H619" s="229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1"/>
      <c r="T619" s="1"/>
    </row>
    <row r="620" spans="1:20" s="21" customFormat="1" x14ac:dyDescent="0.2">
      <c r="A620" s="36"/>
      <c r="B620" s="36"/>
      <c r="C620" s="36"/>
      <c r="D620" s="48"/>
      <c r="E620" s="36"/>
      <c r="F620" s="36"/>
      <c r="G620" s="229"/>
      <c r="H620" s="229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1"/>
      <c r="T620" s="1"/>
    </row>
    <row r="621" spans="1:20" s="21" customFormat="1" x14ac:dyDescent="0.2">
      <c r="A621" s="36"/>
      <c r="B621" s="36"/>
      <c r="C621" s="36"/>
      <c r="D621" s="48"/>
      <c r="E621" s="36"/>
      <c r="F621" s="36"/>
      <c r="G621" s="229"/>
      <c r="H621" s="229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1"/>
      <c r="T621" s="1"/>
    </row>
    <row r="622" spans="1:20" s="21" customFormat="1" x14ac:dyDescent="0.2">
      <c r="A622" s="36"/>
      <c r="B622" s="36"/>
      <c r="C622" s="36"/>
      <c r="D622" s="48"/>
      <c r="E622" s="36"/>
      <c r="F622" s="36"/>
      <c r="G622" s="229"/>
      <c r="H622" s="229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1"/>
      <c r="T622" s="1"/>
    </row>
    <row r="623" spans="1:20" s="21" customFormat="1" x14ac:dyDescent="0.2">
      <c r="A623" s="36"/>
      <c r="B623" s="36"/>
      <c r="C623" s="36"/>
      <c r="D623" s="48"/>
      <c r="E623" s="36"/>
      <c r="F623" s="36"/>
      <c r="G623" s="229"/>
      <c r="H623" s="229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1"/>
      <c r="T623" s="1"/>
    </row>
    <row r="624" spans="1:20" s="21" customFormat="1" x14ac:dyDescent="0.2">
      <c r="A624" s="36"/>
      <c r="B624" s="36"/>
      <c r="C624" s="36"/>
      <c r="D624" s="48"/>
      <c r="E624" s="36"/>
      <c r="F624" s="36"/>
      <c r="G624" s="229"/>
      <c r="H624" s="229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1"/>
      <c r="T624" s="1"/>
    </row>
    <row r="625" spans="1:20" s="21" customFormat="1" x14ac:dyDescent="0.2">
      <c r="A625" s="36"/>
      <c r="B625" s="36"/>
      <c r="C625" s="36"/>
      <c r="D625" s="48"/>
      <c r="E625" s="36"/>
      <c r="F625" s="36"/>
      <c r="G625" s="229"/>
      <c r="H625" s="229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1"/>
      <c r="T625" s="1"/>
    </row>
    <row r="626" spans="1:20" s="21" customFormat="1" x14ac:dyDescent="0.2">
      <c r="A626" s="36"/>
      <c r="B626" s="36"/>
      <c r="C626" s="36"/>
      <c r="D626" s="48"/>
      <c r="E626" s="36"/>
      <c r="F626" s="36"/>
      <c r="G626" s="229"/>
      <c r="H626" s="229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1"/>
      <c r="T626" s="1"/>
    </row>
    <row r="627" spans="1:20" s="21" customFormat="1" x14ac:dyDescent="0.2">
      <c r="A627" s="36"/>
      <c r="B627" s="36"/>
      <c r="C627" s="36"/>
      <c r="D627" s="48"/>
      <c r="E627" s="36"/>
      <c r="F627" s="36"/>
      <c r="G627" s="229"/>
      <c r="H627" s="229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1"/>
      <c r="T627" s="1"/>
    </row>
    <row r="628" spans="1:20" s="21" customFormat="1" x14ac:dyDescent="0.2">
      <c r="A628" s="36"/>
      <c r="B628" s="36"/>
      <c r="C628" s="36"/>
      <c r="D628" s="48"/>
      <c r="E628" s="36"/>
      <c r="F628" s="36"/>
      <c r="G628" s="229"/>
      <c r="H628" s="229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1"/>
      <c r="T628" s="1"/>
    </row>
    <row r="629" spans="1:20" s="21" customFormat="1" x14ac:dyDescent="0.2">
      <c r="A629" s="36"/>
      <c r="B629" s="36"/>
      <c r="C629" s="36"/>
      <c r="D629" s="48"/>
      <c r="E629" s="36"/>
      <c r="F629" s="36"/>
      <c r="G629" s="229"/>
      <c r="H629" s="229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1"/>
      <c r="T629" s="1"/>
    </row>
    <row r="630" spans="1:20" s="21" customFormat="1" x14ac:dyDescent="0.2">
      <c r="A630" s="36"/>
      <c r="B630" s="36"/>
      <c r="C630" s="36"/>
      <c r="D630" s="48"/>
      <c r="E630" s="36"/>
      <c r="F630" s="36"/>
      <c r="G630" s="229"/>
      <c r="H630" s="229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1"/>
      <c r="T630" s="1"/>
    </row>
    <row r="631" spans="1:20" s="21" customFormat="1" x14ac:dyDescent="0.2">
      <c r="A631" s="36"/>
      <c r="B631" s="36"/>
      <c r="C631" s="36"/>
      <c r="D631" s="48"/>
      <c r="E631" s="36"/>
      <c r="F631" s="36"/>
      <c r="G631" s="229"/>
      <c r="H631" s="229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1"/>
      <c r="T631" s="1"/>
    </row>
    <row r="632" spans="1:20" s="21" customFormat="1" x14ac:dyDescent="0.2">
      <c r="A632" s="36"/>
      <c r="B632" s="36"/>
      <c r="C632" s="36"/>
      <c r="D632" s="48"/>
      <c r="E632" s="36"/>
      <c r="F632" s="36"/>
      <c r="G632" s="229"/>
      <c r="H632" s="229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1"/>
      <c r="T632" s="1"/>
    </row>
    <row r="633" spans="1:20" s="21" customFormat="1" x14ac:dyDescent="0.2">
      <c r="A633" s="36"/>
      <c r="B633" s="36"/>
      <c r="C633" s="36"/>
      <c r="D633" s="48"/>
      <c r="E633" s="36"/>
      <c r="F633" s="36"/>
      <c r="G633" s="229"/>
      <c r="H633" s="229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1"/>
      <c r="T633" s="1"/>
    </row>
    <row r="634" spans="1:20" s="21" customFormat="1" x14ac:dyDescent="0.2">
      <c r="A634" s="36"/>
      <c r="B634" s="36"/>
      <c r="C634" s="36"/>
      <c r="D634" s="48"/>
      <c r="E634" s="36"/>
      <c r="F634" s="36"/>
      <c r="G634" s="229"/>
      <c r="H634" s="229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1"/>
      <c r="T634" s="1"/>
    </row>
    <row r="635" spans="1:20" s="21" customFormat="1" x14ac:dyDescent="0.2">
      <c r="A635" s="36"/>
      <c r="B635" s="36"/>
      <c r="C635" s="36"/>
      <c r="D635" s="48"/>
      <c r="E635" s="36"/>
      <c r="F635" s="36"/>
      <c r="G635" s="229"/>
      <c r="H635" s="229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1"/>
      <c r="T635" s="1"/>
    </row>
    <row r="636" spans="1:20" s="21" customFormat="1" x14ac:dyDescent="0.2">
      <c r="A636" s="36"/>
      <c r="B636" s="36"/>
      <c r="C636" s="36"/>
      <c r="D636" s="48"/>
      <c r="E636" s="36"/>
      <c r="F636" s="36"/>
      <c r="G636" s="229"/>
      <c r="H636" s="229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1"/>
      <c r="T636" s="1"/>
    </row>
    <row r="637" spans="1:20" s="21" customFormat="1" x14ac:dyDescent="0.2">
      <c r="A637" s="36"/>
      <c r="B637" s="36"/>
      <c r="C637" s="36"/>
      <c r="D637" s="48"/>
      <c r="E637" s="36"/>
      <c r="F637" s="36"/>
      <c r="G637" s="229"/>
      <c r="H637" s="229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1"/>
      <c r="T637" s="1"/>
    </row>
    <row r="638" spans="1:20" s="21" customFormat="1" x14ac:dyDescent="0.2">
      <c r="A638" s="36"/>
      <c r="B638" s="36"/>
      <c r="C638" s="36"/>
      <c r="D638" s="48"/>
      <c r="E638" s="36"/>
      <c r="F638" s="36"/>
      <c r="G638" s="229"/>
      <c r="H638" s="229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1"/>
      <c r="T638" s="1"/>
    </row>
    <row r="639" spans="1:20" s="21" customFormat="1" x14ac:dyDescent="0.2">
      <c r="A639" s="36"/>
      <c r="B639" s="36"/>
      <c r="C639" s="36"/>
      <c r="D639" s="48"/>
      <c r="E639" s="36"/>
      <c r="F639" s="36"/>
      <c r="G639" s="229"/>
      <c r="H639" s="229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1"/>
      <c r="T639" s="1"/>
    </row>
    <row r="640" spans="1:20" s="21" customFormat="1" x14ac:dyDescent="0.2">
      <c r="A640" s="36"/>
      <c r="B640" s="36"/>
      <c r="C640" s="36"/>
      <c r="D640" s="48"/>
      <c r="E640" s="36"/>
      <c r="F640" s="36"/>
      <c r="G640" s="229"/>
      <c r="H640" s="229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1"/>
      <c r="T640" s="1"/>
    </row>
    <row r="641" spans="1:20" s="21" customFormat="1" x14ac:dyDescent="0.2">
      <c r="A641" s="36"/>
      <c r="B641" s="36"/>
      <c r="C641" s="36"/>
      <c r="D641" s="48"/>
      <c r="E641" s="36"/>
      <c r="F641" s="36"/>
      <c r="G641" s="229"/>
      <c r="H641" s="229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1"/>
      <c r="T641" s="1"/>
    </row>
    <row r="642" spans="1:20" s="21" customFormat="1" x14ac:dyDescent="0.2">
      <c r="A642" s="36"/>
      <c r="B642" s="36"/>
      <c r="C642" s="36"/>
      <c r="D642" s="48"/>
      <c r="E642" s="36"/>
      <c r="F642" s="36"/>
      <c r="G642" s="229"/>
      <c r="H642" s="229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1"/>
      <c r="T642" s="1"/>
    </row>
    <row r="643" spans="1:20" s="21" customFormat="1" x14ac:dyDescent="0.2">
      <c r="A643" s="36"/>
      <c r="B643" s="36"/>
      <c r="C643" s="36"/>
      <c r="D643" s="48"/>
      <c r="E643" s="36"/>
      <c r="F643" s="36"/>
      <c r="G643" s="229"/>
      <c r="H643" s="229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1"/>
      <c r="T643" s="1"/>
    </row>
    <row r="644" spans="1:20" s="21" customFormat="1" x14ac:dyDescent="0.2">
      <c r="A644" s="36"/>
      <c r="B644" s="36"/>
      <c r="C644" s="36"/>
      <c r="D644" s="48"/>
      <c r="E644" s="36"/>
      <c r="F644" s="36"/>
      <c r="G644" s="229"/>
      <c r="H644" s="229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1"/>
      <c r="T644" s="1"/>
    </row>
    <row r="645" spans="1:20" s="21" customFormat="1" x14ac:dyDescent="0.2">
      <c r="A645" s="36"/>
      <c r="B645" s="36"/>
      <c r="C645" s="36"/>
      <c r="D645" s="48"/>
      <c r="E645" s="36"/>
      <c r="F645" s="36"/>
      <c r="G645" s="229"/>
      <c r="H645" s="229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1"/>
      <c r="T645" s="1"/>
    </row>
    <row r="646" spans="1:20" s="21" customFormat="1" x14ac:dyDescent="0.2">
      <c r="A646" s="36"/>
      <c r="B646" s="36"/>
      <c r="C646" s="36"/>
      <c r="D646" s="48"/>
      <c r="E646" s="36"/>
      <c r="F646" s="36"/>
      <c r="G646" s="229"/>
      <c r="H646" s="229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1"/>
      <c r="T646" s="1"/>
    </row>
    <row r="647" spans="1:20" s="21" customFormat="1" x14ac:dyDescent="0.2">
      <c r="A647" s="36"/>
      <c r="B647" s="36"/>
      <c r="C647" s="36"/>
      <c r="D647" s="48"/>
      <c r="E647" s="36"/>
      <c r="F647" s="36"/>
      <c r="G647" s="229"/>
      <c r="H647" s="229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1"/>
      <c r="T647" s="1"/>
    </row>
    <row r="648" spans="1:20" s="21" customFormat="1" x14ac:dyDescent="0.2">
      <c r="A648" s="36"/>
      <c r="B648" s="36"/>
      <c r="C648" s="36"/>
      <c r="D648" s="48"/>
      <c r="E648" s="36"/>
      <c r="F648" s="36"/>
      <c r="G648" s="229"/>
      <c r="H648" s="229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1"/>
      <c r="T648" s="1"/>
    </row>
    <row r="649" spans="1:20" s="21" customFormat="1" x14ac:dyDescent="0.2">
      <c r="A649" s="36"/>
      <c r="B649" s="36"/>
      <c r="C649" s="36"/>
      <c r="D649" s="48"/>
      <c r="E649" s="36"/>
      <c r="F649" s="36"/>
      <c r="G649" s="229"/>
      <c r="H649" s="229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1"/>
      <c r="T649" s="1"/>
    </row>
    <row r="650" spans="1:20" s="21" customFormat="1" x14ac:dyDescent="0.2">
      <c r="A650" s="36"/>
      <c r="B650" s="36"/>
      <c r="C650" s="36"/>
      <c r="D650" s="48"/>
      <c r="E650" s="36"/>
      <c r="F650" s="36"/>
      <c r="G650" s="229"/>
      <c r="H650" s="229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1"/>
      <c r="T650" s="1"/>
    </row>
    <row r="651" spans="1:20" s="21" customFormat="1" x14ac:dyDescent="0.2">
      <c r="A651" s="36"/>
      <c r="B651" s="36"/>
      <c r="C651" s="36"/>
      <c r="D651" s="48"/>
      <c r="E651" s="36"/>
      <c r="F651" s="36"/>
      <c r="G651" s="229"/>
      <c r="H651" s="229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1"/>
      <c r="T651" s="1"/>
    </row>
    <row r="652" spans="1:20" s="21" customFormat="1" x14ac:dyDescent="0.2">
      <c r="A652" s="36"/>
      <c r="B652" s="36"/>
      <c r="C652" s="36"/>
      <c r="D652" s="48"/>
      <c r="E652" s="36"/>
      <c r="F652" s="36"/>
      <c r="G652" s="229"/>
      <c r="H652" s="229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1"/>
      <c r="T652" s="1"/>
    </row>
    <row r="653" spans="1:20" s="21" customFormat="1" x14ac:dyDescent="0.2">
      <c r="A653" s="36"/>
      <c r="B653" s="36"/>
      <c r="C653" s="36"/>
      <c r="D653" s="48"/>
      <c r="E653" s="36"/>
      <c r="F653" s="36"/>
      <c r="G653" s="229"/>
      <c r="H653" s="229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1"/>
      <c r="T653" s="1"/>
    </row>
    <row r="654" spans="1:20" s="21" customFormat="1" x14ac:dyDescent="0.2">
      <c r="A654" s="36"/>
      <c r="B654" s="36"/>
      <c r="C654" s="36"/>
      <c r="D654" s="48"/>
      <c r="E654" s="36"/>
      <c r="F654" s="36"/>
      <c r="G654" s="229"/>
      <c r="H654" s="229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1"/>
      <c r="T654" s="1"/>
    </row>
    <row r="655" spans="1:20" s="21" customFormat="1" x14ac:dyDescent="0.2">
      <c r="A655" s="36"/>
      <c r="B655" s="36"/>
      <c r="C655" s="36"/>
      <c r="D655" s="48"/>
      <c r="E655" s="36"/>
      <c r="F655" s="36"/>
      <c r="G655" s="229"/>
      <c r="H655" s="229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1"/>
      <c r="T655" s="1"/>
    </row>
    <row r="656" spans="1:20" s="21" customFormat="1" x14ac:dyDescent="0.2">
      <c r="A656" s="36"/>
      <c r="B656" s="36"/>
      <c r="C656" s="36"/>
      <c r="D656" s="48"/>
      <c r="E656" s="36"/>
      <c r="F656" s="36"/>
      <c r="G656" s="229"/>
      <c r="H656" s="229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1"/>
      <c r="T656" s="1"/>
    </row>
    <row r="657" spans="1:20" s="21" customFormat="1" x14ac:dyDescent="0.2">
      <c r="A657" s="36"/>
      <c r="B657" s="36"/>
      <c r="C657" s="36"/>
      <c r="D657" s="48"/>
      <c r="E657" s="36"/>
      <c r="F657" s="36"/>
      <c r="G657" s="229"/>
      <c r="H657" s="229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1"/>
      <c r="T657" s="1"/>
    </row>
    <row r="658" spans="1:20" s="21" customFormat="1" x14ac:dyDescent="0.2">
      <c r="A658" s="36"/>
      <c r="B658" s="36"/>
      <c r="C658" s="36"/>
      <c r="D658" s="48"/>
      <c r="E658" s="36"/>
      <c r="F658" s="36"/>
      <c r="G658" s="229"/>
      <c r="H658" s="229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1"/>
      <c r="T658" s="1"/>
    </row>
    <row r="659" spans="1:20" s="21" customFormat="1" x14ac:dyDescent="0.2">
      <c r="A659" s="36"/>
      <c r="B659" s="36"/>
      <c r="C659" s="36"/>
      <c r="D659" s="48"/>
      <c r="E659" s="36"/>
      <c r="F659" s="36"/>
      <c r="G659" s="229"/>
      <c r="H659" s="229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1"/>
      <c r="T659" s="1"/>
    </row>
  </sheetData>
  <sheetProtection password="CF35" sheet="1" objects="1" scenarios="1" insertHyperlinks="0" selectLockedCells="1"/>
  <mergeCells count="45">
    <mergeCell ref="D2:E2"/>
    <mergeCell ref="D6:D30"/>
    <mergeCell ref="E6:E10"/>
    <mergeCell ref="E11:E15"/>
    <mergeCell ref="E16:E20"/>
    <mergeCell ref="E21:E25"/>
    <mergeCell ref="E26:E30"/>
    <mergeCell ref="E85:E90"/>
    <mergeCell ref="E91:E96"/>
    <mergeCell ref="E97:E102"/>
    <mergeCell ref="D103:D114"/>
    <mergeCell ref="E103:E108"/>
    <mergeCell ref="E109:E114"/>
    <mergeCell ref="D31:D102"/>
    <mergeCell ref="E31:E36"/>
    <mergeCell ref="E37:E42"/>
    <mergeCell ref="E43:E48"/>
    <mergeCell ref="E49:E54"/>
    <mergeCell ref="E55:E60"/>
    <mergeCell ref="E61:E66"/>
    <mergeCell ref="E67:E72"/>
    <mergeCell ref="E73:E78"/>
    <mergeCell ref="E79:E84"/>
    <mergeCell ref="E127:F127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D140:E140"/>
    <mergeCell ref="D141:E141"/>
    <mergeCell ref="D142:E142"/>
    <mergeCell ref="D143:E143"/>
    <mergeCell ref="E128:F128"/>
    <mergeCell ref="E129:F129"/>
    <mergeCell ref="E130:F130"/>
    <mergeCell ref="E131:F131"/>
    <mergeCell ref="E132:F132"/>
    <mergeCell ref="E133:F133"/>
  </mergeCells>
  <printOptions horizontalCentered="1"/>
  <pageMargins left="0.11811023622047245" right="0.11811023622047245" top="0.39370078740157483" bottom="0.19685039370078741" header="0.31496062992125984" footer="0.31496062992125984"/>
  <pageSetup paperSize="9"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9"/>
  <sheetViews>
    <sheetView workbookViewId="0">
      <pane xSplit="6" ySplit="5" topLeftCell="G102" activePane="bottomRight" state="frozen"/>
      <selection activeCell="J142" sqref="J142"/>
      <selection pane="topRight" activeCell="J142" sqref="J142"/>
      <selection pane="bottomLeft" activeCell="J142" sqref="J142"/>
      <selection pane="bottomRight" activeCell="D143" sqref="D143:E143"/>
    </sheetView>
  </sheetViews>
  <sheetFormatPr baseColWidth="10" defaultRowHeight="14.25" x14ac:dyDescent="0.2"/>
  <cols>
    <col min="1" max="1" width="1.75" style="36" customWidth="1"/>
    <col min="2" max="3" width="4.625" style="36" hidden="1" customWidth="1"/>
    <col min="4" max="4" width="4.75" style="48" customWidth="1"/>
    <col min="5" max="5" width="13.375" style="1" customWidth="1"/>
    <col min="6" max="6" width="14.125" style="1" customWidth="1"/>
    <col min="7" max="8" width="10.625" style="233" customWidth="1"/>
    <col min="9" max="18" width="10.625" style="31" customWidth="1"/>
    <col min="19" max="19" width="1.625" style="1" customWidth="1"/>
    <col min="20" max="20" width="13.125" style="1" customWidth="1"/>
    <col min="21" max="21" width="1.625" style="21" customWidth="1"/>
    <col min="22" max="43" width="11" style="21"/>
    <col min="44" max="16384" width="11" style="7"/>
  </cols>
  <sheetData>
    <row r="1" spans="1:43" s="36" customFormat="1" ht="12.75" x14ac:dyDescent="0.2">
      <c r="D1" s="48"/>
      <c r="E1" s="74"/>
      <c r="F1" s="74"/>
      <c r="G1" s="229"/>
      <c r="H1" s="229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43" s="1" customFormat="1" ht="57" customHeight="1" x14ac:dyDescent="0.2">
      <c r="A2" s="36"/>
      <c r="B2" s="36"/>
      <c r="C2" s="36"/>
      <c r="D2" s="423" t="s">
        <v>119</v>
      </c>
      <c r="E2" s="423"/>
      <c r="F2" s="171">
        <v>4</v>
      </c>
      <c r="G2" s="308" t="s">
        <v>174</v>
      </c>
      <c r="H2" s="238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</row>
    <row r="3" spans="1:43" s="36" customFormat="1" ht="15" customHeight="1" x14ac:dyDescent="0.2">
      <c r="D3" s="17"/>
      <c r="E3" s="42"/>
      <c r="F3" s="42"/>
      <c r="G3" s="219"/>
      <c r="H3" s="152" t="s">
        <v>153</v>
      </c>
      <c r="I3" s="152"/>
      <c r="J3" s="152"/>
      <c r="K3" s="152"/>
      <c r="L3" s="152"/>
      <c r="M3" s="152"/>
      <c r="N3" s="152"/>
      <c r="O3" s="152"/>
      <c r="P3" s="152"/>
      <c r="Q3" s="152"/>
      <c r="R3" s="152"/>
    </row>
    <row r="4" spans="1:43" s="36" customFormat="1" ht="15" customHeight="1" x14ac:dyDescent="0.2">
      <c r="D4" s="17"/>
      <c r="E4" s="42"/>
      <c r="F4" s="42"/>
      <c r="G4" s="219"/>
      <c r="H4" s="152" t="s">
        <v>102</v>
      </c>
    </row>
    <row r="5" spans="1:43" s="1" customFormat="1" ht="33" customHeight="1" x14ac:dyDescent="0.2">
      <c r="A5" s="36"/>
      <c r="B5" s="36"/>
      <c r="C5" s="36"/>
      <c r="D5" s="225"/>
      <c r="E5" s="208" t="s">
        <v>156</v>
      </c>
      <c r="F5" s="287" t="s">
        <v>56</v>
      </c>
      <c r="G5" s="175">
        <f>IF(Milch!H6&gt;0,Milch!H6,"-")</f>
        <v>43344</v>
      </c>
      <c r="H5" s="175">
        <f>IF(Milch!I6&gt;0,Milch!I6,"-")</f>
        <v>43374</v>
      </c>
      <c r="I5" s="175">
        <f>IF(Milch!J6&gt;0,Milch!J6,"-")</f>
        <v>43405</v>
      </c>
      <c r="J5" s="175" t="e">
        <f>IF(Milch!#REF!&gt;0,Milch!#REF!,"-")</f>
        <v>#REF!</v>
      </c>
      <c r="K5" s="175" t="e">
        <f>IF(Milch!#REF!&gt;0,Milch!#REF!,"-")</f>
        <v>#REF!</v>
      </c>
      <c r="L5" s="175" t="e">
        <f>IF(Milch!#REF!&gt;0,Milch!#REF!,"-")</f>
        <v>#REF!</v>
      </c>
      <c r="M5" s="175" t="e">
        <f>IF(Milch!#REF!&gt;0,Milch!#REF!,"-")</f>
        <v>#REF!</v>
      </c>
      <c r="N5" s="175" t="e">
        <f>IF(Milch!#REF!&gt;0,Milch!#REF!,"-")</f>
        <v>#REF!</v>
      </c>
      <c r="O5" s="175" t="e">
        <f>IF(Milch!#REF!&gt;0,Milch!#REF!,"-")</f>
        <v>#REF!</v>
      </c>
      <c r="P5" s="175" t="e">
        <f>IF(Milch!#REF!&gt;0,Milch!#REF!,"-")</f>
        <v>#REF!</v>
      </c>
      <c r="Q5" s="175" t="e">
        <f>IF(Milch!#REF!&gt;0,Milch!#REF!,"-")</f>
        <v>#REF!</v>
      </c>
      <c r="R5" s="175" t="e">
        <f>IF(Milch!#REF!&gt;0,Milch!#REF!,"-")</f>
        <v>#REF!</v>
      </c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</row>
    <row r="6" spans="1:43" s="1" customFormat="1" ht="20.25" customHeight="1" x14ac:dyDescent="0.2">
      <c r="A6" s="36"/>
      <c r="B6" s="36"/>
      <c r="C6" s="36"/>
      <c r="D6" s="425" t="s">
        <v>43</v>
      </c>
      <c r="E6" s="400" t="e">
        <f>'Gruppe 1'!E7:E11</f>
        <v>#VALUE!</v>
      </c>
      <c r="F6" s="134" t="s">
        <v>159</v>
      </c>
      <c r="G6" s="226"/>
      <c r="H6" s="256" t="str">
        <f t="shared" ref="H6:R6" si="0">IFERROR(G6*H$123/G$123,"-")</f>
        <v>-</v>
      </c>
      <c r="I6" s="256" t="str">
        <f t="shared" si="0"/>
        <v>-</v>
      </c>
      <c r="J6" s="256" t="str">
        <f t="shared" si="0"/>
        <v>-</v>
      </c>
      <c r="K6" s="256" t="str">
        <f t="shared" si="0"/>
        <v>-</v>
      </c>
      <c r="L6" s="256" t="str">
        <f t="shared" si="0"/>
        <v>-</v>
      </c>
      <c r="M6" s="256" t="str">
        <f t="shared" si="0"/>
        <v>-</v>
      </c>
      <c r="N6" s="256" t="str">
        <f t="shared" si="0"/>
        <v>-</v>
      </c>
      <c r="O6" s="256" t="str">
        <f t="shared" si="0"/>
        <v>-</v>
      </c>
      <c r="P6" s="256" t="str">
        <f t="shared" si="0"/>
        <v>-</v>
      </c>
      <c r="Q6" s="256" t="str">
        <f t="shared" si="0"/>
        <v>-</v>
      </c>
      <c r="R6" s="256" t="str">
        <f t="shared" si="0"/>
        <v>-</v>
      </c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</row>
    <row r="7" spans="1:43" s="1" customFormat="1" ht="20.25" customHeight="1" x14ac:dyDescent="0.2">
      <c r="A7" s="36"/>
      <c r="B7" s="36"/>
      <c r="C7" s="36"/>
      <c r="D7" s="425"/>
      <c r="E7" s="401"/>
      <c r="F7" s="134" t="s">
        <v>63</v>
      </c>
      <c r="G7" s="157">
        <f>'Gruppe 1'!G8</f>
        <v>40</v>
      </c>
      <c r="H7" s="236">
        <f>G7</f>
        <v>40</v>
      </c>
      <c r="I7" s="236">
        <f t="shared" ref="I7:R8" si="1">H7</f>
        <v>40</v>
      </c>
      <c r="J7" s="236">
        <f t="shared" si="1"/>
        <v>40</v>
      </c>
      <c r="K7" s="236">
        <f t="shared" si="1"/>
        <v>40</v>
      </c>
      <c r="L7" s="236">
        <f t="shared" si="1"/>
        <v>40</v>
      </c>
      <c r="M7" s="236">
        <f t="shared" si="1"/>
        <v>40</v>
      </c>
      <c r="N7" s="236">
        <f t="shared" si="1"/>
        <v>40</v>
      </c>
      <c r="O7" s="236">
        <f t="shared" si="1"/>
        <v>40</v>
      </c>
      <c r="P7" s="236">
        <f t="shared" si="1"/>
        <v>40</v>
      </c>
      <c r="Q7" s="236">
        <f t="shared" si="1"/>
        <v>40</v>
      </c>
      <c r="R7" s="236">
        <f t="shared" si="1"/>
        <v>40</v>
      </c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</row>
    <row r="8" spans="1:43" s="1" customFormat="1" ht="20.25" customHeight="1" x14ac:dyDescent="0.2">
      <c r="A8" s="36"/>
      <c r="B8" s="36"/>
      <c r="C8" s="36"/>
      <c r="D8" s="425"/>
      <c r="E8" s="401"/>
      <c r="F8" s="134" t="s">
        <v>146</v>
      </c>
      <c r="G8" s="234">
        <f>'Gruppe 1'!G9</f>
        <v>7</v>
      </c>
      <c r="H8" s="239">
        <f>G8</f>
        <v>7</v>
      </c>
      <c r="I8" s="239">
        <f t="shared" si="1"/>
        <v>7</v>
      </c>
      <c r="J8" s="239">
        <f t="shared" si="1"/>
        <v>7</v>
      </c>
      <c r="K8" s="239">
        <f t="shared" si="1"/>
        <v>7</v>
      </c>
      <c r="L8" s="239">
        <f t="shared" si="1"/>
        <v>7</v>
      </c>
      <c r="M8" s="239">
        <f t="shared" si="1"/>
        <v>7</v>
      </c>
      <c r="N8" s="239">
        <f t="shared" si="1"/>
        <v>7</v>
      </c>
      <c r="O8" s="239">
        <f t="shared" si="1"/>
        <v>7</v>
      </c>
      <c r="P8" s="239">
        <f t="shared" si="1"/>
        <v>7</v>
      </c>
      <c r="Q8" s="239">
        <f t="shared" si="1"/>
        <v>7</v>
      </c>
      <c r="R8" s="239">
        <f t="shared" si="1"/>
        <v>7</v>
      </c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</row>
    <row r="9" spans="1:43" s="1" customFormat="1" ht="20.25" hidden="1" customHeight="1" x14ac:dyDescent="0.2">
      <c r="A9" s="36"/>
      <c r="B9" s="83">
        <v>1</v>
      </c>
      <c r="C9" s="53">
        <v>1</v>
      </c>
      <c r="D9" s="425"/>
      <c r="E9" s="401"/>
      <c r="F9" s="227" t="s">
        <v>122</v>
      </c>
      <c r="G9" s="228">
        <f t="shared" ref="G9:R9" si="2">IFERROR(G6*G7/100,0)</f>
        <v>0</v>
      </c>
      <c r="H9" s="228">
        <f t="shared" si="2"/>
        <v>0</v>
      </c>
      <c r="I9" s="228">
        <f t="shared" si="2"/>
        <v>0</v>
      </c>
      <c r="J9" s="228">
        <f t="shared" si="2"/>
        <v>0</v>
      </c>
      <c r="K9" s="228">
        <f t="shared" si="2"/>
        <v>0</v>
      </c>
      <c r="L9" s="228">
        <f t="shared" si="2"/>
        <v>0</v>
      </c>
      <c r="M9" s="228">
        <f t="shared" si="2"/>
        <v>0</v>
      </c>
      <c r="N9" s="228">
        <f t="shared" si="2"/>
        <v>0</v>
      </c>
      <c r="O9" s="228">
        <f t="shared" si="2"/>
        <v>0</v>
      </c>
      <c r="P9" s="228">
        <f t="shared" si="2"/>
        <v>0</v>
      </c>
      <c r="Q9" s="228">
        <f t="shared" si="2"/>
        <v>0</v>
      </c>
      <c r="R9" s="228">
        <f t="shared" si="2"/>
        <v>0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</row>
    <row r="10" spans="1:43" s="1" customFormat="1" ht="20.25" hidden="1" customHeight="1" x14ac:dyDescent="0.2">
      <c r="A10" s="36"/>
      <c r="B10" s="53"/>
      <c r="C10" s="53">
        <f>C9+1</f>
        <v>2</v>
      </c>
      <c r="D10" s="425"/>
      <c r="E10" s="402"/>
      <c r="F10" s="227" t="s">
        <v>145</v>
      </c>
      <c r="G10" s="235">
        <f t="shared" ref="G10:R10" si="3">IFERROR(G6*G8/100,0)</f>
        <v>0</v>
      </c>
      <c r="H10" s="235">
        <f t="shared" si="3"/>
        <v>0</v>
      </c>
      <c r="I10" s="235">
        <f t="shared" si="3"/>
        <v>0</v>
      </c>
      <c r="J10" s="235">
        <f t="shared" si="3"/>
        <v>0</v>
      </c>
      <c r="K10" s="235">
        <f t="shared" si="3"/>
        <v>0</v>
      </c>
      <c r="L10" s="235">
        <f t="shared" si="3"/>
        <v>0</v>
      </c>
      <c r="M10" s="235">
        <f t="shared" si="3"/>
        <v>0</v>
      </c>
      <c r="N10" s="235">
        <f t="shared" si="3"/>
        <v>0</v>
      </c>
      <c r="O10" s="235">
        <f t="shared" si="3"/>
        <v>0</v>
      </c>
      <c r="P10" s="235">
        <f t="shared" si="3"/>
        <v>0</v>
      </c>
      <c r="Q10" s="235">
        <f t="shared" si="3"/>
        <v>0</v>
      </c>
      <c r="R10" s="235">
        <f t="shared" si="3"/>
        <v>0</v>
      </c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3" s="1" customFormat="1" ht="20.25" customHeight="1" x14ac:dyDescent="0.2">
      <c r="A11" s="36"/>
      <c r="B11" s="36"/>
      <c r="C11" s="36"/>
      <c r="D11" s="425"/>
      <c r="E11" s="400" t="e">
        <f>'Gruppe 1'!E12:E16</f>
        <v>#VALUE!</v>
      </c>
      <c r="F11" s="134" t="str">
        <f>$F$6</f>
        <v>FM-Menge (kg)</v>
      </c>
      <c r="G11" s="226"/>
      <c r="H11" s="256" t="str">
        <f t="shared" ref="H11:R11" si="4">IFERROR(G11*H$123/G$123,"-")</f>
        <v>-</v>
      </c>
      <c r="I11" s="256" t="str">
        <f t="shared" si="4"/>
        <v>-</v>
      </c>
      <c r="J11" s="256" t="str">
        <f t="shared" si="4"/>
        <v>-</v>
      </c>
      <c r="K11" s="256" t="str">
        <f t="shared" si="4"/>
        <v>-</v>
      </c>
      <c r="L11" s="256" t="str">
        <f t="shared" si="4"/>
        <v>-</v>
      </c>
      <c r="M11" s="256" t="str">
        <f t="shared" si="4"/>
        <v>-</v>
      </c>
      <c r="N11" s="256" t="str">
        <f t="shared" si="4"/>
        <v>-</v>
      </c>
      <c r="O11" s="256" t="str">
        <f t="shared" si="4"/>
        <v>-</v>
      </c>
      <c r="P11" s="256" t="str">
        <f t="shared" si="4"/>
        <v>-</v>
      </c>
      <c r="Q11" s="256" t="str">
        <f t="shared" si="4"/>
        <v>-</v>
      </c>
      <c r="R11" s="256" t="str">
        <f t="shared" si="4"/>
        <v>-</v>
      </c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</row>
    <row r="12" spans="1:43" s="1" customFormat="1" ht="20.25" customHeight="1" x14ac:dyDescent="0.2">
      <c r="A12" s="36"/>
      <c r="B12" s="36"/>
      <c r="C12" s="36"/>
      <c r="D12" s="425"/>
      <c r="E12" s="401"/>
      <c r="F12" s="134" t="s">
        <v>63</v>
      </c>
      <c r="G12" s="157">
        <f>'Gruppe 1'!G13</f>
        <v>35</v>
      </c>
      <c r="H12" s="236">
        <f>G12</f>
        <v>35</v>
      </c>
      <c r="I12" s="236">
        <f t="shared" ref="I12:R13" si="5">H12</f>
        <v>35</v>
      </c>
      <c r="J12" s="236">
        <f t="shared" si="5"/>
        <v>35</v>
      </c>
      <c r="K12" s="236">
        <f t="shared" si="5"/>
        <v>35</v>
      </c>
      <c r="L12" s="236">
        <f t="shared" si="5"/>
        <v>35</v>
      </c>
      <c r="M12" s="236">
        <f t="shared" si="5"/>
        <v>35</v>
      </c>
      <c r="N12" s="236">
        <f t="shared" si="5"/>
        <v>35</v>
      </c>
      <c r="O12" s="236">
        <f t="shared" si="5"/>
        <v>35</v>
      </c>
      <c r="P12" s="236">
        <f t="shared" si="5"/>
        <v>35</v>
      </c>
      <c r="Q12" s="236">
        <f t="shared" si="5"/>
        <v>35</v>
      </c>
      <c r="R12" s="236">
        <f t="shared" si="5"/>
        <v>35</v>
      </c>
      <c r="S12" s="32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s="1" customFormat="1" ht="20.25" customHeight="1" x14ac:dyDescent="0.2">
      <c r="A13" s="36"/>
      <c r="B13" s="36"/>
      <c r="C13" s="36"/>
      <c r="D13" s="425"/>
      <c r="E13" s="401"/>
      <c r="F13" s="134" t="s">
        <v>146</v>
      </c>
      <c r="G13" s="234">
        <f>'Gruppe 1'!G14</f>
        <v>4.2</v>
      </c>
      <c r="H13" s="239">
        <f>G13</f>
        <v>4.2</v>
      </c>
      <c r="I13" s="239">
        <f t="shared" si="5"/>
        <v>4.2</v>
      </c>
      <c r="J13" s="239">
        <f t="shared" si="5"/>
        <v>4.2</v>
      </c>
      <c r="K13" s="239">
        <f t="shared" si="5"/>
        <v>4.2</v>
      </c>
      <c r="L13" s="239">
        <f t="shared" si="5"/>
        <v>4.2</v>
      </c>
      <c r="M13" s="239">
        <f t="shared" si="5"/>
        <v>4.2</v>
      </c>
      <c r="N13" s="239">
        <f t="shared" si="5"/>
        <v>4.2</v>
      </c>
      <c r="O13" s="239">
        <f t="shared" si="5"/>
        <v>4.2</v>
      </c>
      <c r="P13" s="239">
        <f t="shared" si="5"/>
        <v>4.2</v>
      </c>
      <c r="Q13" s="239">
        <f t="shared" si="5"/>
        <v>4.2</v>
      </c>
      <c r="R13" s="239">
        <f t="shared" si="5"/>
        <v>4.2</v>
      </c>
      <c r="S13" s="32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s="1" customFormat="1" ht="20.25" hidden="1" customHeight="1" x14ac:dyDescent="0.2">
      <c r="A14" s="36"/>
      <c r="B14" s="83">
        <f>B9+1</f>
        <v>2</v>
      </c>
      <c r="C14" s="53">
        <v>1</v>
      </c>
      <c r="D14" s="425"/>
      <c r="E14" s="401"/>
      <c r="F14" s="227" t="s">
        <v>122</v>
      </c>
      <c r="G14" s="228">
        <f t="shared" ref="G14:R14" si="6">IFERROR(G11*G12/100,0)</f>
        <v>0</v>
      </c>
      <c r="H14" s="228">
        <f t="shared" si="6"/>
        <v>0</v>
      </c>
      <c r="I14" s="228">
        <f t="shared" si="6"/>
        <v>0</v>
      </c>
      <c r="J14" s="228">
        <f t="shared" si="6"/>
        <v>0</v>
      </c>
      <c r="K14" s="228">
        <f t="shared" si="6"/>
        <v>0</v>
      </c>
      <c r="L14" s="228">
        <f t="shared" si="6"/>
        <v>0</v>
      </c>
      <c r="M14" s="228">
        <f t="shared" si="6"/>
        <v>0</v>
      </c>
      <c r="N14" s="228">
        <f t="shared" si="6"/>
        <v>0</v>
      </c>
      <c r="O14" s="228">
        <f t="shared" si="6"/>
        <v>0</v>
      </c>
      <c r="P14" s="228">
        <f t="shared" si="6"/>
        <v>0</v>
      </c>
      <c r="Q14" s="228">
        <f t="shared" si="6"/>
        <v>0</v>
      </c>
      <c r="R14" s="228">
        <f t="shared" si="6"/>
        <v>0</v>
      </c>
      <c r="S14" s="32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</row>
    <row r="15" spans="1:43" s="1" customFormat="1" ht="20.25" hidden="1" customHeight="1" x14ac:dyDescent="0.2">
      <c r="A15" s="36"/>
      <c r="B15" s="53"/>
      <c r="C15" s="53">
        <f>C14+1</f>
        <v>2</v>
      </c>
      <c r="D15" s="425"/>
      <c r="E15" s="402"/>
      <c r="F15" s="227" t="s">
        <v>145</v>
      </c>
      <c r="G15" s="235">
        <f t="shared" ref="G15:R15" si="7">IFERROR(G11*G13/100,0)</f>
        <v>0</v>
      </c>
      <c r="H15" s="235">
        <f t="shared" si="7"/>
        <v>0</v>
      </c>
      <c r="I15" s="235">
        <f t="shared" si="7"/>
        <v>0</v>
      </c>
      <c r="J15" s="235">
        <f t="shared" si="7"/>
        <v>0</v>
      </c>
      <c r="K15" s="235">
        <f t="shared" si="7"/>
        <v>0</v>
      </c>
      <c r="L15" s="235">
        <f t="shared" si="7"/>
        <v>0</v>
      </c>
      <c r="M15" s="235">
        <f t="shared" si="7"/>
        <v>0</v>
      </c>
      <c r="N15" s="235">
        <f t="shared" si="7"/>
        <v>0</v>
      </c>
      <c r="O15" s="235">
        <f t="shared" si="7"/>
        <v>0</v>
      </c>
      <c r="P15" s="235">
        <f t="shared" si="7"/>
        <v>0</v>
      </c>
      <c r="Q15" s="235">
        <f t="shared" si="7"/>
        <v>0</v>
      </c>
      <c r="R15" s="235">
        <f t="shared" si="7"/>
        <v>0</v>
      </c>
      <c r="S15" s="32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 s="1" customFormat="1" ht="20.25" customHeight="1" x14ac:dyDescent="0.2">
      <c r="A16" s="36"/>
      <c r="B16" s="36"/>
      <c r="C16" s="36"/>
      <c r="D16" s="425"/>
      <c r="E16" s="400" t="e">
        <f>'Gruppe 1'!E17:E21</f>
        <v>#VALUE!</v>
      </c>
      <c r="F16" s="134" t="str">
        <f>$F$6</f>
        <v>FM-Menge (kg)</v>
      </c>
      <c r="G16" s="226"/>
      <c r="H16" s="256" t="str">
        <f t="shared" ref="H16:R16" si="8">IFERROR(G16*H$123/G$123,"-")</f>
        <v>-</v>
      </c>
      <c r="I16" s="256" t="str">
        <f t="shared" si="8"/>
        <v>-</v>
      </c>
      <c r="J16" s="256" t="str">
        <f t="shared" si="8"/>
        <v>-</v>
      </c>
      <c r="K16" s="256" t="str">
        <f t="shared" si="8"/>
        <v>-</v>
      </c>
      <c r="L16" s="256" t="str">
        <f t="shared" si="8"/>
        <v>-</v>
      </c>
      <c r="M16" s="256" t="str">
        <f t="shared" si="8"/>
        <v>-</v>
      </c>
      <c r="N16" s="256" t="str">
        <f t="shared" si="8"/>
        <v>-</v>
      </c>
      <c r="O16" s="256" t="str">
        <f t="shared" si="8"/>
        <v>-</v>
      </c>
      <c r="P16" s="256" t="str">
        <f t="shared" si="8"/>
        <v>-</v>
      </c>
      <c r="Q16" s="256" t="str">
        <f t="shared" si="8"/>
        <v>-</v>
      </c>
      <c r="R16" s="256" t="str">
        <f t="shared" si="8"/>
        <v>-</v>
      </c>
      <c r="S16" s="45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</row>
    <row r="17" spans="1:43" s="1" customFormat="1" ht="20.25" customHeight="1" x14ac:dyDescent="0.2">
      <c r="A17" s="36"/>
      <c r="B17" s="36"/>
      <c r="C17" s="36"/>
      <c r="D17" s="425"/>
      <c r="E17" s="401"/>
      <c r="F17" s="134" t="s">
        <v>63</v>
      </c>
      <c r="G17" s="157">
        <f>'Gruppe 1'!G18</f>
        <v>86</v>
      </c>
      <c r="H17" s="236">
        <f>G17</f>
        <v>86</v>
      </c>
      <c r="I17" s="236">
        <f t="shared" ref="I17:R18" si="9">H17</f>
        <v>86</v>
      </c>
      <c r="J17" s="236">
        <f t="shared" si="9"/>
        <v>86</v>
      </c>
      <c r="K17" s="236">
        <f t="shared" si="9"/>
        <v>86</v>
      </c>
      <c r="L17" s="236">
        <f t="shared" si="9"/>
        <v>86</v>
      </c>
      <c r="M17" s="236">
        <f t="shared" si="9"/>
        <v>86</v>
      </c>
      <c r="N17" s="236">
        <f t="shared" si="9"/>
        <v>86</v>
      </c>
      <c r="O17" s="236">
        <f t="shared" si="9"/>
        <v>86</v>
      </c>
      <c r="P17" s="236">
        <f t="shared" si="9"/>
        <v>86</v>
      </c>
      <c r="Q17" s="236">
        <f t="shared" si="9"/>
        <v>86</v>
      </c>
      <c r="R17" s="236">
        <f t="shared" si="9"/>
        <v>86</v>
      </c>
      <c r="S17" s="41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</row>
    <row r="18" spans="1:43" s="1" customFormat="1" ht="20.25" customHeight="1" x14ac:dyDescent="0.2">
      <c r="A18" s="36"/>
      <c r="B18" s="36"/>
      <c r="C18" s="36"/>
      <c r="D18" s="425"/>
      <c r="E18" s="401"/>
      <c r="F18" s="134" t="s">
        <v>146</v>
      </c>
      <c r="G18" s="234">
        <f>'Gruppe 1'!G19</f>
        <v>7.5</v>
      </c>
      <c r="H18" s="237">
        <f>G18</f>
        <v>7.5</v>
      </c>
      <c r="I18" s="237">
        <f t="shared" si="9"/>
        <v>7.5</v>
      </c>
      <c r="J18" s="237">
        <f t="shared" si="9"/>
        <v>7.5</v>
      </c>
      <c r="K18" s="237">
        <f t="shared" si="9"/>
        <v>7.5</v>
      </c>
      <c r="L18" s="237">
        <f t="shared" si="9"/>
        <v>7.5</v>
      </c>
      <c r="M18" s="237">
        <f t="shared" si="9"/>
        <v>7.5</v>
      </c>
      <c r="N18" s="237">
        <f t="shared" si="9"/>
        <v>7.5</v>
      </c>
      <c r="O18" s="237">
        <f t="shared" si="9"/>
        <v>7.5</v>
      </c>
      <c r="P18" s="237">
        <f t="shared" si="9"/>
        <v>7.5</v>
      </c>
      <c r="Q18" s="237">
        <f t="shared" si="9"/>
        <v>7.5</v>
      </c>
      <c r="R18" s="237">
        <f t="shared" si="9"/>
        <v>7.5</v>
      </c>
      <c r="S18" s="41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</row>
    <row r="19" spans="1:43" s="1" customFormat="1" ht="20.25" hidden="1" customHeight="1" x14ac:dyDescent="0.2">
      <c r="A19" s="36"/>
      <c r="B19" s="83">
        <f>B14+1</f>
        <v>3</v>
      </c>
      <c r="C19" s="53">
        <v>1</v>
      </c>
      <c r="D19" s="425"/>
      <c r="E19" s="401"/>
      <c r="F19" s="227" t="s">
        <v>122</v>
      </c>
      <c r="G19" s="228">
        <f t="shared" ref="G19:R19" si="10">IFERROR(G16*G17/100,0)</f>
        <v>0</v>
      </c>
      <c r="H19" s="228">
        <f t="shared" si="10"/>
        <v>0</v>
      </c>
      <c r="I19" s="228">
        <f t="shared" si="10"/>
        <v>0</v>
      </c>
      <c r="J19" s="228">
        <f t="shared" si="10"/>
        <v>0</v>
      </c>
      <c r="K19" s="228">
        <f t="shared" si="10"/>
        <v>0</v>
      </c>
      <c r="L19" s="228">
        <f t="shared" si="10"/>
        <v>0</v>
      </c>
      <c r="M19" s="228">
        <f t="shared" si="10"/>
        <v>0</v>
      </c>
      <c r="N19" s="228">
        <f t="shared" si="10"/>
        <v>0</v>
      </c>
      <c r="O19" s="228">
        <f t="shared" si="10"/>
        <v>0</v>
      </c>
      <c r="P19" s="228">
        <f t="shared" si="10"/>
        <v>0</v>
      </c>
      <c r="Q19" s="228">
        <f t="shared" si="10"/>
        <v>0</v>
      </c>
      <c r="R19" s="228">
        <f t="shared" si="10"/>
        <v>0</v>
      </c>
      <c r="S19" s="41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</row>
    <row r="20" spans="1:43" s="1" customFormat="1" ht="20.25" hidden="1" customHeight="1" x14ac:dyDescent="0.2">
      <c r="A20" s="36"/>
      <c r="B20" s="53"/>
      <c r="C20" s="53">
        <f>C19+1</f>
        <v>2</v>
      </c>
      <c r="D20" s="425"/>
      <c r="E20" s="402"/>
      <c r="F20" s="227" t="s">
        <v>145</v>
      </c>
      <c r="G20" s="235">
        <f t="shared" ref="G20:R20" si="11">IFERROR(G16*G18/100,0)</f>
        <v>0</v>
      </c>
      <c r="H20" s="235">
        <f t="shared" si="11"/>
        <v>0</v>
      </c>
      <c r="I20" s="235">
        <f t="shared" si="11"/>
        <v>0</v>
      </c>
      <c r="J20" s="235">
        <f t="shared" si="11"/>
        <v>0</v>
      </c>
      <c r="K20" s="235">
        <f t="shared" si="11"/>
        <v>0</v>
      </c>
      <c r="L20" s="235">
        <f t="shared" si="11"/>
        <v>0</v>
      </c>
      <c r="M20" s="235">
        <f t="shared" si="11"/>
        <v>0</v>
      </c>
      <c r="N20" s="235">
        <f t="shared" si="11"/>
        <v>0</v>
      </c>
      <c r="O20" s="235">
        <f t="shared" si="11"/>
        <v>0</v>
      </c>
      <c r="P20" s="235">
        <f t="shared" si="11"/>
        <v>0</v>
      </c>
      <c r="Q20" s="235">
        <f t="shared" si="11"/>
        <v>0</v>
      </c>
      <c r="R20" s="235">
        <f t="shared" si="11"/>
        <v>0</v>
      </c>
      <c r="S20" s="41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</row>
    <row r="21" spans="1:43" s="1" customFormat="1" ht="20.25" customHeight="1" x14ac:dyDescent="0.2">
      <c r="A21" s="36"/>
      <c r="B21" s="36"/>
      <c r="C21" s="36"/>
      <c r="D21" s="425"/>
      <c r="E21" s="400" t="e">
        <f>'Gruppe 1'!E22:E26</f>
        <v>#VALUE!</v>
      </c>
      <c r="F21" s="134" t="str">
        <f>$F$6</f>
        <v>FM-Menge (kg)</v>
      </c>
      <c r="G21" s="226"/>
      <c r="H21" s="256" t="str">
        <f t="shared" ref="H21:R21" si="12">IFERROR(G21*H$123/G$123,"-")</f>
        <v>-</v>
      </c>
      <c r="I21" s="256" t="str">
        <f t="shared" si="12"/>
        <v>-</v>
      </c>
      <c r="J21" s="256" t="str">
        <f t="shared" si="12"/>
        <v>-</v>
      </c>
      <c r="K21" s="256" t="str">
        <f t="shared" si="12"/>
        <v>-</v>
      </c>
      <c r="L21" s="256" t="str">
        <f t="shared" si="12"/>
        <v>-</v>
      </c>
      <c r="M21" s="256" t="str">
        <f t="shared" si="12"/>
        <v>-</v>
      </c>
      <c r="N21" s="256" t="str">
        <f t="shared" si="12"/>
        <v>-</v>
      </c>
      <c r="O21" s="256" t="str">
        <f t="shared" si="12"/>
        <v>-</v>
      </c>
      <c r="P21" s="256" t="str">
        <f t="shared" si="12"/>
        <v>-</v>
      </c>
      <c r="Q21" s="256" t="str">
        <f t="shared" si="12"/>
        <v>-</v>
      </c>
      <c r="R21" s="256" t="str">
        <f t="shared" si="12"/>
        <v>-</v>
      </c>
      <c r="S21" s="41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</row>
    <row r="22" spans="1:43" s="1" customFormat="1" ht="20.25" customHeight="1" x14ac:dyDescent="0.2">
      <c r="A22" s="36"/>
      <c r="B22" s="36"/>
      <c r="C22" s="36"/>
      <c r="D22" s="425"/>
      <c r="E22" s="401"/>
      <c r="F22" s="134" t="s">
        <v>63</v>
      </c>
      <c r="G22" s="157">
        <f>'Gruppe 1'!G23</f>
        <v>88</v>
      </c>
      <c r="H22" s="236">
        <f>G22</f>
        <v>88</v>
      </c>
      <c r="I22" s="236">
        <f t="shared" ref="I22:R23" si="13">H22</f>
        <v>88</v>
      </c>
      <c r="J22" s="236">
        <f t="shared" si="13"/>
        <v>88</v>
      </c>
      <c r="K22" s="236">
        <f t="shared" si="13"/>
        <v>88</v>
      </c>
      <c r="L22" s="236">
        <f t="shared" si="13"/>
        <v>88</v>
      </c>
      <c r="M22" s="236">
        <f t="shared" si="13"/>
        <v>88</v>
      </c>
      <c r="N22" s="236">
        <f t="shared" si="13"/>
        <v>88</v>
      </c>
      <c r="O22" s="236">
        <f t="shared" si="13"/>
        <v>88</v>
      </c>
      <c r="P22" s="236">
        <f t="shared" si="13"/>
        <v>88</v>
      </c>
      <c r="Q22" s="236">
        <f t="shared" si="13"/>
        <v>88</v>
      </c>
      <c r="R22" s="236">
        <f t="shared" si="13"/>
        <v>88</v>
      </c>
      <c r="S22" s="41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s="1" customFormat="1" ht="20.25" customHeight="1" x14ac:dyDescent="0.2">
      <c r="A23" s="36"/>
      <c r="B23" s="36"/>
      <c r="C23" s="36"/>
      <c r="D23" s="425"/>
      <c r="E23" s="401"/>
      <c r="F23" s="134" t="s">
        <v>146</v>
      </c>
      <c r="G23" s="234">
        <v>11</v>
      </c>
      <c r="H23" s="237">
        <f>G23</f>
        <v>11</v>
      </c>
      <c r="I23" s="237">
        <f t="shared" si="13"/>
        <v>11</v>
      </c>
      <c r="J23" s="237">
        <f t="shared" si="13"/>
        <v>11</v>
      </c>
      <c r="K23" s="237">
        <f t="shared" si="13"/>
        <v>11</v>
      </c>
      <c r="L23" s="237">
        <f t="shared" si="13"/>
        <v>11</v>
      </c>
      <c r="M23" s="237">
        <f t="shared" si="13"/>
        <v>11</v>
      </c>
      <c r="N23" s="237">
        <f t="shared" si="13"/>
        <v>11</v>
      </c>
      <c r="O23" s="237">
        <f t="shared" si="13"/>
        <v>11</v>
      </c>
      <c r="P23" s="237">
        <f t="shared" si="13"/>
        <v>11</v>
      </c>
      <c r="Q23" s="237">
        <f t="shared" si="13"/>
        <v>11</v>
      </c>
      <c r="R23" s="237">
        <f t="shared" si="13"/>
        <v>11</v>
      </c>
      <c r="S23" s="41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s="1" customFormat="1" ht="20.25" hidden="1" customHeight="1" x14ac:dyDescent="0.2">
      <c r="A24" s="36"/>
      <c r="B24" s="83">
        <f>B19+1</f>
        <v>4</v>
      </c>
      <c r="C24" s="53">
        <v>1</v>
      </c>
      <c r="D24" s="425"/>
      <c r="E24" s="401"/>
      <c r="F24" s="227" t="s">
        <v>122</v>
      </c>
      <c r="G24" s="228">
        <f t="shared" ref="G24:R24" si="14">IFERROR(G21*G22/100,0)</f>
        <v>0</v>
      </c>
      <c r="H24" s="228">
        <f t="shared" si="14"/>
        <v>0</v>
      </c>
      <c r="I24" s="228">
        <f t="shared" si="14"/>
        <v>0</v>
      </c>
      <c r="J24" s="228">
        <f t="shared" si="14"/>
        <v>0</v>
      </c>
      <c r="K24" s="228">
        <f t="shared" si="14"/>
        <v>0</v>
      </c>
      <c r="L24" s="228">
        <f t="shared" si="14"/>
        <v>0</v>
      </c>
      <c r="M24" s="228">
        <f t="shared" si="14"/>
        <v>0</v>
      </c>
      <c r="N24" s="228">
        <f t="shared" si="14"/>
        <v>0</v>
      </c>
      <c r="O24" s="228">
        <f t="shared" si="14"/>
        <v>0</v>
      </c>
      <c r="P24" s="228">
        <f t="shared" si="14"/>
        <v>0</v>
      </c>
      <c r="Q24" s="228">
        <f t="shared" si="14"/>
        <v>0</v>
      </c>
      <c r="R24" s="228">
        <f t="shared" si="14"/>
        <v>0</v>
      </c>
      <c r="S24" s="41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</row>
    <row r="25" spans="1:43" s="1" customFormat="1" ht="20.25" hidden="1" customHeight="1" x14ac:dyDescent="0.2">
      <c r="A25" s="36"/>
      <c r="B25" s="53"/>
      <c r="C25" s="53">
        <f>C24+1</f>
        <v>2</v>
      </c>
      <c r="D25" s="425"/>
      <c r="E25" s="402"/>
      <c r="F25" s="227" t="s">
        <v>145</v>
      </c>
      <c r="G25" s="235">
        <f t="shared" ref="G25:R25" si="15">IFERROR(G21*G23/100,0)</f>
        <v>0</v>
      </c>
      <c r="H25" s="235">
        <f t="shared" si="15"/>
        <v>0</v>
      </c>
      <c r="I25" s="235">
        <f t="shared" si="15"/>
        <v>0</v>
      </c>
      <c r="J25" s="235">
        <f t="shared" si="15"/>
        <v>0</v>
      </c>
      <c r="K25" s="235">
        <f t="shared" si="15"/>
        <v>0</v>
      </c>
      <c r="L25" s="235">
        <f t="shared" si="15"/>
        <v>0</v>
      </c>
      <c r="M25" s="235">
        <f t="shared" si="15"/>
        <v>0</v>
      </c>
      <c r="N25" s="235">
        <f t="shared" si="15"/>
        <v>0</v>
      </c>
      <c r="O25" s="235">
        <f t="shared" si="15"/>
        <v>0</v>
      </c>
      <c r="P25" s="235">
        <f t="shared" si="15"/>
        <v>0</v>
      </c>
      <c r="Q25" s="235">
        <f t="shared" si="15"/>
        <v>0</v>
      </c>
      <c r="R25" s="235">
        <f t="shared" si="15"/>
        <v>0</v>
      </c>
      <c r="S25" s="41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</row>
    <row r="26" spans="1:43" s="1" customFormat="1" ht="20.25" customHeight="1" x14ac:dyDescent="0.2">
      <c r="A26" s="36"/>
      <c r="B26" s="36"/>
      <c r="C26" s="36"/>
      <c r="D26" s="425"/>
      <c r="E26" s="400" t="e">
        <f>'Gruppe 1'!E27:E31</f>
        <v>#VALUE!</v>
      </c>
      <c r="F26" s="134" t="str">
        <f>$F$6</f>
        <v>FM-Menge (kg)</v>
      </c>
      <c r="G26" s="226"/>
      <c r="H26" s="256" t="str">
        <f t="shared" ref="H26:R26" si="16">IFERROR(G26*H$123/G$123,"-")</f>
        <v>-</v>
      </c>
      <c r="I26" s="256" t="str">
        <f t="shared" si="16"/>
        <v>-</v>
      </c>
      <c r="J26" s="256" t="str">
        <f t="shared" si="16"/>
        <v>-</v>
      </c>
      <c r="K26" s="256" t="str">
        <f t="shared" si="16"/>
        <v>-</v>
      </c>
      <c r="L26" s="256" t="str">
        <f t="shared" si="16"/>
        <v>-</v>
      </c>
      <c r="M26" s="256" t="str">
        <f t="shared" si="16"/>
        <v>-</v>
      </c>
      <c r="N26" s="256" t="str">
        <f t="shared" si="16"/>
        <v>-</v>
      </c>
      <c r="O26" s="256" t="str">
        <f t="shared" si="16"/>
        <v>-</v>
      </c>
      <c r="P26" s="256" t="str">
        <f t="shared" si="16"/>
        <v>-</v>
      </c>
      <c r="Q26" s="256" t="str">
        <f t="shared" si="16"/>
        <v>-</v>
      </c>
      <c r="R26" s="256" t="str">
        <f t="shared" si="16"/>
        <v>-</v>
      </c>
      <c r="S26" s="41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</row>
    <row r="27" spans="1:43" s="1" customFormat="1" ht="20.25" customHeight="1" x14ac:dyDescent="0.2">
      <c r="A27" s="36"/>
      <c r="B27" s="36"/>
      <c r="C27" s="36"/>
      <c r="D27" s="425"/>
      <c r="E27" s="401"/>
      <c r="F27" s="134" t="s">
        <v>63</v>
      </c>
      <c r="G27" s="157">
        <f>'Gruppe 1'!G28</f>
        <v>0</v>
      </c>
      <c r="H27" s="236">
        <f>G27</f>
        <v>0</v>
      </c>
      <c r="I27" s="236">
        <f t="shared" ref="I27:R28" si="17">H27</f>
        <v>0</v>
      </c>
      <c r="J27" s="236">
        <f t="shared" si="17"/>
        <v>0</v>
      </c>
      <c r="K27" s="236">
        <f t="shared" si="17"/>
        <v>0</v>
      </c>
      <c r="L27" s="236">
        <f t="shared" si="17"/>
        <v>0</v>
      </c>
      <c r="M27" s="236">
        <f t="shared" si="17"/>
        <v>0</v>
      </c>
      <c r="N27" s="236">
        <f t="shared" si="17"/>
        <v>0</v>
      </c>
      <c r="O27" s="236">
        <f t="shared" si="17"/>
        <v>0</v>
      </c>
      <c r="P27" s="236">
        <f t="shared" si="17"/>
        <v>0</v>
      </c>
      <c r="Q27" s="236">
        <f t="shared" si="17"/>
        <v>0</v>
      </c>
      <c r="R27" s="236">
        <f t="shared" si="17"/>
        <v>0</v>
      </c>
      <c r="S27" s="41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43" s="1" customFormat="1" ht="20.25" customHeight="1" x14ac:dyDescent="0.2">
      <c r="A28" s="36"/>
      <c r="B28" s="36"/>
      <c r="C28" s="36"/>
      <c r="D28" s="425"/>
      <c r="E28" s="401"/>
      <c r="F28" s="134" t="s">
        <v>146</v>
      </c>
      <c r="G28" s="234">
        <f>'Gruppe 1'!G29</f>
        <v>0</v>
      </c>
      <c r="H28" s="237">
        <f>G28</f>
        <v>0</v>
      </c>
      <c r="I28" s="237">
        <f t="shared" si="17"/>
        <v>0</v>
      </c>
      <c r="J28" s="237">
        <f t="shared" si="17"/>
        <v>0</v>
      </c>
      <c r="K28" s="237">
        <f t="shared" si="17"/>
        <v>0</v>
      </c>
      <c r="L28" s="237">
        <f t="shared" si="17"/>
        <v>0</v>
      </c>
      <c r="M28" s="237">
        <f t="shared" si="17"/>
        <v>0</v>
      </c>
      <c r="N28" s="237">
        <f t="shared" si="17"/>
        <v>0</v>
      </c>
      <c r="O28" s="237">
        <f t="shared" si="17"/>
        <v>0</v>
      </c>
      <c r="P28" s="237">
        <f t="shared" si="17"/>
        <v>0</v>
      </c>
      <c r="Q28" s="237">
        <f t="shared" si="17"/>
        <v>0</v>
      </c>
      <c r="R28" s="237">
        <f t="shared" si="17"/>
        <v>0</v>
      </c>
      <c r="S28" s="41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</row>
    <row r="29" spans="1:43" s="1" customFormat="1" ht="20.25" hidden="1" customHeight="1" x14ac:dyDescent="0.2">
      <c r="A29" s="36"/>
      <c r="B29" s="83">
        <f>B24+1</f>
        <v>5</v>
      </c>
      <c r="C29" s="53">
        <v>1</v>
      </c>
      <c r="D29" s="425"/>
      <c r="E29" s="401"/>
      <c r="F29" s="227" t="s">
        <v>122</v>
      </c>
      <c r="G29" s="228">
        <f t="shared" ref="G29:R29" si="18">IFERROR(G26*G27/100,0)</f>
        <v>0</v>
      </c>
      <c r="H29" s="228">
        <f t="shared" si="18"/>
        <v>0</v>
      </c>
      <c r="I29" s="228">
        <f t="shared" si="18"/>
        <v>0</v>
      </c>
      <c r="J29" s="228">
        <f t="shared" si="18"/>
        <v>0</v>
      </c>
      <c r="K29" s="228">
        <f t="shared" si="18"/>
        <v>0</v>
      </c>
      <c r="L29" s="228">
        <f t="shared" si="18"/>
        <v>0</v>
      </c>
      <c r="M29" s="228">
        <f t="shared" si="18"/>
        <v>0</v>
      </c>
      <c r="N29" s="228">
        <f t="shared" si="18"/>
        <v>0</v>
      </c>
      <c r="O29" s="228">
        <f t="shared" si="18"/>
        <v>0</v>
      </c>
      <c r="P29" s="228">
        <f t="shared" si="18"/>
        <v>0</v>
      </c>
      <c r="Q29" s="228">
        <f t="shared" si="18"/>
        <v>0</v>
      </c>
      <c r="R29" s="228">
        <f t="shared" si="18"/>
        <v>0</v>
      </c>
      <c r="S29" s="41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</row>
    <row r="30" spans="1:43" s="1" customFormat="1" ht="20.25" hidden="1" customHeight="1" x14ac:dyDescent="0.2">
      <c r="A30" s="36"/>
      <c r="B30" s="53"/>
      <c r="C30" s="53">
        <f>C29+1</f>
        <v>2</v>
      </c>
      <c r="D30" s="425"/>
      <c r="E30" s="402"/>
      <c r="F30" s="227" t="s">
        <v>145</v>
      </c>
      <c r="G30" s="235">
        <f t="shared" ref="G30:R30" si="19">IFERROR(G26*G28/100,0)</f>
        <v>0</v>
      </c>
      <c r="H30" s="235">
        <f t="shared" si="19"/>
        <v>0</v>
      </c>
      <c r="I30" s="235">
        <f t="shared" si="19"/>
        <v>0</v>
      </c>
      <c r="J30" s="235">
        <f t="shared" si="19"/>
        <v>0</v>
      </c>
      <c r="K30" s="235">
        <f t="shared" si="19"/>
        <v>0</v>
      </c>
      <c r="L30" s="235">
        <f t="shared" si="19"/>
        <v>0</v>
      </c>
      <c r="M30" s="235">
        <f t="shared" si="19"/>
        <v>0</v>
      </c>
      <c r="N30" s="235">
        <f t="shared" si="19"/>
        <v>0</v>
      </c>
      <c r="O30" s="235">
        <f t="shared" si="19"/>
        <v>0</v>
      </c>
      <c r="P30" s="235">
        <f t="shared" si="19"/>
        <v>0</v>
      </c>
      <c r="Q30" s="235">
        <f t="shared" si="19"/>
        <v>0</v>
      </c>
      <c r="R30" s="235">
        <f t="shared" si="19"/>
        <v>0</v>
      </c>
      <c r="S30" s="41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s="1" customFormat="1" ht="20.25" customHeight="1" x14ac:dyDescent="0.2">
      <c r="A31" s="36"/>
      <c r="B31" s="36"/>
      <c r="C31" s="36"/>
      <c r="D31" s="424" t="s">
        <v>94</v>
      </c>
      <c r="E31" s="400" t="e">
        <f>'Gruppe 1'!E32:E37</f>
        <v>#VALUE!</v>
      </c>
      <c r="F31" s="134" t="str">
        <f>$F$6</f>
        <v>FM-Menge (kg)</v>
      </c>
      <c r="G31" s="226"/>
      <c r="H31" s="256" t="str">
        <f t="shared" ref="H31:R31" si="20">IFERROR(G31*H$123/G$123,"-")</f>
        <v>-</v>
      </c>
      <c r="I31" s="256" t="str">
        <f t="shared" si="20"/>
        <v>-</v>
      </c>
      <c r="J31" s="256" t="str">
        <f t="shared" si="20"/>
        <v>-</v>
      </c>
      <c r="K31" s="256" t="str">
        <f t="shared" si="20"/>
        <v>-</v>
      </c>
      <c r="L31" s="256" t="str">
        <f t="shared" si="20"/>
        <v>-</v>
      </c>
      <c r="M31" s="256" t="str">
        <f t="shared" si="20"/>
        <v>-</v>
      </c>
      <c r="N31" s="256" t="str">
        <f t="shared" si="20"/>
        <v>-</v>
      </c>
      <c r="O31" s="256" t="str">
        <f t="shared" si="20"/>
        <v>-</v>
      </c>
      <c r="P31" s="256" t="str">
        <f t="shared" si="20"/>
        <v>-</v>
      </c>
      <c r="Q31" s="256" t="str">
        <f t="shared" si="20"/>
        <v>-</v>
      </c>
      <c r="R31" s="256" t="str">
        <f t="shared" si="20"/>
        <v>-</v>
      </c>
      <c r="S31" s="41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s="1" customFormat="1" ht="20.25" customHeight="1" x14ac:dyDescent="0.2">
      <c r="A32" s="36"/>
      <c r="B32" s="36"/>
      <c r="C32" s="36"/>
      <c r="D32" s="424"/>
      <c r="E32" s="401"/>
      <c r="F32" s="134" t="s">
        <v>63</v>
      </c>
      <c r="G32" s="157">
        <f>'Gruppe 1'!G33</f>
        <v>88</v>
      </c>
      <c r="H32" s="236">
        <f>G32</f>
        <v>88</v>
      </c>
      <c r="I32" s="236">
        <f t="shared" ref="I32:R33" si="21">H32</f>
        <v>88</v>
      </c>
      <c r="J32" s="236">
        <f t="shared" si="21"/>
        <v>88</v>
      </c>
      <c r="K32" s="236">
        <f t="shared" si="21"/>
        <v>88</v>
      </c>
      <c r="L32" s="236">
        <f t="shared" si="21"/>
        <v>88</v>
      </c>
      <c r="M32" s="236">
        <f t="shared" si="21"/>
        <v>88</v>
      </c>
      <c r="N32" s="236">
        <f t="shared" si="21"/>
        <v>88</v>
      </c>
      <c r="O32" s="236">
        <f t="shared" si="21"/>
        <v>88</v>
      </c>
      <c r="P32" s="236">
        <f t="shared" si="21"/>
        <v>88</v>
      </c>
      <c r="Q32" s="236">
        <f t="shared" si="21"/>
        <v>88</v>
      </c>
      <c r="R32" s="236">
        <f t="shared" si="21"/>
        <v>88</v>
      </c>
      <c r="S32" s="41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</row>
    <row r="33" spans="1:43" s="1" customFormat="1" ht="20.25" customHeight="1" x14ac:dyDescent="0.2">
      <c r="A33" s="36"/>
      <c r="B33" s="36"/>
      <c r="C33" s="36"/>
      <c r="D33" s="424"/>
      <c r="E33" s="401"/>
      <c r="F33" s="134" t="s">
        <v>146</v>
      </c>
      <c r="G33" s="234">
        <f>'Gruppe 1'!G34</f>
        <v>20</v>
      </c>
      <c r="H33" s="237">
        <f>G33</f>
        <v>20</v>
      </c>
      <c r="I33" s="237">
        <f t="shared" si="21"/>
        <v>20</v>
      </c>
      <c r="J33" s="237">
        <f t="shared" si="21"/>
        <v>20</v>
      </c>
      <c r="K33" s="237">
        <f t="shared" si="21"/>
        <v>20</v>
      </c>
      <c r="L33" s="237">
        <f t="shared" si="21"/>
        <v>20</v>
      </c>
      <c r="M33" s="237">
        <f t="shared" si="21"/>
        <v>20</v>
      </c>
      <c r="N33" s="237">
        <f t="shared" si="21"/>
        <v>20</v>
      </c>
      <c r="O33" s="237">
        <f t="shared" si="21"/>
        <v>20</v>
      </c>
      <c r="P33" s="237">
        <f t="shared" si="21"/>
        <v>20</v>
      </c>
      <c r="Q33" s="237">
        <f t="shared" si="21"/>
        <v>20</v>
      </c>
      <c r="R33" s="237">
        <f t="shared" si="21"/>
        <v>20</v>
      </c>
      <c r="S33" s="41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</row>
    <row r="34" spans="1:43" s="1" customFormat="1" ht="20.25" hidden="1" customHeight="1" x14ac:dyDescent="0.2">
      <c r="A34" s="36"/>
      <c r="B34" s="83">
        <f>B29+1</f>
        <v>6</v>
      </c>
      <c r="C34" s="53">
        <v>1</v>
      </c>
      <c r="D34" s="424"/>
      <c r="E34" s="401"/>
      <c r="F34" s="227" t="s">
        <v>148</v>
      </c>
      <c r="G34" s="228">
        <f>IFERROR(G31*G32/100,0)</f>
        <v>0</v>
      </c>
      <c r="H34" s="228">
        <f t="shared" ref="H34:R34" si="22">IFERROR(H31*H32/100,0)</f>
        <v>0</v>
      </c>
      <c r="I34" s="228">
        <f t="shared" si="22"/>
        <v>0</v>
      </c>
      <c r="J34" s="228">
        <f t="shared" si="22"/>
        <v>0</v>
      </c>
      <c r="K34" s="228">
        <f t="shared" si="22"/>
        <v>0</v>
      </c>
      <c r="L34" s="228">
        <f t="shared" si="22"/>
        <v>0</v>
      </c>
      <c r="M34" s="228">
        <f t="shared" si="22"/>
        <v>0</v>
      </c>
      <c r="N34" s="228">
        <f t="shared" si="22"/>
        <v>0</v>
      </c>
      <c r="O34" s="228">
        <f t="shared" si="22"/>
        <v>0</v>
      </c>
      <c r="P34" s="228">
        <f t="shared" si="22"/>
        <v>0</v>
      </c>
      <c r="Q34" s="228">
        <f t="shared" si="22"/>
        <v>0</v>
      </c>
      <c r="R34" s="228">
        <f t="shared" si="22"/>
        <v>0</v>
      </c>
      <c r="S34" s="41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</row>
    <row r="35" spans="1:43" s="1" customFormat="1" ht="20.25" hidden="1" customHeight="1" x14ac:dyDescent="0.2">
      <c r="A35" s="36"/>
      <c r="B35" s="53"/>
      <c r="C35" s="53">
        <f>C34+1</f>
        <v>2</v>
      </c>
      <c r="D35" s="424"/>
      <c r="E35" s="401"/>
      <c r="F35" s="227" t="s">
        <v>145</v>
      </c>
      <c r="G35" s="235">
        <f>IFERROR(G31*G33/100,0)</f>
        <v>0</v>
      </c>
      <c r="H35" s="235">
        <f t="shared" ref="H35:R35" si="23">IFERROR(H31*H33/100,0)</f>
        <v>0</v>
      </c>
      <c r="I35" s="235">
        <f t="shared" si="23"/>
        <v>0</v>
      </c>
      <c r="J35" s="235">
        <f t="shared" si="23"/>
        <v>0</v>
      </c>
      <c r="K35" s="235">
        <f t="shared" si="23"/>
        <v>0</v>
      </c>
      <c r="L35" s="235">
        <f t="shared" si="23"/>
        <v>0</v>
      </c>
      <c r="M35" s="235">
        <f t="shared" si="23"/>
        <v>0</v>
      </c>
      <c r="N35" s="235">
        <f t="shared" si="23"/>
        <v>0</v>
      </c>
      <c r="O35" s="235">
        <f t="shared" si="23"/>
        <v>0</v>
      </c>
      <c r="P35" s="235">
        <f t="shared" si="23"/>
        <v>0</v>
      </c>
      <c r="Q35" s="235">
        <f t="shared" si="23"/>
        <v>0</v>
      </c>
      <c r="R35" s="235">
        <f t="shared" si="23"/>
        <v>0</v>
      </c>
      <c r="S35" s="41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s="1" customFormat="1" ht="20.25" hidden="1" customHeight="1" x14ac:dyDescent="0.2">
      <c r="A36" s="36"/>
      <c r="B36" s="36"/>
      <c r="C36" s="53">
        <v>3</v>
      </c>
      <c r="D36" s="424"/>
      <c r="E36" s="402"/>
      <c r="F36" s="227" t="s">
        <v>147</v>
      </c>
      <c r="G36" s="228">
        <f>IFERROR(G31*G32/100*G32/88,0)</f>
        <v>0</v>
      </c>
      <c r="H36" s="228">
        <f t="shared" ref="H36:R36" si="24">IFERROR(H31*H32/100*H32/88,0)</f>
        <v>0</v>
      </c>
      <c r="I36" s="228">
        <f t="shared" si="24"/>
        <v>0</v>
      </c>
      <c r="J36" s="228">
        <f t="shared" si="24"/>
        <v>0</v>
      </c>
      <c r="K36" s="228">
        <f t="shared" si="24"/>
        <v>0</v>
      </c>
      <c r="L36" s="228">
        <f t="shared" si="24"/>
        <v>0</v>
      </c>
      <c r="M36" s="228">
        <f t="shared" si="24"/>
        <v>0</v>
      </c>
      <c r="N36" s="228">
        <f t="shared" si="24"/>
        <v>0</v>
      </c>
      <c r="O36" s="228">
        <f t="shared" si="24"/>
        <v>0</v>
      </c>
      <c r="P36" s="228">
        <f t="shared" si="24"/>
        <v>0</v>
      </c>
      <c r="Q36" s="228">
        <f t="shared" si="24"/>
        <v>0</v>
      </c>
      <c r="R36" s="228">
        <f t="shared" si="24"/>
        <v>0</v>
      </c>
      <c r="S36" s="41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</row>
    <row r="37" spans="1:43" s="1" customFormat="1" ht="20.25" customHeight="1" x14ac:dyDescent="0.2">
      <c r="A37" s="36"/>
      <c r="B37" s="36"/>
      <c r="C37" s="36"/>
      <c r="D37" s="424"/>
      <c r="E37" s="400" t="e">
        <f>'Gruppe 1'!E38:E43</f>
        <v>#VALUE!</v>
      </c>
      <c r="F37" s="134" t="str">
        <f>$F$6</f>
        <v>FM-Menge (kg)</v>
      </c>
      <c r="G37" s="226"/>
      <c r="H37" s="256" t="str">
        <f t="shared" ref="H37:R37" si="25">IFERROR(G37*H$123/G$123,"-")</f>
        <v>-</v>
      </c>
      <c r="I37" s="256" t="str">
        <f t="shared" si="25"/>
        <v>-</v>
      </c>
      <c r="J37" s="256" t="str">
        <f t="shared" si="25"/>
        <v>-</v>
      </c>
      <c r="K37" s="256" t="str">
        <f t="shared" si="25"/>
        <v>-</v>
      </c>
      <c r="L37" s="256" t="str">
        <f t="shared" si="25"/>
        <v>-</v>
      </c>
      <c r="M37" s="256" t="str">
        <f t="shared" si="25"/>
        <v>-</v>
      </c>
      <c r="N37" s="256" t="str">
        <f t="shared" si="25"/>
        <v>-</v>
      </c>
      <c r="O37" s="256" t="str">
        <f t="shared" si="25"/>
        <v>-</v>
      </c>
      <c r="P37" s="256" t="str">
        <f t="shared" si="25"/>
        <v>-</v>
      </c>
      <c r="Q37" s="256" t="str">
        <f t="shared" si="25"/>
        <v>-</v>
      </c>
      <c r="R37" s="256" t="str">
        <f t="shared" si="25"/>
        <v>-</v>
      </c>
      <c r="S37" s="41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s="1" customFormat="1" ht="20.25" customHeight="1" x14ac:dyDescent="0.2">
      <c r="A38" s="36"/>
      <c r="B38" s="36"/>
      <c r="C38" s="36"/>
      <c r="D38" s="424"/>
      <c r="E38" s="401"/>
      <c r="F38" s="134" t="s">
        <v>63</v>
      </c>
      <c r="G38" s="157">
        <f>'Gruppe 1'!G39</f>
        <v>91</v>
      </c>
      <c r="H38" s="236">
        <f>G38</f>
        <v>91</v>
      </c>
      <c r="I38" s="236">
        <f t="shared" ref="I38:R39" si="26">H38</f>
        <v>91</v>
      </c>
      <c r="J38" s="236">
        <f t="shared" si="26"/>
        <v>91</v>
      </c>
      <c r="K38" s="236">
        <f t="shared" si="26"/>
        <v>91</v>
      </c>
      <c r="L38" s="236">
        <f t="shared" si="26"/>
        <v>91</v>
      </c>
      <c r="M38" s="236">
        <f t="shared" si="26"/>
        <v>91</v>
      </c>
      <c r="N38" s="236">
        <f t="shared" si="26"/>
        <v>91</v>
      </c>
      <c r="O38" s="236">
        <f t="shared" si="26"/>
        <v>91</v>
      </c>
      <c r="P38" s="236">
        <f t="shared" si="26"/>
        <v>91</v>
      </c>
      <c r="Q38" s="236">
        <f t="shared" si="26"/>
        <v>91</v>
      </c>
      <c r="R38" s="236">
        <f t="shared" si="26"/>
        <v>91</v>
      </c>
      <c r="S38" s="41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1:43" s="1" customFormat="1" ht="20.25" customHeight="1" x14ac:dyDescent="0.2">
      <c r="A39" s="36"/>
      <c r="B39" s="36"/>
      <c r="C39" s="36"/>
      <c r="D39" s="424"/>
      <c r="E39" s="401"/>
      <c r="F39" s="134" t="s">
        <v>146</v>
      </c>
      <c r="G39" s="234">
        <f>'Gruppe 1'!G40</f>
        <v>20</v>
      </c>
      <c r="H39" s="237">
        <f>G39</f>
        <v>20</v>
      </c>
      <c r="I39" s="237">
        <f t="shared" si="26"/>
        <v>20</v>
      </c>
      <c r="J39" s="237">
        <f t="shared" si="26"/>
        <v>20</v>
      </c>
      <c r="K39" s="237">
        <f t="shared" si="26"/>
        <v>20</v>
      </c>
      <c r="L39" s="237">
        <f t="shared" si="26"/>
        <v>20</v>
      </c>
      <c r="M39" s="237">
        <f t="shared" si="26"/>
        <v>20</v>
      </c>
      <c r="N39" s="237">
        <f t="shared" si="26"/>
        <v>20</v>
      </c>
      <c r="O39" s="237">
        <f t="shared" si="26"/>
        <v>20</v>
      </c>
      <c r="P39" s="237">
        <f t="shared" si="26"/>
        <v>20</v>
      </c>
      <c r="Q39" s="237">
        <f t="shared" si="26"/>
        <v>20</v>
      </c>
      <c r="R39" s="237">
        <f t="shared" si="26"/>
        <v>20</v>
      </c>
      <c r="S39" s="41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</row>
    <row r="40" spans="1:43" s="1" customFormat="1" ht="20.25" hidden="1" customHeight="1" x14ac:dyDescent="0.2">
      <c r="A40" s="36"/>
      <c r="B40" s="83">
        <f>B34+1</f>
        <v>7</v>
      </c>
      <c r="C40" s="53">
        <v>1</v>
      </c>
      <c r="D40" s="424"/>
      <c r="E40" s="401"/>
      <c r="F40" s="227" t="s">
        <v>148</v>
      </c>
      <c r="G40" s="228">
        <f>IFERROR(G37*G38/100,0)</f>
        <v>0</v>
      </c>
      <c r="H40" s="228">
        <f t="shared" ref="H40:R40" si="27">IFERROR(H37*H38/100,0)</f>
        <v>0</v>
      </c>
      <c r="I40" s="228">
        <f t="shared" si="27"/>
        <v>0</v>
      </c>
      <c r="J40" s="228">
        <f t="shared" si="27"/>
        <v>0</v>
      </c>
      <c r="K40" s="228">
        <f t="shared" si="27"/>
        <v>0</v>
      </c>
      <c r="L40" s="228">
        <f t="shared" si="27"/>
        <v>0</v>
      </c>
      <c r="M40" s="228">
        <f t="shared" si="27"/>
        <v>0</v>
      </c>
      <c r="N40" s="228">
        <f t="shared" si="27"/>
        <v>0</v>
      </c>
      <c r="O40" s="228">
        <f t="shared" si="27"/>
        <v>0</v>
      </c>
      <c r="P40" s="228">
        <f t="shared" si="27"/>
        <v>0</v>
      </c>
      <c r="Q40" s="228">
        <f t="shared" si="27"/>
        <v>0</v>
      </c>
      <c r="R40" s="228">
        <f t="shared" si="27"/>
        <v>0</v>
      </c>
      <c r="S40" s="41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</row>
    <row r="41" spans="1:43" s="1" customFormat="1" ht="20.25" hidden="1" customHeight="1" x14ac:dyDescent="0.2">
      <c r="A41" s="36"/>
      <c r="B41" s="53"/>
      <c r="C41" s="53">
        <f>C40+1</f>
        <v>2</v>
      </c>
      <c r="D41" s="424"/>
      <c r="E41" s="401"/>
      <c r="F41" s="227" t="s">
        <v>145</v>
      </c>
      <c r="G41" s="235">
        <f>IFERROR(G37*G39/100,0)</f>
        <v>0</v>
      </c>
      <c r="H41" s="235">
        <f t="shared" ref="H41:R41" si="28">IFERROR(H37*H39/100,0)</f>
        <v>0</v>
      </c>
      <c r="I41" s="235">
        <f t="shared" si="28"/>
        <v>0</v>
      </c>
      <c r="J41" s="235">
        <f t="shared" si="28"/>
        <v>0</v>
      </c>
      <c r="K41" s="235">
        <f t="shared" si="28"/>
        <v>0</v>
      </c>
      <c r="L41" s="235">
        <f t="shared" si="28"/>
        <v>0</v>
      </c>
      <c r="M41" s="235">
        <f t="shared" si="28"/>
        <v>0</v>
      </c>
      <c r="N41" s="235">
        <f t="shared" si="28"/>
        <v>0</v>
      </c>
      <c r="O41" s="235">
        <f t="shared" si="28"/>
        <v>0</v>
      </c>
      <c r="P41" s="235">
        <f t="shared" si="28"/>
        <v>0</v>
      </c>
      <c r="Q41" s="235">
        <f t="shared" si="28"/>
        <v>0</v>
      </c>
      <c r="R41" s="235">
        <f t="shared" si="28"/>
        <v>0</v>
      </c>
      <c r="S41" s="41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</row>
    <row r="42" spans="1:43" s="1" customFormat="1" ht="20.25" hidden="1" customHeight="1" x14ac:dyDescent="0.2">
      <c r="A42" s="36"/>
      <c r="B42" s="36"/>
      <c r="C42" s="53">
        <v>3</v>
      </c>
      <c r="D42" s="424"/>
      <c r="E42" s="402"/>
      <c r="F42" s="227" t="s">
        <v>147</v>
      </c>
      <c r="G42" s="228">
        <f>IFERROR(G37*G38/100*G38/88,0)</f>
        <v>0</v>
      </c>
      <c r="H42" s="228">
        <f t="shared" ref="H42:R42" si="29">IFERROR(H37*H38/100*H38/88,0)</f>
        <v>0</v>
      </c>
      <c r="I42" s="228">
        <f t="shared" si="29"/>
        <v>0</v>
      </c>
      <c r="J42" s="228">
        <f t="shared" si="29"/>
        <v>0</v>
      </c>
      <c r="K42" s="228">
        <f t="shared" si="29"/>
        <v>0</v>
      </c>
      <c r="L42" s="228">
        <f t="shared" si="29"/>
        <v>0</v>
      </c>
      <c r="M42" s="228">
        <f t="shared" si="29"/>
        <v>0</v>
      </c>
      <c r="N42" s="228">
        <f t="shared" si="29"/>
        <v>0</v>
      </c>
      <c r="O42" s="228">
        <f t="shared" si="29"/>
        <v>0</v>
      </c>
      <c r="P42" s="228">
        <f t="shared" si="29"/>
        <v>0</v>
      </c>
      <c r="Q42" s="228">
        <f t="shared" si="29"/>
        <v>0</v>
      </c>
      <c r="R42" s="228">
        <f t="shared" si="29"/>
        <v>0</v>
      </c>
      <c r="S42" s="41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1:43" s="1" customFormat="1" ht="20.25" customHeight="1" x14ac:dyDescent="0.2">
      <c r="A43" s="36"/>
      <c r="B43" s="36"/>
      <c r="C43" s="36"/>
      <c r="D43" s="424"/>
      <c r="E43" s="400" t="e">
        <f>'Gruppe 1'!E44:E49</f>
        <v>#VALUE!</v>
      </c>
      <c r="F43" s="134" t="str">
        <f>$F$6</f>
        <v>FM-Menge (kg)</v>
      </c>
      <c r="G43" s="226"/>
      <c r="H43" s="256" t="str">
        <f t="shared" ref="H43:R43" si="30">IFERROR(G43*H$123/G$123,"-")</f>
        <v>-</v>
      </c>
      <c r="I43" s="256" t="str">
        <f t="shared" si="30"/>
        <v>-</v>
      </c>
      <c r="J43" s="256" t="str">
        <f t="shared" si="30"/>
        <v>-</v>
      </c>
      <c r="K43" s="256" t="str">
        <f t="shared" si="30"/>
        <v>-</v>
      </c>
      <c r="L43" s="256" t="str">
        <f t="shared" si="30"/>
        <v>-</v>
      </c>
      <c r="M43" s="256" t="str">
        <f t="shared" si="30"/>
        <v>-</v>
      </c>
      <c r="N43" s="256" t="str">
        <f t="shared" si="30"/>
        <v>-</v>
      </c>
      <c r="O43" s="256" t="str">
        <f t="shared" si="30"/>
        <v>-</v>
      </c>
      <c r="P43" s="256" t="str">
        <f t="shared" si="30"/>
        <v>-</v>
      </c>
      <c r="Q43" s="256" t="str">
        <f t="shared" si="30"/>
        <v>-</v>
      </c>
      <c r="R43" s="256" t="str">
        <f t="shared" si="30"/>
        <v>-</v>
      </c>
      <c r="S43" s="41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1:43" s="1" customFormat="1" ht="20.25" customHeight="1" x14ac:dyDescent="0.2">
      <c r="A44" s="36"/>
      <c r="B44" s="36"/>
      <c r="C44" s="36"/>
      <c r="D44" s="424"/>
      <c r="E44" s="401"/>
      <c r="F44" s="134" t="s">
        <v>63</v>
      </c>
      <c r="G44" s="157">
        <f>'Gruppe 1'!G45</f>
        <v>91</v>
      </c>
      <c r="H44" s="236">
        <f>G44</f>
        <v>91</v>
      </c>
      <c r="I44" s="236">
        <f t="shared" ref="I44:R45" si="31">H44</f>
        <v>91</v>
      </c>
      <c r="J44" s="236">
        <f t="shared" si="31"/>
        <v>91</v>
      </c>
      <c r="K44" s="236">
        <f t="shared" si="31"/>
        <v>91</v>
      </c>
      <c r="L44" s="236">
        <f t="shared" si="31"/>
        <v>91</v>
      </c>
      <c r="M44" s="236">
        <f t="shared" si="31"/>
        <v>91</v>
      </c>
      <c r="N44" s="236">
        <f t="shared" si="31"/>
        <v>91</v>
      </c>
      <c r="O44" s="236">
        <f t="shared" si="31"/>
        <v>91</v>
      </c>
      <c r="P44" s="236">
        <f t="shared" si="31"/>
        <v>91</v>
      </c>
      <c r="Q44" s="236">
        <f t="shared" si="31"/>
        <v>91</v>
      </c>
      <c r="R44" s="236">
        <f t="shared" si="31"/>
        <v>91</v>
      </c>
      <c r="S44" s="41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</row>
    <row r="45" spans="1:43" s="1" customFormat="1" ht="20.25" customHeight="1" x14ac:dyDescent="0.2">
      <c r="A45" s="36"/>
      <c r="B45" s="36"/>
      <c r="C45" s="36"/>
      <c r="D45" s="424"/>
      <c r="E45" s="401"/>
      <c r="F45" s="134" t="s">
        <v>146</v>
      </c>
      <c r="G45" s="234">
        <f>'Gruppe 1'!G46</f>
        <v>20</v>
      </c>
      <c r="H45" s="237">
        <f>G45</f>
        <v>20</v>
      </c>
      <c r="I45" s="237">
        <f t="shared" si="31"/>
        <v>20</v>
      </c>
      <c r="J45" s="237">
        <f t="shared" si="31"/>
        <v>20</v>
      </c>
      <c r="K45" s="237">
        <f t="shared" si="31"/>
        <v>20</v>
      </c>
      <c r="L45" s="237">
        <f t="shared" si="31"/>
        <v>20</v>
      </c>
      <c r="M45" s="237">
        <f t="shared" si="31"/>
        <v>20</v>
      </c>
      <c r="N45" s="237">
        <f t="shared" si="31"/>
        <v>20</v>
      </c>
      <c r="O45" s="237">
        <f t="shared" si="31"/>
        <v>20</v>
      </c>
      <c r="P45" s="237">
        <f t="shared" si="31"/>
        <v>20</v>
      </c>
      <c r="Q45" s="237">
        <f t="shared" si="31"/>
        <v>20</v>
      </c>
      <c r="R45" s="237">
        <f t="shared" si="31"/>
        <v>20</v>
      </c>
      <c r="S45" s="41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</row>
    <row r="46" spans="1:43" s="1" customFormat="1" ht="20.25" hidden="1" customHeight="1" x14ac:dyDescent="0.2">
      <c r="A46" s="36"/>
      <c r="B46" s="83">
        <f>B40+1</f>
        <v>8</v>
      </c>
      <c r="C46" s="53">
        <v>1</v>
      </c>
      <c r="D46" s="424"/>
      <c r="E46" s="401"/>
      <c r="F46" s="227" t="s">
        <v>148</v>
      </c>
      <c r="G46" s="228">
        <f>IFERROR(G43*G44/100,0)</f>
        <v>0</v>
      </c>
      <c r="H46" s="228">
        <f t="shared" ref="H46:R46" si="32">IFERROR(H43*H44/100,0)</f>
        <v>0</v>
      </c>
      <c r="I46" s="228">
        <f t="shared" si="32"/>
        <v>0</v>
      </c>
      <c r="J46" s="228">
        <f t="shared" si="32"/>
        <v>0</v>
      </c>
      <c r="K46" s="228">
        <f t="shared" si="32"/>
        <v>0</v>
      </c>
      <c r="L46" s="228">
        <f t="shared" si="32"/>
        <v>0</v>
      </c>
      <c r="M46" s="228">
        <f t="shared" si="32"/>
        <v>0</v>
      </c>
      <c r="N46" s="228">
        <f t="shared" si="32"/>
        <v>0</v>
      </c>
      <c r="O46" s="228">
        <f t="shared" si="32"/>
        <v>0</v>
      </c>
      <c r="P46" s="228">
        <f t="shared" si="32"/>
        <v>0</v>
      </c>
      <c r="Q46" s="228">
        <f t="shared" si="32"/>
        <v>0</v>
      </c>
      <c r="R46" s="228">
        <f t="shared" si="32"/>
        <v>0</v>
      </c>
      <c r="S46" s="41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</row>
    <row r="47" spans="1:43" s="1" customFormat="1" ht="20.25" hidden="1" customHeight="1" x14ac:dyDescent="0.2">
      <c r="A47" s="36"/>
      <c r="B47" s="53"/>
      <c r="C47" s="53">
        <f>C46+1</f>
        <v>2</v>
      </c>
      <c r="D47" s="424"/>
      <c r="E47" s="401"/>
      <c r="F47" s="227" t="s">
        <v>145</v>
      </c>
      <c r="G47" s="235">
        <f>IFERROR(G43*G45/100,0)</f>
        <v>0</v>
      </c>
      <c r="H47" s="235">
        <f t="shared" ref="H47:R47" si="33">IFERROR(H43*H45/100,0)</f>
        <v>0</v>
      </c>
      <c r="I47" s="235">
        <f t="shared" si="33"/>
        <v>0</v>
      </c>
      <c r="J47" s="235">
        <f t="shared" si="33"/>
        <v>0</v>
      </c>
      <c r="K47" s="235">
        <f t="shared" si="33"/>
        <v>0</v>
      </c>
      <c r="L47" s="235">
        <f t="shared" si="33"/>
        <v>0</v>
      </c>
      <c r="M47" s="235">
        <f t="shared" si="33"/>
        <v>0</v>
      </c>
      <c r="N47" s="235">
        <f t="shared" si="33"/>
        <v>0</v>
      </c>
      <c r="O47" s="235">
        <f t="shared" si="33"/>
        <v>0</v>
      </c>
      <c r="P47" s="235">
        <f t="shared" si="33"/>
        <v>0</v>
      </c>
      <c r="Q47" s="235">
        <f t="shared" si="33"/>
        <v>0</v>
      </c>
      <c r="R47" s="235">
        <f t="shared" si="33"/>
        <v>0</v>
      </c>
      <c r="S47" s="41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</row>
    <row r="48" spans="1:43" s="1" customFormat="1" ht="20.25" hidden="1" customHeight="1" x14ac:dyDescent="0.2">
      <c r="A48" s="36"/>
      <c r="B48" s="36"/>
      <c r="C48" s="53">
        <v>3</v>
      </c>
      <c r="D48" s="424"/>
      <c r="E48" s="402"/>
      <c r="F48" s="227" t="s">
        <v>147</v>
      </c>
      <c r="G48" s="228">
        <f>IFERROR(G43*G44/100*G44/88,0)</f>
        <v>0</v>
      </c>
      <c r="H48" s="228">
        <f t="shared" ref="H48:R48" si="34">IFERROR(H43*H44/100*H44/88,0)</f>
        <v>0</v>
      </c>
      <c r="I48" s="228">
        <f t="shared" si="34"/>
        <v>0</v>
      </c>
      <c r="J48" s="228">
        <f t="shared" si="34"/>
        <v>0</v>
      </c>
      <c r="K48" s="228">
        <f t="shared" si="34"/>
        <v>0</v>
      </c>
      <c r="L48" s="228">
        <f t="shared" si="34"/>
        <v>0</v>
      </c>
      <c r="M48" s="228">
        <f t="shared" si="34"/>
        <v>0</v>
      </c>
      <c r="N48" s="228">
        <f t="shared" si="34"/>
        <v>0</v>
      </c>
      <c r="O48" s="228">
        <f t="shared" si="34"/>
        <v>0</v>
      </c>
      <c r="P48" s="228">
        <f t="shared" si="34"/>
        <v>0</v>
      </c>
      <c r="Q48" s="228">
        <f t="shared" si="34"/>
        <v>0</v>
      </c>
      <c r="R48" s="228">
        <f t="shared" si="34"/>
        <v>0</v>
      </c>
      <c r="S48" s="41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</row>
    <row r="49" spans="1:43" s="1" customFormat="1" ht="20.25" customHeight="1" x14ac:dyDescent="0.2">
      <c r="A49" s="36"/>
      <c r="B49" s="36"/>
      <c r="C49" s="36"/>
      <c r="D49" s="424"/>
      <c r="E49" s="400" t="e">
        <f>'Gruppe 1'!E50:E55</f>
        <v>#VALUE!</v>
      </c>
      <c r="F49" s="134" t="str">
        <f>$F$6</f>
        <v>FM-Menge (kg)</v>
      </c>
      <c r="G49" s="226"/>
      <c r="H49" s="256" t="str">
        <f t="shared" ref="H49:R49" si="35">IFERROR(G49*H$123/G$123,"-")</f>
        <v>-</v>
      </c>
      <c r="I49" s="256" t="str">
        <f t="shared" si="35"/>
        <v>-</v>
      </c>
      <c r="J49" s="256" t="str">
        <f t="shared" si="35"/>
        <v>-</v>
      </c>
      <c r="K49" s="256" t="str">
        <f t="shared" si="35"/>
        <v>-</v>
      </c>
      <c r="L49" s="256" t="str">
        <f t="shared" si="35"/>
        <v>-</v>
      </c>
      <c r="M49" s="256" t="str">
        <f t="shared" si="35"/>
        <v>-</v>
      </c>
      <c r="N49" s="256" t="str">
        <f t="shared" si="35"/>
        <v>-</v>
      </c>
      <c r="O49" s="256" t="str">
        <f t="shared" si="35"/>
        <v>-</v>
      </c>
      <c r="P49" s="256" t="str">
        <f t="shared" si="35"/>
        <v>-</v>
      </c>
      <c r="Q49" s="256" t="str">
        <f t="shared" si="35"/>
        <v>-</v>
      </c>
      <c r="R49" s="256" t="str">
        <f t="shared" si="35"/>
        <v>-</v>
      </c>
      <c r="S49" s="41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 s="1" customFormat="1" ht="20.25" customHeight="1" x14ac:dyDescent="0.2">
      <c r="A50" s="36"/>
      <c r="B50" s="36"/>
      <c r="C50" s="36"/>
      <c r="D50" s="424"/>
      <c r="E50" s="401"/>
      <c r="F50" s="134" t="s">
        <v>63</v>
      </c>
      <c r="G50" s="157">
        <f>'Gruppe 1'!G51</f>
        <v>91</v>
      </c>
      <c r="H50" s="236">
        <f>G50</f>
        <v>91</v>
      </c>
      <c r="I50" s="236">
        <f t="shared" ref="I50:R51" si="36">H50</f>
        <v>91</v>
      </c>
      <c r="J50" s="236">
        <f t="shared" si="36"/>
        <v>91</v>
      </c>
      <c r="K50" s="236">
        <f t="shared" si="36"/>
        <v>91</v>
      </c>
      <c r="L50" s="236">
        <f t="shared" si="36"/>
        <v>91</v>
      </c>
      <c r="M50" s="236">
        <f t="shared" si="36"/>
        <v>91</v>
      </c>
      <c r="N50" s="236">
        <f t="shared" si="36"/>
        <v>91</v>
      </c>
      <c r="O50" s="236">
        <f t="shared" si="36"/>
        <v>91</v>
      </c>
      <c r="P50" s="236">
        <f t="shared" si="36"/>
        <v>91</v>
      </c>
      <c r="Q50" s="236">
        <f t="shared" si="36"/>
        <v>91</v>
      </c>
      <c r="R50" s="236">
        <f t="shared" si="36"/>
        <v>91</v>
      </c>
      <c r="S50" s="41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</row>
    <row r="51" spans="1:43" s="1" customFormat="1" ht="20.25" customHeight="1" x14ac:dyDescent="0.2">
      <c r="A51" s="36"/>
      <c r="B51" s="36"/>
      <c r="C51" s="36"/>
      <c r="D51" s="424"/>
      <c r="E51" s="401"/>
      <c r="F51" s="134" t="s">
        <v>146</v>
      </c>
      <c r="G51" s="234">
        <f>'Gruppe 1'!G52</f>
        <v>25</v>
      </c>
      <c r="H51" s="237">
        <f>G51</f>
        <v>25</v>
      </c>
      <c r="I51" s="237">
        <f t="shared" si="36"/>
        <v>25</v>
      </c>
      <c r="J51" s="237">
        <f t="shared" si="36"/>
        <v>25</v>
      </c>
      <c r="K51" s="237">
        <f t="shared" si="36"/>
        <v>25</v>
      </c>
      <c r="L51" s="237">
        <f t="shared" si="36"/>
        <v>25</v>
      </c>
      <c r="M51" s="237">
        <f t="shared" si="36"/>
        <v>25</v>
      </c>
      <c r="N51" s="237">
        <f t="shared" si="36"/>
        <v>25</v>
      </c>
      <c r="O51" s="237">
        <f t="shared" si="36"/>
        <v>25</v>
      </c>
      <c r="P51" s="237">
        <f t="shared" si="36"/>
        <v>25</v>
      </c>
      <c r="Q51" s="237">
        <f t="shared" si="36"/>
        <v>25</v>
      </c>
      <c r="R51" s="237">
        <f t="shared" si="36"/>
        <v>25</v>
      </c>
      <c r="S51" s="41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</row>
    <row r="52" spans="1:43" s="1" customFormat="1" ht="20.25" hidden="1" customHeight="1" x14ac:dyDescent="0.2">
      <c r="A52" s="36"/>
      <c r="B52" s="83">
        <f>B46+1</f>
        <v>9</v>
      </c>
      <c r="C52" s="53">
        <v>1</v>
      </c>
      <c r="D52" s="424"/>
      <c r="E52" s="401"/>
      <c r="F52" s="227" t="s">
        <v>148</v>
      </c>
      <c r="G52" s="228">
        <f>IFERROR(G49*G50/100,0)</f>
        <v>0</v>
      </c>
      <c r="H52" s="228">
        <f t="shared" ref="H52:R52" si="37">IFERROR(H49*H50/100,0)</f>
        <v>0</v>
      </c>
      <c r="I52" s="228">
        <f t="shared" si="37"/>
        <v>0</v>
      </c>
      <c r="J52" s="228">
        <f t="shared" si="37"/>
        <v>0</v>
      </c>
      <c r="K52" s="228">
        <f t="shared" si="37"/>
        <v>0</v>
      </c>
      <c r="L52" s="228">
        <f t="shared" si="37"/>
        <v>0</v>
      </c>
      <c r="M52" s="228">
        <f t="shared" si="37"/>
        <v>0</v>
      </c>
      <c r="N52" s="228">
        <f t="shared" si="37"/>
        <v>0</v>
      </c>
      <c r="O52" s="228">
        <f t="shared" si="37"/>
        <v>0</v>
      </c>
      <c r="P52" s="228">
        <f t="shared" si="37"/>
        <v>0</v>
      </c>
      <c r="Q52" s="228">
        <f t="shared" si="37"/>
        <v>0</v>
      </c>
      <c r="R52" s="228">
        <f t="shared" si="37"/>
        <v>0</v>
      </c>
      <c r="S52" s="41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</row>
    <row r="53" spans="1:43" s="1" customFormat="1" ht="20.25" hidden="1" customHeight="1" x14ac:dyDescent="0.2">
      <c r="A53" s="36"/>
      <c r="B53" s="53"/>
      <c r="C53" s="53">
        <f>C52+1</f>
        <v>2</v>
      </c>
      <c r="D53" s="424"/>
      <c r="E53" s="401"/>
      <c r="F53" s="227" t="s">
        <v>145</v>
      </c>
      <c r="G53" s="235">
        <f>IFERROR(G49*G51/100,0)</f>
        <v>0</v>
      </c>
      <c r="H53" s="235">
        <f t="shared" ref="H53:R53" si="38">IFERROR(H49*H51/100,0)</f>
        <v>0</v>
      </c>
      <c r="I53" s="235">
        <f t="shared" si="38"/>
        <v>0</v>
      </c>
      <c r="J53" s="235">
        <f t="shared" si="38"/>
        <v>0</v>
      </c>
      <c r="K53" s="235">
        <f t="shared" si="38"/>
        <v>0</v>
      </c>
      <c r="L53" s="235">
        <f t="shared" si="38"/>
        <v>0</v>
      </c>
      <c r="M53" s="235">
        <f t="shared" si="38"/>
        <v>0</v>
      </c>
      <c r="N53" s="235">
        <f t="shared" si="38"/>
        <v>0</v>
      </c>
      <c r="O53" s="235">
        <f t="shared" si="38"/>
        <v>0</v>
      </c>
      <c r="P53" s="235">
        <f t="shared" si="38"/>
        <v>0</v>
      </c>
      <c r="Q53" s="235">
        <f t="shared" si="38"/>
        <v>0</v>
      </c>
      <c r="R53" s="235">
        <f t="shared" si="38"/>
        <v>0</v>
      </c>
      <c r="S53" s="41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</row>
    <row r="54" spans="1:43" s="1" customFormat="1" ht="20.25" hidden="1" customHeight="1" x14ac:dyDescent="0.2">
      <c r="A54" s="36"/>
      <c r="B54" s="36"/>
      <c r="C54" s="53">
        <v>3</v>
      </c>
      <c r="D54" s="424"/>
      <c r="E54" s="402"/>
      <c r="F54" s="227" t="s">
        <v>147</v>
      </c>
      <c r="G54" s="228">
        <f>IFERROR(G49*G50/100*G50/88,0)</f>
        <v>0</v>
      </c>
      <c r="H54" s="228">
        <f t="shared" ref="H54:R54" si="39">IFERROR(H49*H50/100*H50/88,0)</f>
        <v>0</v>
      </c>
      <c r="I54" s="228">
        <f t="shared" si="39"/>
        <v>0</v>
      </c>
      <c r="J54" s="228">
        <f t="shared" si="39"/>
        <v>0</v>
      </c>
      <c r="K54" s="228">
        <f t="shared" si="39"/>
        <v>0</v>
      </c>
      <c r="L54" s="228">
        <f t="shared" si="39"/>
        <v>0</v>
      </c>
      <c r="M54" s="228">
        <f t="shared" si="39"/>
        <v>0</v>
      </c>
      <c r="N54" s="228">
        <f t="shared" si="39"/>
        <v>0</v>
      </c>
      <c r="O54" s="228">
        <f t="shared" si="39"/>
        <v>0</v>
      </c>
      <c r="P54" s="228">
        <f t="shared" si="39"/>
        <v>0</v>
      </c>
      <c r="Q54" s="228">
        <f t="shared" si="39"/>
        <v>0</v>
      </c>
      <c r="R54" s="228">
        <f t="shared" si="39"/>
        <v>0</v>
      </c>
      <c r="S54" s="41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</row>
    <row r="55" spans="1:43" s="1" customFormat="1" ht="20.25" customHeight="1" x14ac:dyDescent="0.2">
      <c r="A55" s="36"/>
      <c r="B55" s="36"/>
      <c r="C55" s="36"/>
      <c r="D55" s="424"/>
      <c r="E55" s="400" t="e">
        <f>'Gruppe 1'!E56:E61</f>
        <v>#VALUE!</v>
      </c>
      <c r="F55" s="134" t="str">
        <f>$F$6</f>
        <v>FM-Menge (kg)</v>
      </c>
      <c r="G55" s="226"/>
      <c r="H55" s="256" t="str">
        <f t="shared" ref="H55:R55" si="40">IFERROR(G55*H$123/G$123,"-")</f>
        <v>-</v>
      </c>
      <c r="I55" s="256" t="str">
        <f t="shared" si="40"/>
        <v>-</v>
      </c>
      <c r="J55" s="256" t="str">
        <f t="shared" si="40"/>
        <v>-</v>
      </c>
      <c r="K55" s="256" t="str">
        <f t="shared" si="40"/>
        <v>-</v>
      </c>
      <c r="L55" s="256" t="str">
        <f t="shared" si="40"/>
        <v>-</v>
      </c>
      <c r="M55" s="256" t="str">
        <f t="shared" si="40"/>
        <v>-</v>
      </c>
      <c r="N55" s="256" t="str">
        <f t="shared" si="40"/>
        <v>-</v>
      </c>
      <c r="O55" s="256" t="str">
        <f t="shared" si="40"/>
        <v>-</v>
      </c>
      <c r="P55" s="256" t="str">
        <f t="shared" si="40"/>
        <v>-</v>
      </c>
      <c r="Q55" s="256" t="str">
        <f t="shared" si="40"/>
        <v>-</v>
      </c>
      <c r="R55" s="256" t="str">
        <f t="shared" si="40"/>
        <v>-</v>
      </c>
      <c r="S55" s="41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</row>
    <row r="56" spans="1:43" s="1" customFormat="1" ht="20.25" customHeight="1" x14ac:dyDescent="0.2">
      <c r="A56" s="36"/>
      <c r="B56" s="36"/>
      <c r="C56" s="36"/>
      <c r="D56" s="424"/>
      <c r="E56" s="401"/>
      <c r="F56" s="134" t="s">
        <v>63</v>
      </c>
      <c r="G56" s="157">
        <f>'Gruppe 1'!G57</f>
        <v>89</v>
      </c>
      <c r="H56" s="236">
        <f>G56</f>
        <v>89</v>
      </c>
      <c r="I56" s="236">
        <f t="shared" ref="I56:R57" si="41">H56</f>
        <v>89</v>
      </c>
      <c r="J56" s="236">
        <f t="shared" si="41"/>
        <v>89</v>
      </c>
      <c r="K56" s="236">
        <f t="shared" si="41"/>
        <v>89</v>
      </c>
      <c r="L56" s="236">
        <f t="shared" si="41"/>
        <v>89</v>
      </c>
      <c r="M56" s="236">
        <f t="shared" si="41"/>
        <v>89</v>
      </c>
      <c r="N56" s="236">
        <f t="shared" si="41"/>
        <v>89</v>
      </c>
      <c r="O56" s="236">
        <f t="shared" si="41"/>
        <v>89</v>
      </c>
      <c r="P56" s="236">
        <f t="shared" si="41"/>
        <v>89</v>
      </c>
      <c r="Q56" s="236">
        <f t="shared" si="41"/>
        <v>89</v>
      </c>
      <c r="R56" s="236">
        <f t="shared" si="41"/>
        <v>89</v>
      </c>
      <c r="S56" s="41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</row>
    <row r="57" spans="1:43" s="1" customFormat="1" ht="20.25" customHeight="1" x14ac:dyDescent="0.2">
      <c r="A57" s="36"/>
      <c r="B57" s="36"/>
      <c r="C57" s="36"/>
      <c r="D57" s="424"/>
      <c r="E57" s="401"/>
      <c r="F57" s="134" t="s">
        <v>146</v>
      </c>
      <c r="G57" s="234">
        <f>'Gruppe 1'!G58</f>
        <v>33</v>
      </c>
      <c r="H57" s="237">
        <f>G57</f>
        <v>33</v>
      </c>
      <c r="I57" s="237">
        <f t="shared" si="41"/>
        <v>33</v>
      </c>
      <c r="J57" s="237">
        <f t="shared" si="41"/>
        <v>33</v>
      </c>
      <c r="K57" s="237">
        <f t="shared" si="41"/>
        <v>33</v>
      </c>
      <c r="L57" s="237">
        <f t="shared" si="41"/>
        <v>33</v>
      </c>
      <c r="M57" s="237">
        <f t="shared" si="41"/>
        <v>33</v>
      </c>
      <c r="N57" s="237">
        <f t="shared" si="41"/>
        <v>33</v>
      </c>
      <c r="O57" s="237">
        <f t="shared" si="41"/>
        <v>33</v>
      </c>
      <c r="P57" s="237">
        <f t="shared" si="41"/>
        <v>33</v>
      </c>
      <c r="Q57" s="237">
        <f t="shared" si="41"/>
        <v>33</v>
      </c>
      <c r="R57" s="237">
        <f t="shared" si="41"/>
        <v>33</v>
      </c>
      <c r="S57" s="41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</row>
    <row r="58" spans="1:43" s="1" customFormat="1" ht="20.25" hidden="1" customHeight="1" x14ac:dyDescent="0.2">
      <c r="A58" s="36"/>
      <c r="B58" s="83">
        <f>B52+1</f>
        <v>10</v>
      </c>
      <c r="C58" s="53">
        <v>1</v>
      </c>
      <c r="D58" s="424"/>
      <c r="E58" s="401"/>
      <c r="F58" s="227" t="s">
        <v>148</v>
      </c>
      <c r="G58" s="228">
        <f>IFERROR(G55*G56/100,0)</f>
        <v>0</v>
      </c>
      <c r="H58" s="228">
        <f t="shared" ref="H58:R58" si="42">IFERROR(H55*H56/100,0)</f>
        <v>0</v>
      </c>
      <c r="I58" s="228">
        <f t="shared" si="42"/>
        <v>0</v>
      </c>
      <c r="J58" s="228">
        <f t="shared" si="42"/>
        <v>0</v>
      </c>
      <c r="K58" s="228">
        <f t="shared" si="42"/>
        <v>0</v>
      </c>
      <c r="L58" s="228">
        <f t="shared" si="42"/>
        <v>0</v>
      </c>
      <c r="M58" s="228">
        <f t="shared" si="42"/>
        <v>0</v>
      </c>
      <c r="N58" s="228">
        <f t="shared" si="42"/>
        <v>0</v>
      </c>
      <c r="O58" s="228">
        <f t="shared" si="42"/>
        <v>0</v>
      </c>
      <c r="P58" s="228">
        <f t="shared" si="42"/>
        <v>0</v>
      </c>
      <c r="Q58" s="228">
        <f t="shared" si="42"/>
        <v>0</v>
      </c>
      <c r="R58" s="228">
        <f t="shared" si="42"/>
        <v>0</v>
      </c>
      <c r="S58" s="41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</row>
    <row r="59" spans="1:43" s="1" customFormat="1" ht="20.25" hidden="1" customHeight="1" x14ac:dyDescent="0.2">
      <c r="A59" s="36"/>
      <c r="B59" s="53"/>
      <c r="C59" s="53">
        <f>C58+1</f>
        <v>2</v>
      </c>
      <c r="D59" s="424"/>
      <c r="E59" s="401"/>
      <c r="F59" s="227" t="s">
        <v>145</v>
      </c>
      <c r="G59" s="235">
        <f>IFERROR(G55*G57/100,0)</f>
        <v>0</v>
      </c>
      <c r="H59" s="235">
        <f t="shared" ref="H59:R59" si="43">IFERROR(H55*H57/100,0)</f>
        <v>0</v>
      </c>
      <c r="I59" s="235">
        <f t="shared" si="43"/>
        <v>0</v>
      </c>
      <c r="J59" s="235">
        <f t="shared" si="43"/>
        <v>0</v>
      </c>
      <c r="K59" s="235">
        <f t="shared" si="43"/>
        <v>0</v>
      </c>
      <c r="L59" s="235">
        <f t="shared" si="43"/>
        <v>0</v>
      </c>
      <c r="M59" s="235">
        <f t="shared" si="43"/>
        <v>0</v>
      </c>
      <c r="N59" s="235">
        <f t="shared" si="43"/>
        <v>0</v>
      </c>
      <c r="O59" s="235">
        <f t="shared" si="43"/>
        <v>0</v>
      </c>
      <c r="P59" s="235">
        <f t="shared" si="43"/>
        <v>0</v>
      </c>
      <c r="Q59" s="235">
        <f t="shared" si="43"/>
        <v>0</v>
      </c>
      <c r="R59" s="235">
        <f t="shared" si="43"/>
        <v>0</v>
      </c>
      <c r="S59" s="41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</row>
    <row r="60" spans="1:43" s="1" customFormat="1" ht="20.25" hidden="1" customHeight="1" x14ac:dyDescent="0.2">
      <c r="A60" s="36"/>
      <c r="B60" s="36"/>
      <c r="C60" s="53">
        <v>3</v>
      </c>
      <c r="D60" s="424"/>
      <c r="E60" s="402"/>
      <c r="F60" s="227" t="s">
        <v>147</v>
      </c>
      <c r="G60" s="228">
        <f>IFERROR(G55*G56/100*G56/88,0)</f>
        <v>0</v>
      </c>
      <c r="H60" s="228">
        <f t="shared" ref="H60:R60" si="44">IFERROR(H55*H56/100*H56/88,0)</f>
        <v>0</v>
      </c>
      <c r="I60" s="228">
        <f t="shared" si="44"/>
        <v>0</v>
      </c>
      <c r="J60" s="228">
        <f t="shared" si="44"/>
        <v>0</v>
      </c>
      <c r="K60" s="228">
        <f t="shared" si="44"/>
        <v>0</v>
      </c>
      <c r="L60" s="228">
        <f t="shared" si="44"/>
        <v>0</v>
      </c>
      <c r="M60" s="228">
        <f t="shared" si="44"/>
        <v>0</v>
      </c>
      <c r="N60" s="228">
        <f t="shared" si="44"/>
        <v>0</v>
      </c>
      <c r="O60" s="228">
        <f t="shared" si="44"/>
        <v>0</v>
      </c>
      <c r="P60" s="228">
        <f t="shared" si="44"/>
        <v>0</v>
      </c>
      <c r="Q60" s="228">
        <f t="shared" si="44"/>
        <v>0</v>
      </c>
      <c r="R60" s="228">
        <f t="shared" si="44"/>
        <v>0</v>
      </c>
      <c r="S60" s="41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</row>
    <row r="61" spans="1:43" s="1" customFormat="1" ht="20.25" customHeight="1" x14ac:dyDescent="0.2">
      <c r="A61" s="36"/>
      <c r="B61" s="36"/>
      <c r="C61" s="36"/>
      <c r="D61" s="424"/>
      <c r="E61" s="400" t="e">
        <f>'Gruppe 1'!E62:E67</f>
        <v>#VALUE!</v>
      </c>
      <c r="F61" s="134" t="str">
        <f>$F$6</f>
        <v>FM-Menge (kg)</v>
      </c>
      <c r="G61" s="226"/>
      <c r="H61" s="256" t="str">
        <f t="shared" ref="H61:R61" si="45">IFERROR(G61*H$123/G$123,"-")</f>
        <v>-</v>
      </c>
      <c r="I61" s="256" t="str">
        <f t="shared" si="45"/>
        <v>-</v>
      </c>
      <c r="J61" s="256" t="str">
        <f t="shared" si="45"/>
        <v>-</v>
      </c>
      <c r="K61" s="256" t="str">
        <f t="shared" si="45"/>
        <v>-</v>
      </c>
      <c r="L61" s="256" t="str">
        <f t="shared" si="45"/>
        <v>-</v>
      </c>
      <c r="M61" s="256" t="str">
        <f t="shared" si="45"/>
        <v>-</v>
      </c>
      <c r="N61" s="256" t="str">
        <f t="shared" si="45"/>
        <v>-</v>
      </c>
      <c r="O61" s="256" t="str">
        <f t="shared" si="45"/>
        <v>-</v>
      </c>
      <c r="P61" s="256" t="str">
        <f t="shared" si="45"/>
        <v>-</v>
      </c>
      <c r="Q61" s="256" t="str">
        <f t="shared" si="45"/>
        <v>-</v>
      </c>
      <c r="R61" s="256" t="str">
        <f t="shared" si="45"/>
        <v>-</v>
      </c>
      <c r="S61" s="41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</row>
    <row r="62" spans="1:43" s="1" customFormat="1" ht="20.25" customHeight="1" x14ac:dyDescent="0.2">
      <c r="A62" s="36"/>
      <c r="B62" s="36"/>
      <c r="C62" s="36"/>
      <c r="D62" s="424"/>
      <c r="E62" s="401"/>
      <c r="F62" s="134" t="s">
        <v>63</v>
      </c>
      <c r="G62" s="157">
        <f>'Gruppe 1'!G63</f>
        <v>86</v>
      </c>
      <c r="H62" s="236">
        <f>G62</f>
        <v>86</v>
      </c>
      <c r="I62" s="236">
        <f t="shared" ref="I62:R63" si="46">H62</f>
        <v>86</v>
      </c>
      <c r="J62" s="236">
        <f t="shared" si="46"/>
        <v>86</v>
      </c>
      <c r="K62" s="236">
        <f t="shared" si="46"/>
        <v>86</v>
      </c>
      <c r="L62" s="236">
        <f t="shared" si="46"/>
        <v>86</v>
      </c>
      <c r="M62" s="236">
        <f t="shared" si="46"/>
        <v>86</v>
      </c>
      <c r="N62" s="236">
        <f t="shared" si="46"/>
        <v>86</v>
      </c>
      <c r="O62" s="236">
        <f t="shared" si="46"/>
        <v>86</v>
      </c>
      <c r="P62" s="236">
        <f t="shared" si="46"/>
        <v>86</v>
      </c>
      <c r="Q62" s="236">
        <f t="shared" si="46"/>
        <v>86</v>
      </c>
      <c r="R62" s="236">
        <f t="shared" si="46"/>
        <v>86</v>
      </c>
      <c r="S62" s="41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</row>
    <row r="63" spans="1:43" s="1" customFormat="1" ht="20.25" customHeight="1" x14ac:dyDescent="0.2">
      <c r="A63" s="36"/>
      <c r="B63" s="36"/>
      <c r="C63" s="36"/>
      <c r="D63" s="424"/>
      <c r="E63" s="401"/>
      <c r="F63" s="134" t="s">
        <v>146</v>
      </c>
      <c r="G63" s="234">
        <f>'Gruppe 1'!G64</f>
        <v>13</v>
      </c>
      <c r="H63" s="237">
        <f>G63</f>
        <v>13</v>
      </c>
      <c r="I63" s="237">
        <f t="shared" si="46"/>
        <v>13</v>
      </c>
      <c r="J63" s="237">
        <f t="shared" si="46"/>
        <v>13</v>
      </c>
      <c r="K63" s="237">
        <f t="shared" si="46"/>
        <v>13</v>
      </c>
      <c r="L63" s="237">
        <f t="shared" si="46"/>
        <v>13</v>
      </c>
      <c r="M63" s="237">
        <f t="shared" si="46"/>
        <v>13</v>
      </c>
      <c r="N63" s="237">
        <f t="shared" si="46"/>
        <v>13</v>
      </c>
      <c r="O63" s="237">
        <f t="shared" si="46"/>
        <v>13</v>
      </c>
      <c r="P63" s="237">
        <f t="shared" si="46"/>
        <v>13</v>
      </c>
      <c r="Q63" s="237">
        <f t="shared" si="46"/>
        <v>13</v>
      </c>
      <c r="R63" s="237">
        <f t="shared" si="46"/>
        <v>13</v>
      </c>
      <c r="S63" s="41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</row>
    <row r="64" spans="1:43" s="1" customFormat="1" ht="20.25" hidden="1" customHeight="1" x14ac:dyDescent="0.2">
      <c r="A64" s="36"/>
      <c r="B64" s="83">
        <f>B58+1</f>
        <v>11</v>
      </c>
      <c r="C64" s="53">
        <v>1</v>
      </c>
      <c r="D64" s="424"/>
      <c r="E64" s="401"/>
      <c r="F64" s="227" t="s">
        <v>148</v>
      </c>
      <c r="G64" s="228">
        <f>IFERROR(G61*G62/100,0)</f>
        <v>0</v>
      </c>
      <c r="H64" s="228">
        <f t="shared" ref="H64:R64" si="47">IFERROR(H61*H62/100,0)</f>
        <v>0</v>
      </c>
      <c r="I64" s="228">
        <f t="shared" si="47"/>
        <v>0</v>
      </c>
      <c r="J64" s="228">
        <f t="shared" si="47"/>
        <v>0</v>
      </c>
      <c r="K64" s="228">
        <f t="shared" si="47"/>
        <v>0</v>
      </c>
      <c r="L64" s="228">
        <f t="shared" si="47"/>
        <v>0</v>
      </c>
      <c r="M64" s="228">
        <f t="shared" si="47"/>
        <v>0</v>
      </c>
      <c r="N64" s="228">
        <f t="shared" si="47"/>
        <v>0</v>
      </c>
      <c r="O64" s="228">
        <f t="shared" si="47"/>
        <v>0</v>
      </c>
      <c r="P64" s="228">
        <f t="shared" si="47"/>
        <v>0</v>
      </c>
      <c r="Q64" s="228">
        <f t="shared" si="47"/>
        <v>0</v>
      </c>
      <c r="R64" s="228">
        <f t="shared" si="47"/>
        <v>0</v>
      </c>
      <c r="S64" s="41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</row>
    <row r="65" spans="1:43" s="1" customFormat="1" ht="20.25" hidden="1" customHeight="1" x14ac:dyDescent="0.2">
      <c r="A65" s="36"/>
      <c r="B65" s="53"/>
      <c r="C65" s="53">
        <f>C64+1</f>
        <v>2</v>
      </c>
      <c r="D65" s="424"/>
      <c r="E65" s="401"/>
      <c r="F65" s="227" t="s">
        <v>145</v>
      </c>
      <c r="G65" s="235">
        <f>IFERROR(G61*G63/100,0)</f>
        <v>0</v>
      </c>
      <c r="H65" s="235">
        <f t="shared" ref="H65:R65" si="48">IFERROR(H61*H63/100,0)</f>
        <v>0</v>
      </c>
      <c r="I65" s="235">
        <f t="shared" si="48"/>
        <v>0</v>
      </c>
      <c r="J65" s="235">
        <f t="shared" si="48"/>
        <v>0</v>
      </c>
      <c r="K65" s="235">
        <f t="shared" si="48"/>
        <v>0</v>
      </c>
      <c r="L65" s="235">
        <f t="shared" si="48"/>
        <v>0</v>
      </c>
      <c r="M65" s="235">
        <f t="shared" si="48"/>
        <v>0</v>
      </c>
      <c r="N65" s="235">
        <f t="shared" si="48"/>
        <v>0</v>
      </c>
      <c r="O65" s="235">
        <f t="shared" si="48"/>
        <v>0</v>
      </c>
      <c r="P65" s="235">
        <f t="shared" si="48"/>
        <v>0</v>
      </c>
      <c r="Q65" s="235">
        <f t="shared" si="48"/>
        <v>0</v>
      </c>
      <c r="R65" s="235">
        <f t="shared" si="48"/>
        <v>0</v>
      </c>
      <c r="S65" s="41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</row>
    <row r="66" spans="1:43" s="1" customFormat="1" ht="20.25" hidden="1" customHeight="1" x14ac:dyDescent="0.2">
      <c r="A66" s="36"/>
      <c r="B66" s="36"/>
      <c r="C66" s="53">
        <v>3</v>
      </c>
      <c r="D66" s="424"/>
      <c r="E66" s="402"/>
      <c r="F66" s="227" t="s">
        <v>147</v>
      </c>
      <c r="G66" s="228">
        <f>IFERROR(G61*G62/100*G62/88,0)</f>
        <v>0</v>
      </c>
      <c r="H66" s="228">
        <f t="shared" ref="H66:R66" si="49">IFERROR(H61*H62/100*H62/88,0)</f>
        <v>0</v>
      </c>
      <c r="I66" s="228">
        <f t="shared" si="49"/>
        <v>0</v>
      </c>
      <c r="J66" s="228">
        <f t="shared" si="49"/>
        <v>0</v>
      </c>
      <c r="K66" s="228">
        <f t="shared" si="49"/>
        <v>0</v>
      </c>
      <c r="L66" s="228">
        <f t="shared" si="49"/>
        <v>0</v>
      </c>
      <c r="M66" s="228">
        <f t="shared" si="49"/>
        <v>0</v>
      </c>
      <c r="N66" s="228">
        <f t="shared" si="49"/>
        <v>0</v>
      </c>
      <c r="O66" s="228">
        <f t="shared" si="49"/>
        <v>0</v>
      </c>
      <c r="P66" s="228">
        <f t="shared" si="49"/>
        <v>0</v>
      </c>
      <c r="Q66" s="228">
        <f t="shared" si="49"/>
        <v>0</v>
      </c>
      <c r="R66" s="228">
        <f t="shared" si="49"/>
        <v>0</v>
      </c>
      <c r="S66" s="41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</row>
    <row r="67" spans="1:43" s="1" customFormat="1" ht="20.25" customHeight="1" x14ac:dyDescent="0.2">
      <c r="A67" s="36"/>
      <c r="B67" s="36"/>
      <c r="C67" s="36"/>
      <c r="D67" s="424"/>
      <c r="E67" s="400" t="e">
        <f>'Gruppe 1'!E68:E73</f>
        <v>#VALUE!</v>
      </c>
      <c r="F67" s="134" t="str">
        <f>$F$6</f>
        <v>FM-Menge (kg)</v>
      </c>
      <c r="G67" s="226"/>
      <c r="H67" s="256" t="str">
        <f t="shared" ref="H67:R67" si="50">IFERROR(G67*H$123/G$123,"-")</f>
        <v>-</v>
      </c>
      <c r="I67" s="256" t="str">
        <f t="shared" si="50"/>
        <v>-</v>
      </c>
      <c r="J67" s="256" t="str">
        <f t="shared" si="50"/>
        <v>-</v>
      </c>
      <c r="K67" s="256" t="str">
        <f t="shared" si="50"/>
        <v>-</v>
      </c>
      <c r="L67" s="256" t="str">
        <f t="shared" si="50"/>
        <v>-</v>
      </c>
      <c r="M67" s="256" t="str">
        <f t="shared" si="50"/>
        <v>-</v>
      </c>
      <c r="N67" s="256" t="str">
        <f t="shared" si="50"/>
        <v>-</v>
      </c>
      <c r="O67" s="256" t="str">
        <f t="shared" si="50"/>
        <v>-</v>
      </c>
      <c r="P67" s="256" t="str">
        <f t="shared" si="50"/>
        <v>-</v>
      </c>
      <c r="Q67" s="256" t="str">
        <f t="shared" si="50"/>
        <v>-</v>
      </c>
      <c r="R67" s="256" t="str">
        <f t="shared" si="50"/>
        <v>-</v>
      </c>
      <c r="S67" s="41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</row>
    <row r="68" spans="1:43" s="1" customFormat="1" ht="20.25" customHeight="1" x14ac:dyDescent="0.2">
      <c r="A68" s="36"/>
      <c r="B68" s="36"/>
      <c r="C68" s="36"/>
      <c r="D68" s="424"/>
      <c r="E68" s="401"/>
      <c r="F68" s="134" t="s">
        <v>63</v>
      </c>
      <c r="G68" s="157">
        <f>'Gruppe 1'!G69</f>
        <v>90</v>
      </c>
      <c r="H68" s="236">
        <f>G68</f>
        <v>90</v>
      </c>
      <c r="I68" s="236">
        <f t="shared" ref="I68:R69" si="51">H68</f>
        <v>90</v>
      </c>
      <c r="J68" s="236">
        <f t="shared" si="51"/>
        <v>90</v>
      </c>
      <c r="K68" s="236">
        <f t="shared" si="51"/>
        <v>90</v>
      </c>
      <c r="L68" s="236">
        <f t="shared" si="51"/>
        <v>90</v>
      </c>
      <c r="M68" s="236">
        <f t="shared" si="51"/>
        <v>90</v>
      </c>
      <c r="N68" s="236">
        <f t="shared" si="51"/>
        <v>90</v>
      </c>
      <c r="O68" s="236">
        <f t="shared" si="51"/>
        <v>90</v>
      </c>
      <c r="P68" s="236">
        <f t="shared" si="51"/>
        <v>90</v>
      </c>
      <c r="Q68" s="236">
        <f t="shared" si="51"/>
        <v>90</v>
      </c>
      <c r="R68" s="236">
        <f t="shared" si="51"/>
        <v>90</v>
      </c>
      <c r="S68" s="41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</row>
    <row r="69" spans="1:43" s="1" customFormat="1" ht="20.25" customHeight="1" x14ac:dyDescent="0.2">
      <c r="A69" s="36"/>
      <c r="B69" s="36"/>
      <c r="C69" s="36"/>
      <c r="D69" s="424"/>
      <c r="E69" s="401"/>
      <c r="F69" s="134" t="s">
        <v>146</v>
      </c>
      <c r="G69" s="234">
        <f>'Gruppe 1'!G70</f>
        <v>17.5</v>
      </c>
      <c r="H69" s="237">
        <f>G69</f>
        <v>17.5</v>
      </c>
      <c r="I69" s="237">
        <f t="shared" si="51"/>
        <v>17.5</v>
      </c>
      <c r="J69" s="237">
        <f t="shared" si="51"/>
        <v>17.5</v>
      </c>
      <c r="K69" s="237">
        <f t="shared" si="51"/>
        <v>17.5</v>
      </c>
      <c r="L69" s="237">
        <f t="shared" si="51"/>
        <v>17.5</v>
      </c>
      <c r="M69" s="237">
        <f t="shared" si="51"/>
        <v>17.5</v>
      </c>
      <c r="N69" s="237">
        <f t="shared" si="51"/>
        <v>17.5</v>
      </c>
      <c r="O69" s="237">
        <f t="shared" si="51"/>
        <v>17.5</v>
      </c>
      <c r="P69" s="237">
        <f t="shared" si="51"/>
        <v>17.5</v>
      </c>
      <c r="Q69" s="237">
        <f t="shared" si="51"/>
        <v>17.5</v>
      </c>
      <c r="R69" s="237">
        <f t="shared" si="51"/>
        <v>17.5</v>
      </c>
      <c r="S69" s="41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</row>
    <row r="70" spans="1:43" s="1" customFormat="1" ht="20.25" hidden="1" customHeight="1" x14ac:dyDescent="0.2">
      <c r="A70" s="36"/>
      <c r="B70" s="83">
        <f>B64+1</f>
        <v>12</v>
      </c>
      <c r="C70" s="53">
        <v>1</v>
      </c>
      <c r="D70" s="424"/>
      <c r="E70" s="401"/>
      <c r="F70" s="227" t="s">
        <v>148</v>
      </c>
      <c r="G70" s="228">
        <f>IFERROR(G67*G68/100,0)</f>
        <v>0</v>
      </c>
      <c r="H70" s="228">
        <f t="shared" ref="H70:R70" si="52">IFERROR(H67*H68/100,0)</f>
        <v>0</v>
      </c>
      <c r="I70" s="228">
        <f t="shared" si="52"/>
        <v>0</v>
      </c>
      <c r="J70" s="228">
        <f t="shared" si="52"/>
        <v>0</v>
      </c>
      <c r="K70" s="228">
        <f t="shared" si="52"/>
        <v>0</v>
      </c>
      <c r="L70" s="228">
        <f t="shared" si="52"/>
        <v>0</v>
      </c>
      <c r="M70" s="228">
        <f t="shared" si="52"/>
        <v>0</v>
      </c>
      <c r="N70" s="228">
        <f t="shared" si="52"/>
        <v>0</v>
      </c>
      <c r="O70" s="228">
        <f t="shared" si="52"/>
        <v>0</v>
      </c>
      <c r="P70" s="228">
        <f t="shared" si="52"/>
        <v>0</v>
      </c>
      <c r="Q70" s="228">
        <f t="shared" si="52"/>
        <v>0</v>
      </c>
      <c r="R70" s="228">
        <f t="shared" si="52"/>
        <v>0</v>
      </c>
      <c r="S70" s="41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</row>
    <row r="71" spans="1:43" s="1" customFormat="1" ht="20.25" hidden="1" customHeight="1" x14ac:dyDescent="0.2">
      <c r="A71" s="36"/>
      <c r="B71" s="53"/>
      <c r="C71" s="53">
        <f>C70+1</f>
        <v>2</v>
      </c>
      <c r="D71" s="424"/>
      <c r="E71" s="401"/>
      <c r="F71" s="227" t="s">
        <v>145</v>
      </c>
      <c r="G71" s="235">
        <f>IFERROR(G67*G69/100,0)</f>
        <v>0</v>
      </c>
      <c r="H71" s="235">
        <f t="shared" ref="H71:R71" si="53">IFERROR(H67*H69/100,0)</f>
        <v>0</v>
      </c>
      <c r="I71" s="235">
        <f t="shared" si="53"/>
        <v>0</v>
      </c>
      <c r="J71" s="235">
        <f t="shared" si="53"/>
        <v>0</v>
      </c>
      <c r="K71" s="235">
        <f t="shared" si="53"/>
        <v>0</v>
      </c>
      <c r="L71" s="235">
        <f t="shared" si="53"/>
        <v>0</v>
      </c>
      <c r="M71" s="235">
        <f t="shared" si="53"/>
        <v>0</v>
      </c>
      <c r="N71" s="235">
        <f t="shared" si="53"/>
        <v>0</v>
      </c>
      <c r="O71" s="235">
        <f t="shared" si="53"/>
        <v>0</v>
      </c>
      <c r="P71" s="235">
        <f t="shared" si="53"/>
        <v>0</v>
      </c>
      <c r="Q71" s="235">
        <f t="shared" si="53"/>
        <v>0</v>
      </c>
      <c r="R71" s="235">
        <f t="shared" si="53"/>
        <v>0</v>
      </c>
      <c r="S71" s="41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</row>
    <row r="72" spans="1:43" s="1" customFormat="1" ht="20.25" hidden="1" customHeight="1" x14ac:dyDescent="0.2">
      <c r="A72" s="36"/>
      <c r="B72" s="36"/>
      <c r="C72" s="53">
        <v>3</v>
      </c>
      <c r="D72" s="424"/>
      <c r="E72" s="402"/>
      <c r="F72" s="227" t="s">
        <v>147</v>
      </c>
      <c r="G72" s="228">
        <f>IFERROR(G67*G68/100*G68/88,0)</f>
        <v>0</v>
      </c>
      <c r="H72" s="228">
        <f t="shared" ref="H72:R72" si="54">IFERROR(H67*H68/100*H68/88,0)</f>
        <v>0</v>
      </c>
      <c r="I72" s="228">
        <f t="shared" si="54"/>
        <v>0</v>
      </c>
      <c r="J72" s="228">
        <f t="shared" si="54"/>
        <v>0</v>
      </c>
      <c r="K72" s="228">
        <f t="shared" si="54"/>
        <v>0</v>
      </c>
      <c r="L72" s="228">
        <f t="shared" si="54"/>
        <v>0</v>
      </c>
      <c r="M72" s="228">
        <f t="shared" si="54"/>
        <v>0</v>
      </c>
      <c r="N72" s="228">
        <f t="shared" si="54"/>
        <v>0</v>
      </c>
      <c r="O72" s="228">
        <f t="shared" si="54"/>
        <v>0</v>
      </c>
      <c r="P72" s="228">
        <f t="shared" si="54"/>
        <v>0</v>
      </c>
      <c r="Q72" s="228">
        <f t="shared" si="54"/>
        <v>0</v>
      </c>
      <c r="R72" s="228">
        <f t="shared" si="54"/>
        <v>0</v>
      </c>
      <c r="S72" s="41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</row>
    <row r="73" spans="1:43" s="1" customFormat="1" ht="20.25" customHeight="1" x14ac:dyDescent="0.2">
      <c r="A73" s="36"/>
      <c r="B73" s="36"/>
      <c r="C73" s="36"/>
      <c r="D73" s="424"/>
      <c r="E73" s="400" t="e">
        <f>'Gruppe 1'!E74:E79</f>
        <v>#VALUE!</v>
      </c>
      <c r="F73" s="134" t="str">
        <f>$F$6</f>
        <v>FM-Menge (kg)</v>
      </c>
      <c r="G73" s="226"/>
      <c r="H73" s="256" t="str">
        <f t="shared" ref="H73:R73" si="55">IFERROR(G73*H$123/G$123,"-")</f>
        <v>-</v>
      </c>
      <c r="I73" s="256" t="str">
        <f t="shared" si="55"/>
        <v>-</v>
      </c>
      <c r="J73" s="256" t="str">
        <f t="shared" si="55"/>
        <v>-</v>
      </c>
      <c r="K73" s="256" t="str">
        <f t="shared" si="55"/>
        <v>-</v>
      </c>
      <c r="L73" s="256" t="str">
        <f t="shared" si="55"/>
        <v>-</v>
      </c>
      <c r="M73" s="256" t="str">
        <f t="shared" si="55"/>
        <v>-</v>
      </c>
      <c r="N73" s="256" t="str">
        <f t="shared" si="55"/>
        <v>-</v>
      </c>
      <c r="O73" s="256" t="str">
        <f t="shared" si="55"/>
        <v>-</v>
      </c>
      <c r="P73" s="256" t="str">
        <f t="shared" si="55"/>
        <v>-</v>
      </c>
      <c r="Q73" s="256" t="str">
        <f t="shared" si="55"/>
        <v>-</v>
      </c>
      <c r="R73" s="256" t="str">
        <f t="shared" si="55"/>
        <v>-</v>
      </c>
      <c r="S73" s="41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</row>
    <row r="74" spans="1:43" s="1" customFormat="1" ht="20.25" customHeight="1" x14ac:dyDescent="0.2">
      <c r="A74" s="36"/>
      <c r="B74" s="36"/>
      <c r="C74" s="36"/>
      <c r="D74" s="424"/>
      <c r="E74" s="401"/>
      <c r="F74" s="134" t="s">
        <v>63</v>
      </c>
      <c r="G74" s="157">
        <f>'Gruppe 1'!G75</f>
        <v>90</v>
      </c>
      <c r="H74" s="236">
        <f>G74</f>
        <v>90</v>
      </c>
      <c r="I74" s="236">
        <f t="shared" ref="I74:R75" si="56">H74</f>
        <v>90</v>
      </c>
      <c r="J74" s="236">
        <f t="shared" si="56"/>
        <v>90</v>
      </c>
      <c r="K74" s="236">
        <f t="shared" si="56"/>
        <v>90</v>
      </c>
      <c r="L74" s="236">
        <f t="shared" si="56"/>
        <v>90</v>
      </c>
      <c r="M74" s="236">
        <f t="shared" si="56"/>
        <v>90</v>
      </c>
      <c r="N74" s="236">
        <f t="shared" si="56"/>
        <v>90</v>
      </c>
      <c r="O74" s="236">
        <f t="shared" si="56"/>
        <v>90</v>
      </c>
      <c r="P74" s="236">
        <f t="shared" si="56"/>
        <v>90</v>
      </c>
      <c r="Q74" s="236">
        <f t="shared" si="56"/>
        <v>90</v>
      </c>
      <c r="R74" s="236">
        <f t="shared" si="56"/>
        <v>90</v>
      </c>
      <c r="S74" s="41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</row>
    <row r="75" spans="1:43" s="1" customFormat="1" ht="20.25" customHeight="1" x14ac:dyDescent="0.2">
      <c r="A75" s="36"/>
      <c r="B75" s="36"/>
      <c r="C75" s="36"/>
      <c r="D75" s="424"/>
      <c r="E75" s="401"/>
      <c r="F75" s="134" t="s">
        <v>146</v>
      </c>
      <c r="G75" s="234">
        <f>'Gruppe 1'!G76</f>
        <v>10.9</v>
      </c>
      <c r="H75" s="237">
        <f>G75</f>
        <v>10.9</v>
      </c>
      <c r="I75" s="237">
        <f t="shared" si="56"/>
        <v>10.9</v>
      </c>
      <c r="J75" s="237">
        <f t="shared" si="56"/>
        <v>10.9</v>
      </c>
      <c r="K75" s="237">
        <f t="shared" si="56"/>
        <v>10.9</v>
      </c>
      <c r="L75" s="237">
        <f t="shared" si="56"/>
        <v>10.9</v>
      </c>
      <c r="M75" s="237">
        <f t="shared" si="56"/>
        <v>10.9</v>
      </c>
      <c r="N75" s="237">
        <f t="shared" si="56"/>
        <v>10.9</v>
      </c>
      <c r="O75" s="237">
        <f t="shared" si="56"/>
        <v>10.9</v>
      </c>
      <c r="P75" s="237">
        <f t="shared" si="56"/>
        <v>10.9</v>
      </c>
      <c r="Q75" s="237">
        <f t="shared" si="56"/>
        <v>10.9</v>
      </c>
      <c r="R75" s="237">
        <f t="shared" si="56"/>
        <v>10.9</v>
      </c>
      <c r="S75" s="41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</row>
    <row r="76" spans="1:43" s="1" customFormat="1" ht="20.25" hidden="1" customHeight="1" x14ac:dyDescent="0.2">
      <c r="A76" s="36"/>
      <c r="B76" s="83">
        <f>B70+1</f>
        <v>13</v>
      </c>
      <c r="C76" s="53">
        <v>1</v>
      </c>
      <c r="D76" s="424"/>
      <c r="E76" s="401"/>
      <c r="F76" s="227" t="s">
        <v>148</v>
      </c>
      <c r="G76" s="228">
        <f>IFERROR(G73*G74/100,0)</f>
        <v>0</v>
      </c>
      <c r="H76" s="228">
        <f t="shared" ref="H76:R76" si="57">IFERROR(H73*H74/100,0)</f>
        <v>0</v>
      </c>
      <c r="I76" s="228">
        <f t="shared" si="57"/>
        <v>0</v>
      </c>
      <c r="J76" s="228">
        <f t="shared" si="57"/>
        <v>0</v>
      </c>
      <c r="K76" s="228">
        <f t="shared" si="57"/>
        <v>0</v>
      </c>
      <c r="L76" s="228">
        <f t="shared" si="57"/>
        <v>0</v>
      </c>
      <c r="M76" s="228">
        <f t="shared" si="57"/>
        <v>0</v>
      </c>
      <c r="N76" s="228">
        <f t="shared" si="57"/>
        <v>0</v>
      </c>
      <c r="O76" s="228">
        <f t="shared" si="57"/>
        <v>0</v>
      </c>
      <c r="P76" s="228">
        <f t="shared" si="57"/>
        <v>0</v>
      </c>
      <c r="Q76" s="228">
        <f t="shared" si="57"/>
        <v>0</v>
      </c>
      <c r="R76" s="228">
        <f t="shared" si="57"/>
        <v>0</v>
      </c>
      <c r="S76" s="41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</row>
    <row r="77" spans="1:43" s="1" customFormat="1" ht="20.25" hidden="1" customHeight="1" x14ac:dyDescent="0.2">
      <c r="A77" s="36"/>
      <c r="B77" s="53"/>
      <c r="C77" s="53">
        <f>C76+1</f>
        <v>2</v>
      </c>
      <c r="D77" s="424"/>
      <c r="E77" s="401"/>
      <c r="F77" s="227" t="s">
        <v>145</v>
      </c>
      <c r="G77" s="235">
        <f>IFERROR(G73*G75/100,0)</f>
        <v>0</v>
      </c>
      <c r="H77" s="235">
        <f t="shared" ref="H77:R77" si="58">IFERROR(H73*H75/100,0)</f>
        <v>0</v>
      </c>
      <c r="I77" s="235">
        <f t="shared" si="58"/>
        <v>0</v>
      </c>
      <c r="J77" s="235">
        <f t="shared" si="58"/>
        <v>0</v>
      </c>
      <c r="K77" s="235">
        <f t="shared" si="58"/>
        <v>0</v>
      </c>
      <c r="L77" s="235">
        <f t="shared" si="58"/>
        <v>0</v>
      </c>
      <c r="M77" s="235">
        <f t="shared" si="58"/>
        <v>0</v>
      </c>
      <c r="N77" s="235">
        <f t="shared" si="58"/>
        <v>0</v>
      </c>
      <c r="O77" s="235">
        <f t="shared" si="58"/>
        <v>0</v>
      </c>
      <c r="P77" s="235">
        <f t="shared" si="58"/>
        <v>0</v>
      </c>
      <c r="Q77" s="235">
        <f t="shared" si="58"/>
        <v>0</v>
      </c>
      <c r="R77" s="235">
        <f t="shared" si="58"/>
        <v>0</v>
      </c>
      <c r="S77" s="41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</row>
    <row r="78" spans="1:43" s="1" customFormat="1" ht="20.25" hidden="1" customHeight="1" x14ac:dyDescent="0.2">
      <c r="A78" s="36"/>
      <c r="B78" s="36"/>
      <c r="C78" s="53">
        <v>3</v>
      </c>
      <c r="D78" s="424"/>
      <c r="E78" s="402"/>
      <c r="F78" s="227" t="s">
        <v>147</v>
      </c>
      <c r="G78" s="228">
        <f>IFERROR(G73*G74/100*G74/88,0)</f>
        <v>0</v>
      </c>
      <c r="H78" s="228">
        <f t="shared" ref="H78:R78" si="59">IFERROR(H73*H74/100*H74/88,0)</f>
        <v>0</v>
      </c>
      <c r="I78" s="228">
        <f t="shared" si="59"/>
        <v>0</v>
      </c>
      <c r="J78" s="228">
        <f t="shared" si="59"/>
        <v>0</v>
      </c>
      <c r="K78" s="228">
        <f t="shared" si="59"/>
        <v>0</v>
      </c>
      <c r="L78" s="228">
        <f t="shared" si="59"/>
        <v>0</v>
      </c>
      <c r="M78" s="228">
        <f t="shared" si="59"/>
        <v>0</v>
      </c>
      <c r="N78" s="228">
        <f t="shared" si="59"/>
        <v>0</v>
      </c>
      <c r="O78" s="228">
        <f t="shared" si="59"/>
        <v>0</v>
      </c>
      <c r="P78" s="228">
        <f t="shared" si="59"/>
        <v>0</v>
      </c>
      <c r="Q78" s="228">
        <f t="shared" si="59"/>
        <v>0</v>
      </c>
      <c r="R78" s="228">
        <f t="shared" si="59"/>
        <v>0</v>
      </c>
      <c r="S78" s="41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</row>
    <row r="79" spans="1:43" s="1" customFormat="1" ht="20.25" customHeight="1" x14ac:dyDescent="0.2">
      <c r="A79" s="36"/>
      <c r="B79" s="36"/>
      <c r="C79" s="36"/>
      <c r="D79" s="424"/>
      <c r="E79" s="400" t="e">
        <f>'Gruppe 1'!E80:E85</f>
        <v>#VALUE!</v>
      </c>
      <c r="F79" s="134" t="str">
        <f>$F$6</f>
        <v>FM-Menge (kg)</v>
      </c>
      <c r="G79" s="226"/>
      <c r="H79" s="256" t="str">
        <f t="shared" ref="H79:R79" si="60">IFERROR(G79*H$123/G$123,"-")</f>
        <v>-</v>
      </c>
      <c r="I79" s="256" t="str">
        <f t="shared" si="60"/>
        <v>-</v>
      </c>
      <c r="J79" s="256" t="str">
        <f t="shared" si="60"/>
        <v>-</v>
      </c>
      <c r="K79" s="256" t="str">
        <f t="shared" si="60"/>
        <v>-</v>
      </c>
      <c r="L79" s="256" t="str">
        <f t="shared" si="60"/>
        <v>-</v>
      </c>
      <c r="M79" s="256" t="str">
        <f t="shared" si="60"/>
        <v>-</v>
      </c>
      <c r="N79" s="256" t="str">
        <f t="shared" si="60"/>
        <v>-</v>
      </c>
      <c r="O79" s="256" t="str">
        <f t="shared" si="60"/>
        <v>-</v>
      </c>
      <c r="P79" s="256" t="str">
        <f t="shared" si="60"/>
        <v>-</v>
      </c>
      <c r="Q79" s="256" t="str">
        <f t="shared" si="60"/>
        <v>-</v>
      </c>
      <c r="R79" s="256" t="str">
        <f t="shared" si="60"/>
        <v>-</v>
      </c>
      <c r="S79" s="41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</row>
    <row r="80" spans="1:43" s="1" customFormat="1" ht="20.25" customHeight="1" x14ac:dyDescent="0.2">
      <c r="A80" s="36"/>
      <c r="B80" s="36"/>
      <c r="C80" s="36"/>
      <c r="D80" s="424"/>
      <c r="E80" s="401"/>
      <c r="F80" s="134" t="s">
        <v>63</v>
      </c>
      <c r="G80" s="157">
        <f>'Gruppe 1'!G81</f>
        <v>88</v>
      </c>
      <c r="H80" s="236">
        <f>G80</f>
        <v>88</v>
      </c>
      <c r="I80" s="236">
        <f t="shared" ref="I80:R81" si="61">H80</f>
        <v>88</v>
      </c>
      <c r="J80" s="236">
        <f t="shared" si="61"/>
        <v>88</v>
      </c>
      <c r="K80" s="236">
        <f t="shared" si="61"/>
        <v>88</v>
      </c>
      <c r="L80" s="236">
        <f t="shared" si="61"/>
        <v>88</v>
      </c>
      <c r="M80" s="236">
        <f t="shared" si="61"/>
        <v>88</v>
      </c>
      <c r="N80" s="236">
        <f t="shared" si="61"/>
        <v>88</v>
      </c>
      <c r="O80" s="236">
        <f t="shared" si="61"/>
        <v>88</v>
      </c>
      <c r="P80" s="236">
        <f t="shared" si="61"/>
        <v>88</v>
      </c>
      <c r="Q80" s="236">
        <f t="shared" si="61"/>
        <v>88</v>
      </c>
      <c r="R80" s="236">
        <f t="shared" si="61"/>
        <v>88</v>
      </c>
      <c r="S80" s="41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</row>
    <row r="81" spans="1:43" s="1" customFormat="1" ht="20.25" customHeight="1" x14ac:dyDescent="0.2">
      <c r="A81" s="36"/>
      <c r="B81" s="36"/>
      <c r="C81" s="36"/>
      <c r="D81" s="424"/>
      <c r="E81" s="401"/>
      <c r="F81" s="134" t="s">
        <v>146</v>
      </c>
      <c r="G81" s="234">
        <f>'Gruppe 1'!G82</f>
        <v>37.5</v>
      </c>
      <c r="H81" s="237">
        <f>G81</f>
        <v>37.5</v>
      </c>
      <c r="I81" s="237">
        <f t="shared" si="61"/>
        <v>37.5</v>
      </c>
      <c r="J81" s="237">
        <f t="shared" si="61"/>
        <v>37.5</v>
      </c>
      <c r="K81" s="237">
        <f t="shared" si="61"/>
        <v>37.5</v>
      </c>
      <c r="L81" s="237">
        <f t="shared" si="61"/>
        <v>37.5</v>
      </c>
      <c r="M81" s="237">
        <f t="shared" si="61"/>
        <v>37.5</v>
      </c>
      <c r="N81" s="237">
        <f t="shared" si="61"/>
        <v>37.5</v>
      </c>
      <c r="O81" s="237">
        <f t="shared" si="61"/>
        <v>37.5</v>
      </c>
      <c r="P81" s="237">
        <f t="shared" si="61"/>
        <v>37.5</v>
      </c>
      <c r="Q81" s="237">
        <f t="shared" si="61"/>
        <v>37.5</v>
      </c>
      <c r="R81" s="237">
        <f t="shared" si="61"/>
        <v>37.5</v>
      </c>
      <c r="S81" s="41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</row>
    <row r="82" spans="1:43" s="1" customFormat="1" ht="20.25" hidden="1" customHeight="1" x14ac:dyDescent="0.2">
      <c r="A82" s="36"/>
      <c r="B82" s="83">
        <f>B76+1</f>
        <v>14</v>
      </c>
      <c r="C82" s="53">
        <v>1</v>
      </c>
      <c r="D82" s="424"/>
      <c r="E82" s="401"/>
      <c r="F82" s="227" t="s">
        <v>148</v>
      </c>
      <c r="G82" s="228">
        <f>IFERROR(G79*G80/100,0)</f>
        <v>0</v>
      </c>
      <c r="H82" s="228">
        <f t="shared" ref="H82:R82" si="62">IFERROR(H79*H80/100,0)</f>
        <v>0</v>
      </c>
      <c r="I82" s="228">
        <f t="shared" si="62"/>
        <v>0</v>
      </c>
      <c r="J82" s="228">
        <f t="shared" si="62"/>
        <v>0</v>
      </c>
      <c r="K82" s="228">
        <f t="shared" si="62"/>
        <v>0</v>
      </c>
      <c r="L82" s="228">
        <f t="shared" si="62"/>
        <v>0</v>
      </c>
      <c r="M82" s="228">
        <f t="shared" si="62"/>
        <v>0</v>
      </c>
      <c r="N82" s="228">
        <f t="shared" si="62"/>
        <v>0</v>
      </c>
      <c r="O82" s="228">
        <f t="shared" si="62"/>
        <v>0</v>
      </c>
      <c r="P82" s="228">
        <f t="shared" si="62"/>
        <v>0</v>
      </c>
      <c r="Q82" s="228">
        <f t="shared" si="62"/>
        <v>0</v>
      </c>
      <c r="R82" s="228">
        <f t="shared" si="62"/>
        <v>0</v>
      </c>
      <c r="S82" s="41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</row>
    <row r="83" spans="1:43" s="1" customFormat="1" ht="20.25" hidden="1" customHeight="1" x14ac:dyDescent="0.2">
      <c r="A83" s="36"/>
      <c r="B83" s="53"/>
      <c r="C83" s="53">
        <f>C82+1</f>
        <v>2</v>
      </c>
      <c r="D83" s="424"/>
      <c r="E83" s="401"/>
      <c r="F83" s="227" t="s">
        <v>145</v>
      </c>
      <c r="G83" s="235">
        <f>IFERROR(G79*G81/100,0)</f>
        <v>0</v>
      </c>
      <c r="H83" s="235">
        <f t="shared" ref="H83:R83" si="63">IFERROR(H79*H81/100,0)</f>
        <v>0</v>
      </c>
      <c r="I83" s="235">
        <f t="shared" si="63"/>
        <v>0</v>
      </c>
      <c r="J83" s="235">
        <f t="shared" si="63"/>
        <v>0</v>
      </c>
      <c r="K83" s="235">
        <f t="shared" si="63"/>
        <v>0</v>
      </c>
      <c r="L83" s="235">
        <f t="shared" si="63"/>
        <v>0</v>
      </c>
      <c r="M83" s="235">
        <f t="shared" si="63"/>
        <v>0</v>
      </c>
      <c r="N83" s="235">
        <f t="shared" si="63"/>
        <v>0</v>
      </c>
      <c r="O83" s="235">
        <f t="shared" si="63"/>
        <v>0</v>
      </c>
      <c r="P83" s="235">
        <f t="shared" si="63"/>
        <v>0</v>
      </c>
      <c r="Q83" s="235">
        <f t="shared" si="63"/>
        <v>0</v>
      </c>
      <c r="R83" s="235">
        <f t="shared" si="63"/>
        <v>0</v>
      </c>
      <c r="S83" s="41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</row>
    <row r="84" spans="1:43" s="1" customFormat="1" ht="20.25" hidden="1" customHeight="1" x14ac:dyDescent="0.2">
      <c r="A84" s="36"/>
      <c r="B84" s="36"/>
      <c r="C84" s="53">
        <v>3</v>
      </c>
      <c r="D84" s="424"/>
      <c r="E84" s="402"/>
      <c r="F84" s="227" t="s">
        <v>147</v>
      </c>
      <c r="G84" s="228">
        <f>IFERROR(G79*G80/100*G80/88,0)</f>
        <v>0</v>
      </c>
      <c r="H84" s="228">
        <f t="shared" ref="H84:R84" si="64">IFERROR(H79*H80/100*H80/88,0)</f>
        <v>0</v>
      </c>
      <c r="I84" s="228">
        <f t="shared" si="64"/>
        <v>0</v>
      </c>
      <c r="J84" s="228">
        <f t="shared" si="64"/>
        <v>0</v>
      </c>
      <c r="K84" s="228">
        <f t="shared" si="64"/>
        <v>0</v>
      </c>
      <c r="L84" s="228">
        <f t="shared" si="64"/>
        <v>0</v>
      </c>
      <c r="M84" s="228">
        <f t="shared" si="64"/>
        <v>0</v>
      </c>
      <c r="N84" s="228">
        <f t="shared" si="64"/>
        <v>0</v>
      </c>
      <c r="O84" s="228">
        <f t="shared" si="64"/>
        <v>0</v>
      </c>
      <c r="P84" s="228">
        <f t="shared" si="64"/>
        <v>0</v>
      </c>
      <c r="Q84" s="228">
        <f t="shared" si="64"/>
        <v>0</v>
      </c>
      <c r="R84" s="228">
        <f t="shared" si="64"/>
        <v>0</v>
      </c>
      <c r="S84" s="41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</row>
    <row r="85" spans="1:43" s="1" customFormat="1" ht="20.25" customHeight="1" x14ac:dyDescent="0.2">
      <c r="A85" s="36"/>
      <c r="B85" s="36"/>
      <c r="C85" s="36"/>
      <c r="D85" s="424"/>
      <c r="E85" s="400" t="e">
        <f>'Gruppe 1'!E86:E91</f>
        <v>#VALUE!</v>
      </c>
      <c r="F85" s="134" t="str">
        <f>$F$6</f>
        <v>FM-Menge (kg)</v>
      </c>
      <c r="G85" s="226"/>
      <c r="H85" s="256" t="str">
        <f t="shared" ref="H85:R85" si="65">IFERROR(G85*H$123/G$123,"-")</f>
        <v>-</v>
      </c>
      <c r="I85" s="256" t="str">
        <f t="shared" si="65"/>
        <v>-</v>
      </c>
      <c r="J85" s="256" t="str">
        <f t="shared" si="65"/>
        <v>-</v>
      </c>
      <c r="K85" s="256" t="str">
        <f t="shared" si="65"/>
        <v>-</v>
      </c>
      <c r="L85" s="256" t="str">
        <f t="shared" si="65"/>
        <v>-</v>
      </c>
      <c r="M85" s="256" t="str">
        <f t="shared" si="65"/>
        <v>-</v>
      </c>
      <c r="N85" s="256" t="str">
        <f t="shared" si="65"/>
        <v>-</v>
      </c>
      <c r="O85" s="256" t="str">
        <f t="shared" si="65"/>
        <v>-</v>
      </c>
      <c r="P85" s="256" t="str">
        <f t="shared" si="65"/>
        <v>-</v>
      </c>
      <c r="Q85" s="256" t="str">
        <f t="shared" si="65"/>
        <v>-</v>
      </c>
      <c r="R85" s="256" t="str">
        <f t="shared" si="65"/>
        <v>-</v>
      </c>
      <c r="S85" s="41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</row>
    <row r="86" spans="1:43" s="1" customFormat="1" ht="20.25" customHeight="1" x14ac:dyDescent="0.2">
      <c r="A86" s="36"/>
      <c r="B86" s="36"/>
      <c r="C86" s="36"/>
      <c r="D86" s="424"/>
      <c r="E86" s="401"/>
      <c r="F86" s="134" t="s">
        <v>63</v>
      </c>
      <c r="G86" s="157">
        <f>'Gruppe 1'!G87</f>
        <v>99</v>
      </c>
      <c r="H86" s="236">
        <f>G86</f>
        <v>99</v>
      </c>
      <c r="I86" s="236">
        <f t="shared" ref="I86:R87" si="66">H86</f>
        <v>99</v>
      </c>
      <c r="J86" s="236">
        <f t="shared" si="66"/>
        <v>99</v>
      </c>
      <c r="K86" s="236">
        <f t="shared" si="66"/>
        <v>99</v>
      </c>
      <c r="L86" s="236">
        <f t="shared" si="66"/>
        <v>99</v>
      </c>
      <c r="M86" s="236">
        <f t="shared" si="66"/>
        <v>99</v>
      </c>
      <c r="N86" s="236">
        <f t="shared" si="66"/>
        <v>99</v>
      </c>
      <c r="O86" s="236">
        <f t="shared" si="66"/>
        <v>99</v>
      </c>
      <c r="P86" s="236">
        <f t="shared" si="66"/>
        <v>99</v>
      </c>
      <c r="Q86" s="236">
        <f t="shared" si="66"/>
        <v>99</v>
      </c>
      <c r="R86" s="236">
        <f t="shared" si="66"/>
        <v>99</v>
      </c>
      <c r="S86" s="41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</row>
    <row r="87" spans="1:43" s="1" customFormat="1" ht="20.25" customHeight="1" x14ac:dyDescent="0.2">
      <c r="A87" s="36"/>
      <c r="B87" s="36"/>
      <c r="C87" s="36"/>
      <c r="D87" s="424"/>
      <c r="E87" s="401"/>
      <c r="F87" s="134" t="s">
        <v>146</v>
      </c>
      <c r="G87" s="234">
        <f>'Gruppe 1'!G88</f>
        <v>73.5</v>
      </c>
      <c r="H87" s="237">
        <f>G87</f>
        <v>73.5</v>
      </c>
      <c r="I87" s="237">
        <f t="shared" si="66"/>
        <v>73.5</v>
      </c>
      <c r="J87" s="237">
        <f t="shared" si="66"/>
        <v>73.5</v>
      </c>
      <c r="K87" s="237">
        <f t="shared" si="66"/>
        <v>73.5</v>
      </c>
      <c r="L87" s="237">
        <f t="shared" si="66"/>
        <v>73.5</v>
      </c>
      <c r="M87" s="237">
        <f t="shared" si="66"/>
        <v>73.5</v>
      </c>
      <c r="N87" s="237">
        <f t="shared" si="66"/>
        <v>73.5</v>
      </c>
      <c r="O87" s="237">
        <f t="shared" si="66"/>
        <v>73.5</v>
      </c>
      <c r="P87" s="237">
        <f t="shared" si="66"/>
        <v>73.5</v>
      </c>
      <c r="Q87" s="237">
        <f t="shared" si="66"/>
        <v>73.5</v>
      </c>
      <c r="R87" s="237">
        <f t="shared" si="66"/>
        <v>73.5</v>
      </c>
      <c r="S87" s="41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</row>
    <row r="88" spans="1:43" s="1" customFormat="1" ht="20.25" hidden="1" customHeight="1" x14ac:dyDescent="0.2">
      <c r="A88" s="36"/>
      <c r="B88" s="83">
        <f>B82+1</f>
        <v>15</v>
      </c>
      <c r="C88" s="53">
        <v>1</v>
      </c>
      <c r="D88" s="424"/>
      <c r="E88" s="401"/>
      <c r="F88" s="227" t="s">
        <v>148</v>
      </c>
      <c r="G88" s="228">
        <f>IFERROR(G85*G86/100,0)</f>
        <v>0</v>
      </c>
      <c r="H88" s="228">
        <f t="shared" ref="H88:R88" si="67">IFERROR(H85*H86/100,0)</f>
        <v>0</v>
      </c>
      <c r="I88" s="228">
        <f t="shared" si="67"/>
        <v>0</v>
      </c>
      <c r="J88" s="228">
        <f t="shared" si="67"/>
        <v>0</v>
      </c>
      <c r="K88" s="228">
        <f t="shared" si="67"/>
        <v>0</v>
      </c>
      <c r="L88" s="228">
        <f t="shared" si="67"/>
        <v>0</v>
      </c>
      <c r="M88" s="228">
        <f t="shared" si="67"/>
        <v>0</v>
      </c>
      <c r="N88" s="228">
        <f t="shared" si="67"/>
        <v>0</v>
      </c>
      <c r="O88" s="228">
        <f t="shared" si="67"/>
        <v>0</v>
      </c>
      <c r="P88" s="228">
        <f t="shared" si="67"/>
        <v>0</v>
      </c>
      <c r="Q88" s="228">
        <f t="shared" si="67"/>
        <v>0</v>
      </c>
      <c r="R88" s="228">
        <f t="shared" si="67"/>
        <v>0</v>
      </c>
      <c r="S88" s="41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</row>
    <row r="89" spans="1:43" s="1" customFormat="1" ht="20.25" hidden="1" customHeight="1" x14ac:dyDescent="0.2">
      <c r="A89" s="36"/>
      <c r="B89" s="53"/>
      <c r="C89" s="53">
        <f>C88+1</f>
        <v>2</v>
      </c>
      <c r="D89" s="424"/>
      <c r="E89" s="401"/>
      <c r="F89" s="227" t="s">
        <v>145</v>
      </c>
      <c r="G89" s="235">
        <f>IFERROR(G85*G87/100,0)</f>
        <v>0</v>
      </c>
      <c r="H89" s="235">
        <f t="shared" ref="H89:R89" si="68">IFERROR(H85*H87/100,0)</f>
        <v>0</v>
      </c>
      <c r="I89" s="235">
        <f t="shared" si="68"/>
        <v>0</v>
      </c>
      <c r="J89" s="235">
        <f t="shared" si="68"/>
        <v>0</v>
      </c>
      <c r="K89" s="235">
        <f t="shared" si="68"/>
        <v>0</v>
      </c>
      <c r="L89" s="235">
        <f t="shared" si="68"/>
        <v>0</v>
      </c>
      <c r="M89" s="235">
        <f t="shared" si="68"/>
        <v>0</v>
      </c>
      <c r="N89" s="235">
        <f t="shared" si="68"/>
        <v>0</v>
      </c>
      <c r="O89" s="235">
        <f t="shared" si="68"/>
        <v>0</v>
      </c>
      <c r="P89" s="235">
        <f t="shared" si="68"/>
        <v>0</v>
      </c>
      <c r="Q89" s="235">
        <f t="shared" si="68"/>
        <v>0</v>
      </c>
      <c r="R89" s="235">
        <f t="shared" si="68"/>
        <v>0</v>
      </c>
      <c r="S89" s="41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</row>
    <row r="90" spans="1:43" s="1" customFormat="1" ht="20.25" hidden="1" customHeight="1" x14ac:dyDescent="0.2">
      <c r="A90" s="36"/>
      <c r="B90" s="36"/>
      <c r="C90" s="53">
        <v>3</v>
      </c>
      <c r="D90" s="424"/>
      <c r="E90" s="402"/>
      <c r="F90" s="227" t="s">
        <v>147</v>
      </c>
      <c r="G90" s="228">
        <f>IFERROR(G85*G86/100*G86/88,0)</f>
        <v>0</v>
      </c>
      <c r="H90" s="228">
        <f t="shared" ref="H90:R90" si="69">IFERROR(H85*H86/100*H86/88,0)</f>
        <v>0</v>
      </c>
      <c r="I90" s="228">
        <f t="shared" si="69"/>
        <v>0</v>
      </c>
      <c r="J90" s="228">
        <f t="shared" si="69"/>
        <v>0</v>
      </c>
      <c r="K90" s="228">
        <f t="shared" si="69"/>
        <v>0</v>
      </c>
      <c r="L90" s="228">
        <f t="shared" si="69"/>
        <v>0</v>
      </c>
      <c r="M90" s="228">
        <f t="shared" si="69"/>
        <v>0</v>
      </c>
      <c r="N90" s="228">
        <f t="shared" si="69"/>
        <v>0</v>
      </c>
      <c r="O90" s="228">
        <f t="shared" si="69"/>
        <v>0</v>
      </c>
      <c r="P90" s="228">
        <f t="shared" si="69"/>
        <v>0</v>
      </c>
      <c r="Q90" s="228">
        <f t="shared" si="69"/>
        <v>0</v>
      </c>
      <c r="R90" s="228">
        <f t="shared" si="69"/>
        <v>0</v>
      </c>
      <c r="S90" s="41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</row>
    <row r="91" spans="1:43" s="1" customFormat="1" ht="20.25" customHeight="1" x14ac:dyDescent="0.2">
      <c r="A91" s="36"/>
      <c r="B91" s="36"/>
      <c r="C91" s="36"/>
      <c r="D91" s="424"/>
      <c r="E91" s="400" t="e">
        <f>'Gruppe 1'!E92:E97</f>
        <v>#VALUE!</v>
      </c>
      <c r="F91" s="134" t="str">
        <f>$F$6</f>
        <v>FM-Menge (kg)</v>
      </c>
      <c r="G91" s="226"/>
      <c r="H91" s="256" t="str">
        <f t="shared" ref="H91:R91" si="70">IFERROR(G91*H$123/G$123,"-")</f>
        <v>-</v>
      </c>
      <c r="I91" s="256" t="str">
        <f t="shared" si="70"/>
        <v>-</v>
      </c>
      <c r="J91" s="256" t="str">
        <f t="shared" si="70"/>
        <v>-</v>
      </c>
      <c r="K91" s="256" t="str">
        <f t="shared" si="70"/>
        <v>-</v>
      </c>
      <c r="L91" s="256" t="str">
        <f t="shared" si="70"/>
        <v>-</v>
      </c>
      <c r="M91" s="256" t="str">
        <f t="shared" si="70"/>
        <v>-</v>
      </c>
      <c r="N91" s="256" t="str">
        <f t="shared" si="70"/>
        <v>-</v>
      </c>
      <c r="O91" s="256" t="str">
        <f t="shared" si="70"/>
        <v>-</v>
      </c>
      <c r="P91" s="256" t="str">
        <f t="shared" si="70"/>
        <v>-</v>
      </c>
      <c r="Q91" s="256" t="str">
        <f t="shared" si="70"/>
        <v>-</v>
      </c>
      <c r="R91" s="256" t="str">
        <f t="shared" si="70"/>
        <v>-</v>
      </c>
      <c r="S91" s="41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</row>
    <row r="92" spans="1:43" s="1" customFormat="1" ht="20.25" customHeight="1" x14ac:dyDescent="0.2">
      <c r="A92" s="36"/>
      <c r="B92" s="36"/>
      <c r="C92" s="36"/>
      <c r="D92" s="424"/>
      <c r="E92" s="401"/>
      <c r="F92" s="134" t="s">
        <v>63</v>
      </c>
      <c r="G92" s="157">
        <f>'Gruppe 1'!G93</f>
        <v>99</v>
      </c>
      <c r="H92" s="236">
        <f>G92</f>
        <v>99</v>
      </c>
      <c r="I92" s="236">
        <f t="shared" ref="I92:R93" si="71">H92</f>
        <v>99</v>
      </c>
      <c r="J92" s="236">
        <f t="shared" si="71"/>
        <v>99</v>
      </c>
      <c r="K92" s="236">
        <f t="shared" si="71"/>
        <v>99</v>
      </c>
      <c r="L92" s="236">
        <f t="shared" si="71"/>
        <v>99</v>
      </c>
      <c r="M92" s="236">
        <f t="shared" si="71"/>
        <v>99</v>
      </c>
      <c r="N92" s="236">
        <f t="shared" si="71"/>
        <v>99</v>
      </c>
      <c r="O92" s="236">
        <f t="shared" si="71"/>
        <v>99</v>
      </c>
      <c r="P92" s="236">
        <f t="shared" si="71"/>
        <v>99</v>
      </c>
      <c r="Q92" s="236">
        <f t="shared" si="71"/>
        <v>99</v>
      </c>
      <c r="R92" s="236">
        <f t="shared" si="71"/>
        <v>99</v>
      </c>
      <c r="S92" s="41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</row>
    <row r="93" spans="1:43" s="1" customFormat="1" ht="20.25" customHeight="1" x14ac:dyDescent="0.2">
      <c r="A93" s="36"/>
      <c r="B93" s="36"/>
      <c r="C93" s="36"/>
      <c r="D93" s="424"/>
      <c r="E93" s="401"/>
      <c r="F93" s="134" t="s">
        <v>146</v>
      </c>
      <c r="G93" s="234">
        <f>'Gruppe 1'!G94</f>
        <v>70</v>
      </c>
      <c r="H93" s="237">
        <f>G93</f>
        <v>70</v>
      </c>
      <c r="I93" s="237">
        <f t="shared" si="71"/>
        <v>70</v>
      </c>
      <c r="J93" s="237">
        <f t="shared" si="71"/>
        <v>70</v>
      </c>
      <c r="K93" s="237">
        <f t="shared" si="71"/>
        <v>70</v>
      </c>
      <c r="L93" s="237">
        <f t="shared" si="71"/>
        <v>70</v>
      </c>
      <c r="M93" s="237">
        <f t="shared" si="71"/>
        <v>70</v>
      </c>
      <c r="N93" s="237">
        <f t="shared" si="71"/>
        <v>70</v>
      </c>
      <c r="O93" s="237">
        <f t="shared" si="71"/>
        <v>70</v>
      </c>
      <c r="P93" s="237">
        <f t="shared" si="71"/>
        <v>70</v>
      </c>
      <c r="Q93" s="237">
        <f t="shared" si="71"/>
        <v>70</v>
      </c>
      <c r="R93" s="237">
        <f t="shared" si="71"/>
        <v>70</v>
      </c>
      <c r="S93" s="41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</row>
    <row r="94" spans="1:43" s="1" customFormat="1" ht="20.25" hidden="1" customHeight="1" x14ac:dyDescent="0.2">
      <c r="A94" s="36"/>
      <c r="B94" s="83">
        <f>B88+1</f>
        <v>16</v>
      </c>
      <c r="C94" s="53">
        <v>1</v>
      </c>
      <c r="D94" s="424"/>
      <c r="E94" s="401"/>
      <c r="F94" s="227" t="s">
        <v>148</v>
      </c>
      <c r="G94" s="228">
        <f>IFERROR(G91*G92/100,0)</f>
        <v>0</v>
      </c>
      <c r="H94" s="228">
        <f t="shared" ref="H94:R94" si="72">IFERROR(H91*H92/100,0)</f>
        <v>0</v>
      </c>
      <c r="I94" s="228">
        <f t="shared" si="72"/>
        <v>0</v>
      </c>
      <c r="J94" s="228">
        <f t="shared" si="72"/>
        <v>0</v>
      </c>
      <c r="K94" s="228">
        <f t="shared" si="72"/>
        <v>0</v>
      </c>
      <c r="L94" s="228">
        <f t="shared" si="72"/>
        <v>0</v>
      </c>
      <c r="M94" s="228">
        <f t="shared" si="72"/>
        <v>0</v>
      </c>
      <c r="N94" s="228">
        <f t="shared" si="72"/>
        <v>0</v>
      </c>
      <c r="O94" s="228">
        <f t="shared" si="72"/>
        <v>0</v>
      </c>
      <c r="P94" s="228">
        <f t="shared" si="72"/>
        <v>0</v>
      </c>
      <c r="Q94" s="228">
        <f t="shared" si="72"/>
        <v>0</v>
      </c>
      <c r="R94" s="228">
        <f t="shared" si="72"/>
        <v>0</v>
      </c>
      <c r="S94" s="41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</row>
    <row r="95" spans="1:43" s="1" customFormat="1" ht="20.25" hidden="1" customHeight="1" x14ac:dyDescent="0.2">
      <c r="A95" s="36"/>
      <c r="B95" s="53"/>
      <c r="C95" s="53">
        <f>C94+1</f>
        <v>2</v>
      </c>
      <c r="D95" s="424"/>
      <c r="E95" s="401"/>
      <c r="F95" s="227" t="s">
        <v>145</v>
      </c>
      <c r="G95" s="235">
        <f>IFERROR(G91*G93/100,0)</f>
        <v>0</v>
      </c>
      <c r="H95" s="235">
        <f t="shared" ref="H95:R95" si="73">IFERROR(H91*H93/100,0)</f>
        <v>0</v>
      </c>
      <c r="I95" s="235">
        <f t="shared" si="73"/>
        <v>0</v>
      </c>
      <c r="J95" s="235">
        <f t="shared" si="73"/>
        <v>0</v>
      </c>
      <c r="K95" s="235">
        <f t="shared" si="73"/>
        <v>0</v>
      </c>
      <c r="L95" s="235">
        <f t="shared" si="73"/>
        <v>0</v>
      </c>
      <c r="M95" s="235">
        <f t="shared" si="73"/>
        <v>0</v>
      </c>
      <c r="N95" s="235">
        <f t="shared" si="73"/>
        <v>0</v>
      </c>
      <c r="O95" s="235">
        <f t="shared" si="73"/>
        <v>0</v>
      </c>
      <c r="P95" s="235">
        <f t="shared" si="73"/>
        <v>0</v>
      </c>
      <c r="Q95" s="235">
        <f t="shared" si="73"/>
        <v>0</v>
      </c>
      <c r="R95" s="235">
        <f t="shared" si="73"/>
        <v>0</v>
      </c>
      <c r="S95" s="41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</row>
    <row r="96" spans="1:43" s="1" customFormat="1" ht="20.25" hidden="1" customHeight="1" x14ac:dyDescent="0.2">
      <c r="A96" s="36"/>
      <c r="B96" s="36"/>
      <c r="C96" s="53">
        <v>3</v>
      </c>
      <c r="D96" s="424"/>
      <c r="E96" s="402"/>
      <c r="F96" s="227" t="s">
        <v>147</v>
      </c>
      <c r="G96" s="228">
        <f>IFERROR(G91*G92/100*G92/88,0)</f>
        <v>0</v>
      </c>
      <c r="H96" s="228">
        <f t="shared" ref="H96:R96" si="74">IFERROR(H91*H92/100*H92/88,0)</f>
        <v>0</v>
      </c>
      <c r="I96" s="228">
        <f t="shared" si="74"/>
        <v>0</v>
      </c>
      <c r="J96" s="228">
        <f t="shared" si="74"/>
        <v>0</v>
      </c>
      <c r="K96" s="228">
        <f t="shared" si="74"/>
        <v>0</v>
      </c>
      <c r="L96" s="228">
        <f t="shared" si="74"/>
        <v>0</v>
      </c>
      <c r="M96" s="228">
        <f t="shared" si="74"/>
        <v>0</v>
      </c>
      <c r="N96" s="228">
        <f t="shared" si="74"/>
        <v>0</v>
      </c>
      <c r="O96" s="228">
        <f t="shared" si="74"/>
        <v>0</v>
      </c>
      <c r="P96" s="228">
        <f t="shared" si="74"/>
        <v>0</v>
      </c>
      <c r="Q96" s="228">
        <f t="shared" si="74"/>
        <v>0</v>
      </c>
      <c r="R96" s="228">
        <f t="shared" si="74"/>
        <v>0</v>
      </c>
      <c r="S96" s="41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</row>
    <row r="97" spans="1:43" s="1" customFormat="1" ht="20.25" customHeight="1" x14ac:dyDescent="0.2">
      <c r="A97" s="36"/>
      <c r="B97" s="36"/>
      <c r="C97" s="36"/>
      <c r="D97" s="424"/>
      <c r="E97" s="400" t="e">
        <f>'Gruppe 1'!E98:E103</f>
        <v>#VALUE!</v>
      </c>
      <c r="F97" s="134" t="str">
        <f>$F$6</f>
        <v>FM-Menge (kg)</v>
      </c>
      <c r="G97" s="226"/>
      <c r="H97" s="256" t="str">
        <f t="shared" ref="H97:R97" si="75">IFERROR(G97*H$123/G$123,"-")</f>
        <v>-</v>
      </c>
      <c r="I97" s="256" t="str">
        <f t="shared" si="75"/>
        <v>-</v>
      </c>
      <c r="J97" s="256" t="str">
        <f t="shared" si="75"/>
        <v>-</v>
      </c>
      <c r="K97" s="256" t="str">
        <f t="shared" si="75"/>
        <v>-</v>
      </c>
      <c r="L97" s="256" t="str">
        <f t="shared" si="75"/>
        <v>-</v>
      </c>
      <c r="M97" s="256" t="str">
        <f t="shared" si="75"/>
        <v>-</v>
      </c>
      <c r="N97" s="256" t="str">
        <f t="shared" si="75"/>
        <v>-</v>
      </c>
      <c r="O97" s="256" t="str">
        <f t="shared" si="75"/>
        <v>-</v>
      </c>
      <c r="P97" s="256" t="str">
        <f t="shared" si="75"/>
        <v>-</v>
      </c>
      <c r="Q97" s="256" t="str">
        <f t="shared" si="75"/>
        <v>-</v>
      </c>
      <c r="R97" s="256" t="str">
        <f t="shared" si="75"/>
        <v>-</v>
      </c>
      <c r="S97" s="41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</row>
    <row r="98" spans="1:43" s="1" customFormat="1" ht="20.25" customHeight="1" x14ac:dyDescent="0.2">
      <c r="A98" s="36"/>
      <c r="B98" s="36"/>
      <c r="C98" s="36"/>
      <c r="D98" s="424"/>
      <c r="E98" s="401"/>
      <c r="F98" s="134" t="s">
        <v>63</v>
      </c>
      <c r="G98" s="157">
        <f>'Gruppe 1'!G99</f>
        <v>98</v>
      </c>
      <c r="H98" s="236">
        <f>G98</f>
        <v>98</v>
      </c>
      <c r="I98" s="236">
        <f t="shared" ref="I98:R99" si="76">H98</f>
        <v>98</v>
      </c>
      <c r="J98" s="236">
        <f t="shared" si="76"/>
        <v>98</v>
      </c>
      <c r="K98" s="236">
        <f t="shared" si="76"/>
        <v>98</v>
      </c>
      <c r="L98" s="236">
        <f t="shared" si="76"/>
        <v>98</v>
      </c>
      <c r="M98" s="236">
        <f t="shared" si="76"/>
        <v>98</v>
      </c>
      <c r="N98" s="236">
        <f t="shared" si="76"/>
        <v>98</v>
      </c>
      <c r="O98" s="236">
        <f t="shared" si="76"/>
        <v>98</v>
      </c>
      <c r="P98" s="236">
        <f t="shared" si="76"/>
        <v>98</v>
      </c>
      <c r="Q98" s="236">
        <f t="shared" si="76"/>
        <v>98</v>
      </c>
      <c r="R98" s="236">
        <f t="shared" si="76"/>
        <v>98</v>
      </c>
      <c r="S98" s="41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</row>
    <row r="99" spans="1:43" s="1" customFormat="1" ht="20.25" customHeight="1" x14ac:dyDescent="0.2">
      <c r="A99" s="36"/>
      <c r="B99" s="36"/>
      <c r="C99" s="36"/>
      <c r="D99" s="424"/>
      <c r="E99" s="401"/>
      <c r="F99" s="134" t="s">
        <v>146</v>
      </c>
      <c r="G99" s="234">
        <f>'Gruppe 1'!G100</f>
        <v>4.5</v>
      </c>
      <c r="H99" s="237">
        <f>G99</f>
        <v>4.5</v>
      </c>
      <c r="I99" s="237">
        <f t="shared" si="76"/>
        <v>4.5</v>
      </c>
      <c r="J99" s="237">
        <f t="shared" si="76"/>
        <v>4.5</v>
      </c>
      <c r="K99" s="237">
        <f t="shared" si="76"/>
        <v>4.5</v>
      </c>
      <c r="L99" s="237">
        <f t="shared" si="76"/>
        <v>4.5</v>
      </c>
      <c r="M99" s="237">
        <f t="shared" si="76"/>
        <v>4.5</v>
      </c>
      <c r="N99" s="237">
        <f t="shared" si="76"/>
        <v>4.5</v>
      </c>
      <c r="O99" s="237">
        <f t="shared" si="76"/>
        <v>4.5</v>
      </c>
      <c r="P99" s="237">
        <f t="shared" si="76"/>
        <v>4.5</v>
      </c>
      <c r="Q99" s="237">
        <f t="shared" si="76"/>
        <v>4.5</v>
      </c>
      <c r="R99" s="237">
        <f t="shared" si="76"/>
        <v>4.5</v>
      </c>
      <c r="S99" s="41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</row>
    <row r="100" spans="1:43" s="1" customFormat="1" ht="20.25" hidden="1" customHeight="1" x14ac:dyDescent="0.2">
      <c r="A100" s="36"/>
      <c r="B100" s="83">
        <f>B94+1</f>
        <v>17</v>
      </c>
      <c r="C100" s="53">
        <v>1</v>
      </c>
      <c r="D100" s="424"/>
      <c r="E100" s="401"/>
      <c r="F100" s="227" t="s">
        <v>148</v>
      </c>
      <c r="G100" s="228">
        <f>IFERROR(G97*G98/100,0)</f>
        <v>0</v>
      </c>
      <c r="H100" s="228">
        <f t="shared" ref="H100:R100" si="77">IFERROR(H97*H98/100,0)</f>
        <v>0</v>
      </c>
      <c r="I100" s="228">
        <f t="shared" si="77"/>
        <v>0</v>
      </c>
      <c r="J100" s="228">
        <f t="shared" si="77"/>
        <v>0</v>
      </c>
      <c r="K100" s="228">
        <f t="shared" si="77"/>
        <v>0</v>
      </c>
      <c r="L100" s="228">
        <f t="shared" si="77"/>
        <v>0</v>
      </c>
      <c r="M100" s="228">
        <f t="shared" si="77"/>
        <v>0</v>
      </c>
      <c r="N100" s="228">
        <f t="shared" si="77"/>
        <v>0</v>
      </c>
      <c r="O100" s="228">
        <f t="shared" si="77"/>
        <v>0</v>
      </c>
      <c r="P100" s="228">
        <f t="shared" si="77"/>
        <v>0</v>
      </c>
      <c r="Q100" s="228">
        <f t="shared" si="77"/>
        <v>0</v>
      </c>
      <c r="R100" s="228">
        <f t="shared" si="77"/>
        <v>0</v>
      </c>
      <c r="S100" s="41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</row>
    <row r="101" spans="1:43" s="1" customFormat="1" ht="20.25" hidden="1" customHeight="1" x14ac:dyDescent="0.2">
      <c r="A101" s="36"/>
      <c r="B101" s="53"/>
      <c r="C101" s="53">
        <f>C100+1</f>
        <v>2</v>
      </c>
      <c r="D101" s="424"/>
      <c r="E101" s="401"/>
      <c r="F101" s="227" t="s">
        <v>145</v>
      </c>
      <c r="G101" s="235">
        <f>IFERROR(G97*G99/100,0)</f>
        <v>0</v>
      </c>
      <c r="H101" s="235">
        <f t="shared" ref="H101:R101" si="78">IFERROR(H97*H99/100,0)</f>
        <v>0</v>
      </c>
      <c r="I101" s="235">
        <f t="shared" si="78"/>
        <v>0</v>
      </c>
      <c r="J101" s="235">
        <f t="shared" si="78"/>
        <v>0</v>
      </c>
      <c r="K101" s="235">
        <f t="shared" si="78"/>
        <v>0</v>
      </c>
      <c r="L101" s="235">
        <f t="shared" si="78"/>
        <v>0</v>
      </c>
      <c r="M101" s="235">
        <f t="shared" si="78"/>
        <v>0</v>
      </c>
      <c r="N101" s="235">
        <f t="shared" si="78"/>
        <v>0</v>
      </c>
      <c r="O101" s="235">
        <f t="shared" si="78"/>
        <v>0</v>
      </c>
      <c r="P101" s="235">
        <f t="shared" si="78"/>
        <v>0</v>
      </c>
      <c r="Q101" s="235">
        <f t="shared" si="78"/>
        <v>0</v>
      </c>
      <c r="R101" s="235">
        <f t="shared" si="78"/>
        <v>0</v>
      </c>
      <c r="S101" s="41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</row>
    <row r="102" spans="1:43" s="1" customFormat="1" ht="20.25" hidden="1" customHeight="1" x14ac:dyDescent="0.2">
      <c r="A102" s="36"/>
      <c r="B102" s="36"/>
      <c r="C102" s="53">
        <v>3</v>
      </c>
      <c r="D102" s="424"/>
      <c r="E102" s="402"/>
      <c r="F102" s="227" t="s">
        <v>147</v>
      </c>
      <c r="G102" s="228">
        <f>IFERROR(G97*G98/100*G98/88,0)</f>
        <v>0</v>
      </c>
      <c r="H102" s="228">
        <f t="shared" ref="H102:R102" si="79">IFERROR(H97*H98/100*H98/88,0)</f>
        <v>0</v>
      </c>
      <c r="I102" s="228">
        <f t="shared" si="79"/>
        <v>0</v>
      </c>
      <c r="J102" s="228">
        <f t="shared" si="79"/>
        <v>0</v>
      </c>
      <c r="K102" s="228">
        <f t="shared" si="79"/>
        <v>0</v>
      </c>
      <c r="L102" s="228">
        <f t="shared" si="79"/>
        <v>0</v>
      </c>
      <c r="M102" s="228">
        <f t="shared" si="79"/>
        <v>0</v>
      </c>
      <c r="N102" s="228">
        <f t="shared" si="79"/>
        <v>0</v>
      </c>
      <c r="O102" s="228">
        <f t="shared" si="79"/>
        <v>0</v>
      </c>
      <c r="P102" s="228">
        <f t="shared" si="79"/>
        <v>0</v>
      </c>
      <c r="Q102" s="228">
        <f t="shared" si="79"/>
        <v>0</v>
      </c>
      <c r="R102" s="228">
        <f t="shared" si="79"/>
        <v>0</v>
      </c>
      <c r="S102" s="41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</row>
    <row r="103" spans="1:43" s="1" customFormat="1" ht="20.25" customHeight="1" x14ac:dyDescent="0.2">
      <c r="A103" s="36"/>
      <c r="B103" s="36"/>
      <c r="C103" s="36"/>
      <c r="D103" s="421" t="s">
        <v>70</v>
      </c>
      <c r="E103" s="400" t="e">
        <f>'Gruppe 1'!E104:E109</f>
        <v>#VALUE!</v>
      </c>
      <c r="F103" s="134" t="str">
        <f>$F$6</f>
        <v>FM-Menge (kg)</v>
      </c>
      <c r="G103" s="226"/>
      <c r="H103" s="256" t="str">
        <f t="shared" ref="H103:R103" si="80">IFERROR(G103*H$123/G$123,"-")</f>
        <v>-</v>
      </c>
      <c r="I103" s="256" t="str">
        <f t="shared" si="80"/>
        <v>-</v>
      </c>
      <c r="J103" s="256" t="str">
        <f t="shared" si="80"/>
        <v>-</v>
      </c>
      <c r="K103" s="256" t="str">
        <f t="shared" si="80"/>
        <v>-</v>
      </c>
      <c r="L103" s="256" t="str">
        <f t="shared" si="80"/>
        <v>-</v>
      </c>
      <c r="M103" s="256" t="str">
        <f t="shared" si="80"/>
        <v>-</v>
      </c>
      <c r="N103" s="256" t="str">
        <f t="shared" si="80"/>
        <v>-</v>
      </c>
      <c r="O103" s="256" t="str">
        <f t="shared" si="80"/>
        <v>-</v>
      </c>
      <c r="P103" s="256" t="str">
        <f t="shared" si="80"/>
        <v>-</v>
      </c>
      <c r="Q103" s="256" t="str">
        <f t="shared" si="80"/>
        <v>-</v>
      </c>
      <c r="R103" s="256" t="str">
        <f t="shared" si="80"/>
        <v>-</v>
      </c>
      <c r="S103" s="41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</row>
    <row r="104" spans="1:43" s="1" customFormat="1" ht="20.25" customHeight="1" x14ac:dyDescent="0.2">
      <c r="A104" s="36"/>
      <c r="B104" s="36"/>
      <c r="C104" s="36"/>
      <c r="D104" s="421"/>
      <c r="E104" s="401"/>
      <c r="F104" s="134" t="s">
        <v>63</v>
      </c>
      <c r="G104" s="157">
        <f>'Gruppe 1'!G105</f>
        <v>25</v>
      </c>
      <c r="H104" s="236">
        <f>G104</f>
        <v>25</v>
      </c>
      <c r="I104" s="236">
        <f t="shared" ref="I104:R105" si="81">H104</f>
        <v>25</v>
      </c>
      <c r="J104" s="236">
        <f t="shared" si="81"/>
        <v>25</v>
      </c>
      <c r="K104" s="236">
        <f t="shared" si="81"/>
        <v>25</v>
      </c>
      <c r="L104" s="236">
        <f t="shared" si="81"/>
        <v>25</v>
      </c>
      <c r="M104" s="236">
        <f t="shared" si="81"/>
        <v>25</v>
      </c>
      <c r="N104" s="236">
        <f t="shared" si="81"/>
        <v>25</v>
      </c>
      <c r="O104" s="236">
        <f t="shared" si="81"/>
        <v>25</v>
      </c>
      <c r="P104" s="236">
        <f t="shared" si="81"/>
        <v>25</v>
      </c>
      <c r="Q104" s="236">
        <f t="shared" si="81"/>
        <v>25</v>
      </c>
      <c r="R104" s="236">
        <f t="shared" si="81"/>
        <v>25</v>
      </c>
      <c r="S104" s="41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</row>
    <row r="105" spans="1:43" s="1" customFormat="1" ht="20.25" customHeight="1" x14ac:dyDescent="0.2">
      <c r="A105" s="36"/>
      <c r="B105" s="36"/>
      <c r="C105" s="36"/>
      <c r="D105" s="421"/>
      <c r="E105" s="401"/>
      <c r="F105" s="134" t="s">
        <v>146</v>
      </c>
      <c r="G105" s="234">
        <f>'Gruppe 1'!G106</f>
        <v>4.2</v>
      </c>
      <c r="H105" s="237">
        <f>G105</f>
        <v>4.2</v>
      </c>
      <c r="I105" s="237">
        <f t="shared" si="81"/>
        <v>4.2</v>
      </c>
      <c r="J105" s="237">
        <f t="shared" si="81"/>
        <v>4.2</v>
      </c>
      <c r="K105" s="237">
        <f t="shared" si="81"/>
        <v>4.2</v>
      </c>
      <c r="L105" s="237">
        <f t="shared" si="81"/>
        <v>4.2</v>
      </c>
      <c r="M105" s="237">
        <f t="shared" si="81"/>
        <v>4.2</v>
      </c>
      <c r="N105" s="237">
        <f t="shared" si="81"/>
        <v>4.2</v>
      </c>
      <c r="O105" s="237">
        <f t="shared" si="81"/>
        <v>4.2</v>
      </c>
      <c r="P105" s="237">
        <f t="shared" si="81"/>
        <v>4.2</v>
      </c>
      <c r="Q105" s="237">
        <f t="shared" si="81"/>
        <v>4.2</v>
      </c>
      <c r="R105" s="237">
        <f t="shared" si="81"/>
        <v>4.2</v>
      </c>
      <c r="S105" s="41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</row>
    <row r="106" spans="1:43" s="1" customFormat="1" ht="20.25" hidden="1" customHeight="1" x14ac:dyDescent="0.2">
      <c r="A106" s="36"/>
      <c r="B106" s="83">
        <f>B100+1</f>
        <v>18</v>
      </c>
      <c r="C106" s="53">
        <v>1</v>
      </c>
      <c r="D106" s="421"/>
      <c r="E106" s="401"/>
      <c r="F106" s="227" t="s">
        <v>148</v>
      </c>
      <c r="G106" s="228">
        <f>IFERROR(G103*G104/100,0)</f>
        <v>0</v>
      </c>
      <c r="H106" s="228">
        <f t="shared" ref="H106:R106" si="82">IFERROR(H103*H104/100,0)</f>
        <v>0</v>
      </c>
      <c r="I106" s="228">
        <f t="shared" si="82"/>
        <v>0</v>
      </c>
      <c r="J106" s="228">
        <f t="shared" si="82"/>
        <v>0</v>
      </c>
      <c r="K106" s="228">
        <f t="shared" si="82"/>
        <v>0</v>
      </c>
      <c r="L106" s="228">
        <f t="shared" si="82"/>
        <v>0</v>
      </c>
      <c r="M106" s="228">
        <f t="shared" si="82"/>
        <v>0</v>
      </c>
      <c r="N106" s="228">
        <f t="shared" si="82"/>
        <v>0</v>
      </c>
      <c r="O106" s="228">
        <f t="shared" si="82"/>
        <v>0</v>
      </c>
      <c r="P106" s="228">
        <f t="shared" si="82"/>
        <v>0</v>
      </c>
      <c r="Q106" s="228">
        <f t="shared" si="82"/>
        <v>0</v>
      </c>
      <c r="R106" s="228">
        <f t="shared" si="82"/>
        <v>0</v>
      </c>
      <c r="S106" s="41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</row>
    <row r="107" spans="1:43" s="1" customFormat="1" ht="20.25" hidden="1" customHeight="1" x14ac:dyDescent="0.2">
      <c r="A107" s="36"/>
      <c r="B107" s="53"/>
      <c r="C107" s="53">
        <f>C106+1</f>
        <v>2</v>
      </c>
      <c r="D107" s="421"/>
      <c r="E107" s="401"/>
      <c r="F107" s="227" t="s">
        <v>145</v>
      </c>
      <c r="G107" s="235">
        <f>IFERROR(G103*G105/100,0)</f>
        <v>0</v>
      </c>
      <c r="H107" s="235">
        <f t="shared" ref="H107:R107" si="83">IFERROR(H103*H105/100,0)</f>
        <v>0</v>
      </c>
      <c r="I107" s="235">
        <f t="shared" si="83"/>
        <v>0</v>
      </c>
      <c r="J107" s="235">
        <f t="shared" si="83"/>
        <v>0</v>
      </c>
      <c r="K107" s="235">
        <f t="shared" si="83"/>
        <v>0</v>
      </c>
      <c r="L107" s="235">
        <f t="shared" si="83"/>
        <v>0</v>
      </c>
      <c r="M107" s="235">
        <f t="shared" si="83"/>
        <v>0</v>
      </c>
      <c r="N107" s="235">
        <f t="shared" si="83"/>
        <v>0</v>
      </c>
      <c r="O107" s="235">
        <f t="shared" si="83"/>
        <v>0</v>
      </c>
      <c r="P107" s="235">
        <f t="shared" si="83"/>
        <v>0</v>
      </c>
      <c r="Q107" s="235">
        <f t="shared" si="83"/>
        <v>0</v>
      </c>
      <c r="R107" s="235">
        <f t="shared" si="83"/>
        <v>0</v>
      </c>
      <c r="S107" s="41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</row>
    <row r="108" spans="1:43" s="1" customFormat="1" ht="20.25" hidden="1" customHeight="1" x14ac:dyDescent="0.2">
      <c r="A108" s="36"/>
      <c r="B108" s="36"/>
      <c r="C108" s="53">
        <v>3</v>
      </c>
      <c r="D108" s="421"/>
      <c r="E108" s="402"/>
      <c r="F108" s="227" t="s">
        <v>147</v>
      </c>
      <c r="G108" s="228">
        <f>IFERROR(G103*G104/100*G104/88,0)</f>
        <v>0</v>
      </c>
      <c r="H108" s="228">
        <f t="shared" ref="H108:R108" si="84">IFERROR(H103*H104/100*H104/88,0)</f>
        <v>0</v>
      </c>
      <c r="I108" s="228">
        <f t="shared" si="84"/>
        <v>0</v>
      </c>
      <c r="J108" s="228">
        <f t="shared" si="84"/>
        <v>0</v>
      </c>
      <c r="K108" s="228">
        <f t="shared" si="84"/>
        <v>0</v>
      </c>
      <c r="L108" s="228">
        <f t="shared" si="84"/>
        <v>0</v>
      </c>
      <c r="M108" s="228">
        <f t="shared" si="84"/>
        <v>0</v>
      </c>
      <c r="N108" s="228">
        <f t="shared" si="84"/>
        <v>0</v>
      </c>
      <c r="O108" s="228">
        <f t="shared" si="84"/>
        <v>0</v>
      </c>
      <c r="P108" s="228">
        <f t="shared" si="84"/>
        <v>0</v>
      </c>
      <c r="Q108" s="228">
        <f t="shared" si="84"/>
        <v>0</v>
      </c>
      <c r="R108" s="228">
        <f t="shared" si="84"/>
        <v>0</v>
      </c>
      <c r="S108" s="41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</row>
    <row r="109" spans="1:43" s="1" customFormat="1" ht="20.25" customHeight="1" x14ac:dyDescent="0.2">
      <c r="A109" s="36"/>
      <c r="B109" s="36"/>
      <c r="C109" s="36"/>
      <c r="D109" s="421"/>
      <c r="E109" s="400" t="e">
        <f>'Gruppe 1'!E110:E115</f>
        <v>#VALUE!</v>
      </c>
      <c r="F109" s="134" t="str">
        <f>$F$6</f>
        <v>FM-Menge (kg)</v>
      </c>
      <c r="G109" s="226"/>
      <c r="H109" s="256" t="str">
        <f t="shared" ref="H109:R109" si="85">IFERROR(G109*H$123/G$123,"-")</f>
        <v>-</v>
      </c>
      <c r="I109" s="256" t="str">
        <f t="shared" si="85"/>
        <v>-</v>
      </c>
      <c r="J109" s="256" t="str">
        <f t="shared" si="85"/>
        <v>-</v>
      </c>
      <c r="K109" s="256" t="str">
        <f t="shared" si="85"/>
        <v>-</v>
      </c>
      <c r="L109" s="256" t="str">
        <f t="shared" si="85"/>
        <v>-</v>
      </c>
      <c r="M109" s="256" t="str">
        <f t="shared" si="85"/>
        <v>-</v>
      </c>
      <c r="N109" s="256" t="str">
        <f t="shared" si="85"/>
        <v>-</v>
      </c>
      <c r="O109" s="256" t="str">
        <f t="shared" si="85"/>
        <v>-</v>
      </c>
      <c r="P109" s="256" t="str">
        <f t="shared" si="85"/>
        <v>-</v>
      </c>
      <c r="Q109" s="256" t="str">
        <f t="shared" si="85"/>
        <v>-</v>
      </c>
      <c r="R109" s="256" t="str">
        <f t="shared" si="85"/>
        <v>-</v>
      </c>
      <c r="S109" s="41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</row>
    <row r="110" spans="1:43" s="1" customFormat="1" ht="20.25" customHeight="1" x14ac:dyDescent="0.2">
      <c r="A110" s="36"/>
      <c r="B110" s="36"/>
      <c r="C110" s="36"/>
      <c r="D110" s="421"/>
      <c r="E110" s="401"/>
      <c r="F110" s="134" t="s">
        <v>63</v>
      </c>
      <c r="G110" s="157">
        <f>'Gruppe 1'!G111</f>
        <v>24</v>
      </c>
      <c r="H110" s="236">
        <f>G110</f>
        <v>24</v>
      </c>
      <c r="I110" s="236">
        <f t="shared" ref="I110:R111" si="86">H110</f>
        <v>24</v>
      </c>
      <c r="J110" s="236">
        <f t="shared" si="86"/>
        <v>24</v>
      </c>
      <c r="K110" s="236">
        <f t="shared" si="86"/>
        <v>24</v>
      </c>
      <c r="L110" s="236">
        <f t="shared" si="86"/>
        <v>24</v>
      </c>
      <c r="M110" s="236">
        <f t="shared" si="86"/>
        <v>24</v>
      </c>
      <c r="N110" s="236">
        <f t="shared" si="86"/>
        <v>24</v>
      </c>
      <c r="O110" s="236">
        <f t="shared" si="86"/>
        <v>24</v>
      </c>
      <c r="P110" s="236">
        <f t="shared" si="86"/>
        <v>24</v>
      </c>
      <c r="Q110" s="236">
        <f t="shared" si="86"/>
        <v>24</v>
      </c>
      <c r="R110" s="236">
        <f t="shared" si="86"/>
        <v>24</v>
      </c>
      <c r="S110" s="41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</row>
    <row r="111" spans="1:43" s="1" customFormat="1" ht="20.25" customHeight="1" x14ac:dyDescent="0.2">
      <c r="A111" s="36"/>
      <c r="B111" s="36"/>
      <c r="C111" s="36"/>
      <c r="D111" s="421"/>
      <c r="E111" s="401"/>
      <c r="F111" s="134" t="s">
        <v>146</v>
      </c>
      <c r="G111" s="234">
        <f>'Gruppe 1'!G112</f>
        <v>2.25</v>
      </c>
      <c r="H111" s="237">
        <f>G111</f>
        <v>2.25</v>
      </c>
      <c r="I111" s="237">
        <f t="shared" si="86"/>
        <v>2.25</v>
      </c>
      <c r="J111" s="237">
        <f t="shared" si="86"/>
        <v>2.25</v>
      </c>
      <c r="K111" s="237">
        <f t="shared" si="86"/>
        <v>2.25</v>
      </c>
      <c r="L111" s="237">
        <f t="shared" si="86"/>
        <v>2.25</v>
      </c>
      <c r="M111" s="237">
        <f t="shared" si="86"/>
        <v>2.25</v>
      </c>
      <c r="N111" s="237">
        <f t="shared" si="86"/>
        <v>2.25</v>
      </c>
      <c r="O111" s="237">
        <f t="shared" si="86"/>
        <v>2.25</v>
      </c>
      <c r="P111" s="237">
        <f t="shared" si="86"/>
        <v>2.25</v>
      </c>
      <c r="Q111" s="237">
        <f t="shared" si="86"/>
        <v>2.25</v>
      </c>
      <c r="R111" s="237">
        <f t="shared" si="86"/>
        <v>2.25</v>
      </c>
      <c r="S111" s="41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</row>
    <row r="112" spans="1:43" s="1" customFormat="1" ht="20.25" hidden="1" customHeight="1" x14ac:dyDescent="0.2">
      <c r="A112" s="36"/>
      <c r="B112" s="83">
        <f>B106+1</f>
        <v>19</v>
      </c>
      <c r="C112" s="53">
        <v>1</v>
      </c>
      <c r="D112" s="421"/>
      <c r="E112" s="401"/>
      <c r="F112" s="227" t="s">
        <v>148</v>
      </c>
      <c r="G112" s="228">
        <f>IFERROR(G109*G110/100,0)</f>
        <v>0</v>
      </c>
      <c r="H112" s="228">
        <f t="shared" ref="H112:R112" si="87">IFERROR(H109*H110/100,0)</f>
        <v>0</v>
      </c>
      <c r="I112" s="228">
        <f t="shared" si="87"/>
        <v>0</v>
      </c>
      <c r="J112" s="228">
        <f t="shared" si="87"/>
        <v>0</v>
      </c>
      <c r="K112" s="228">
        <f t="shared" si="87"/>
        <v>0</v>
      </c>
      <c r="L112" s="228">
        <f t="shared" si="87"/>
        <v>0</v>
      </c>
      <c r="M112" s="228">
        <f t="shared" si="87"/>
        <v>0</v>
      </c>
      <c r="N112" s="228">
        <f t="shared" si="87"/>
        <v>0</v>
      </c>
      <c r="O112" s="228">
        <f t="shared" si="87"/>
        <v>0</v>
      </c>
      <c r="P112" s="228">
        <f t="shared" si="87"/>
        <v>0</v>
      </c>
      <c r="Q112" s="228">
        <f t="shared" si="87"/>
        <v>0</v>
      </c>
      <c r="R112" s="228">
        <f t="shared" si="87"/>
        <v>0</v>
      </c>
      <c r="S112" s="41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</row>
    <row r="113" spans="1:43" s="1" customFormat="1" ht="20.25" hidden="1" customHeight="1" x14ac:dyDescent="0.2">
      <c r="A113" s="36"/>
      <c r="B113" s="53"/>
      <c r="C113" s="53">
        <f>C112+1</f>
        <v>2</v>
      </c>
      <c r="D113" s="421"/>
      <c r="E113" s="401"/>
      <c r="F113" s="227" t="s">
        <v>145</v>
      </c>
      <c r="G113" s="235">
        <f>IFERROR(G109*G111/100,0)</f>
        <v>0</v>
      </c>
      <c r="H113" s="235">
        <f t="shared" ref="H113:R113" si="88">IFERROR(H109*H111/100,0)</f>
        <v>0</v>
      </c>
      <c r="I113" s="235">
        <f t="shared" si="88"/>
        <v>0</v>
      </c>
      <c r="J113" s="235">
        <f t="shared" si="88"/>
        <v>0</v>
      </c>
      <c r="K113" s="235">
        <f t="shared" si="88"/>
        <v>0</v>
      </c>
      <c r="L113" s="235">
        <f t="shared" si="88"/>
        <v>0</v>
      </c>
      <c r="M113" s="235">
        <f t="shared" si="88"/>
        <v>0</v>
      </c>
      <c r="N113" s="235">
        <f t="shared" si="88"/>
        <v>0</v>
      </c>
      <c r="O113" s="235">
        <f t="shared" si="88"/>
        <v>0</v>
      </c>
      <c r="P113" s="235">
        <f t="shared" si="88"/>
        <v>0</v>
      </c>
      <c r="Q113" s="235">
        <f t="shared" si="88"/>
        <v>0</v>
      </c>
      <c r="R113" s="235">
        <f t="shared" si="88"/>
        <v>0</v>
      </c>
      <c r="S113" s="41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</row>
    <row r="114" spans="1:43" s="1" customFormat="1" ht="20.25" hidden="1" customHeight="1" x14ac:dyDescent="0.2">
      <c r="A114" s="36"/>
      <c r="B114" s="36"/>
      <c r="C114" s="53">
        <v>3</v>
      </c>
      <c r="D114" s="421"/>
      <c r="E114" s="402"/>
      <c r="F114" s="227" t="s">
        <v>147</v>
      </c>
      <c r="G114" s="228">
        <f>IFERROR(G109*G110/100*G110/88,0)</f>
        <v>0</v>
      </c>
      <c r="H114" s="228">
        <f t="shared" ref="H114:R114" si="89">IFERROR(H109*H110/100*H110/88,0)</f>
        <v>0</v>
      </c>
      <c r="I114" s="228">
        <f t="shared" si="89"/>
        <v>0</v>
      </c>
      <c r="J114" s="228">
        <f t="shared" si="89"/>
        <v>0</v>
      </c>
      <c r="K114" s="228">
        <f t="shared" si="89"/>
        <v>0</v>
      </c>
      <c r="L114" s="228">
        <f t="shared" si="89"/>
        <v>0</v>
      </c>
      <c r="M114" s="228">
        <f t="shared" si="89"/>
        <v>0</v>
      </c>
      <c r="N114" s="228">
        <f t="shared" si="89"/>
        <v>0</v>
      </c>
      <c r="O114" s="228">
        <f t="shared" si="89"/>
        <v>0</v>
      </c>
      <c r="P114" s="228">
        <f t="shared" si="89"/>
        <v>0</v>
      </c>
      <c r="Q114" s="228">
        <f t="shared" si="89"/>
        <v>0</v>
      </c>
      <c r="R114" s="228">
        <f t="shared" si="89"/>
        <v>0</v>
      </c>
      <c r="S114" s="41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</row>
    <row r="115" spans="1:43" s="36" customFormat="1" ht="4.5" customHeight="1" x14ac:dyDescent="0.2">
      <c r="D115" s="244"/>
      <c r="E115" s="244"/>
      <c r="F115" s="54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41"/>
    </row>
    <row r="116" spans="1:43" s="21" customFormat="1" ht="33" hidden="1" customHeight="1" x14ac:dyDescent="0.25">
      <c r="A116" s="48"/>
      <c r="B116" s="48"/>
      <c r="C116" s="48">
        <v>1</v>
      </c>
      <c r="D116" s="257"/>
      <c r="E116" s="403" t="s">
        <v>121</v>
      </c>
      <c r="F116" s="404"/>
      <c r="G116" s="215">
        <f>IFERROR(SUMIF($C$6:$C$114,$C116,G$6:G$114),"0")</f>
        <v>0</v>
      </c>
      <c r="H116" s="215">
        <f t="shared" ref="H116:R118" si="90">IFERROR(SUMIF($C$6:$C$114,$C116,H$6:H$114),"0")</f>
        <v>0</v>
      </c>
      <c r="I116" s="215">
        <f t="shared" si="90"/>
        <v>0</v>
      </c>
      <c r="J116" s="215">
        <f t="shared" si="90"/>
        <v>0</v>
      </c>
      <c r="K116" s="215">
        <f t="shared" si="90"/>
        <v>0</v>
      </c>
      <c r="L116" s="215">
        <f t="shared" si="90"/>
        <v>0</v>
      </c>
      <c r="M116" s="215">
        <f t="shared" si="90"/>
        <v>0</v>
      </c>
      <c r="N116" s="215">
        <f t="shared" si="90"/>
        <v>0</v>
      </c>
      <c r="O116" s="215">
        <f t="shared" si="90"/>
        <v>0</v>
      </c>
      <c r="P116" s="215">
        <f t="shared" si="90"/>
        <v>0</v>
      </c>
      <c r="Q116" s="215">
        <f t="shared" si="90"/>
        <v>0</v>
      </c>
      <c r="R116" s="215">
        <f t="shared" si="90"/>
        <v>0</v>
      </c>
      <c r="S116" s="41"/>
      <c r="T116" s="36"/>
    </row>
    <row r="117" spans="1:43" s="21" customFormat="1" ht="33" hidden="1" customHeight="1" x14ac:dyDescent="0.25">
      <c r="A117" s="48"/>
      <c r="B117" s="48"/>
      <c r="C117" s="48">
        <v>2</v>
      </c>
      <c r="D117" s="257"/>
      <c r="E117" s="403" t="s">
        <v>123</v>
      </c>
      <c r="F117" s="404"/>
      <c r="G117" s="294">
        <f>IFERROR(SUMIF($C$6:$C$114,$C117,G$6:G$114),"0")</f>
        <v>0</v>
      </c>
      <c r="H117" s="294">
        <f t="shared" si="90"/>
        <v>0</v>
      </c>
      <c r="I117" s="294">
        <f t="shared" si="90"/>
        <v>0</v>
      </c>
      <c r="J117" s="294">
        <f t="shared" si="90"/>
        <v>0</v>
      </c>
      <c r="K117" s="294">
        <f t="shared" si="90"/>
        <v>0</v>
      </c>
      <c r="L117" s="294">
        <f t="shared" si="90"/>
        <v>0</v>
      </c>
      <c r="M117" s="294">
        <f t="shared" si="90"/>
        <v>0</v>
      </c>
      <c r="N117" s="294">
        <f t="shared" si="90"/>
        <v>0</v>
      </c>
      <c r="O117" s="294">
        <f t="shared" si="90"/>
        <v>0</v>
      </c>
      <c r="P117" s="294">
        <f t="shared" si="90"/>
        <v>0</v>
      </c>
      <c r="Q117" s="294">
        <f t="shared" si="90"/>
        <v>0</v>
      </c>
      <c r="R117" s="294">
        <f t="shared" si="90"/>
        <v>0</v>
      </c>
      <c r="S117" s="41"/>
      <c r="T117" s="36"/>
    </row>
    <row r="118" spans="1:43" s="21" customFormat="1" ht="30" hidden="1" customHeight="1" x14ac:dyDescent="0.2">
      <c r="A118" s="48"/>
      <c r="B118" s="48"/>
      <c r="C118" s="48">
        <v>3</v>
      </c>
      <c r="D118" s="258"/>
      <c r="E118" s="403" t="s">
        <v>149</v>
      </c>
      <c r="F118" s="404"/>
      <c r="G118" s="215">
        <f>IFERROR(SUMIF($C$6:$C$114,$C118,G$6:G$114),"0")</f>
        <v>0</v>
      </c>
      <c r="H118" s="215">
        <f t="shared" si="90"/>
        <v>0</v>
      </c>
      <c r="I118" s="215">
        <f t="shared" si="90"/>
        <v>0</v>
      </c>
      <c r="J118" s="215">
        <f t="shared" si="90"/>
        <v>0</v>
      </c>
      <c r="K118" s="215">
        <f t="shared" si="90"/>
        <v>0</v>
      </c>
      <c r="L118" s="215">
        <f t="shared" si="90"/>
        <v>0</v>
      </c>
      <c r="M118" s="215">
        <f t="shared" si="90"/>
        <v>0</v>
      </c>
      <c r="N118" s="215">
        <f t="shared" si="90"/>
        <v>0</v>
      </c>
      <c r="O118" s="215">
        <f t="shared" si="90"/>
        <v>0</v>
      </c>
      <c r="P118" s="215">
        <f t="shared" si="90"/>
        <v>0</v>
      </c>
      <c r="Q118" s="215">
        <f t="shared" si="90"/>
        <v>0</v>
      </c>
      <c r="R118" s="215">
        <f t="shared" si="90"/>
        <v>0</v>
      </c>
      <c r="S118" s="41"/>
      <c r="T118" s="36"/>
    </row>
    <row r="119" spans="1:43" s="70" customFormat="1" ht="24" hidden="1" customHeight="1" x14ac:dyDescent="0.2">
      <c r="A119" s="288"/>
      <c r="B119" s="288"/>
      <c r="C119" s="48">
        <v>1</v>
      </c>
      <c r="D119" s="176"/>
      <c r="E119" s="405" t="s">
        <v>158</v>
      </c>
      <c r="F119" s="406"/>
      <c r="G119" s="294">
        <f>IFERROR(SUMIF($C$31:$C$114,$C119,G$31:G$114),"0")</f>
        <v>0</v>
      </c>
      <c r="H119" s="294">
        <f t="shared" ref="H119:R120" si="91">IFERROR(SUMIF($C$31:$C$114,$C119,H$31:H$114),"0")</f>
        <v>0</v>
      </c>
      <c r="I119" s="294">
        <f t="shared" si="91"/>
        <v>0</v>
      </c>
      <c r="J119" s="294">
        <f t="shared" si="91"/>
        <v>0</v>
      </c>
      <c r="K119" s="294">
        <f t="shared" si="91"/>
        <v>0</v>
      </c>
      <c r="L119" s="294">
        <f t="shared" si="91"/>
        <v>0</v>
      </c>
      <c r="M119" s="294">
        <f t="shared" si="91"/>
        <v>0</v>
      </c>
      <c r="N119" s="294">
        <f t="shared" si="91"/>
        <v>0</v>
      </c>
      <c r="O119" s="294">
        <f t="shared" si="91"/>
        <v>0</v>
      </c>
      <c r="P119" s="294">
        <f t="shared" si="91"/>
        <v>0</v>
      </c>
      <c r="Q119" s="294">
        <f t="shared" si="91"/>
        <v>0</v>
      </c>
      <c r="R119" s="294">
        <f t="shared" si="91"/>
        <v>0</v>
      </c>
      <c r="S119" s="177"/>
      <c r="T119" s="51"/>
    </row>
    <row r="120" spans="1:43" s="70" customFormat="1" ht="24" hidden="1" customHeight="1" x14ac:dyDescent="0.2">
      <c r="A120" s="288"/>
      <c r="B120" s="288"/>
      <c r="C120" s="288">
        <v>3</v>
      </c>
      <c r="D120" s="176"/>
      <c r="E120" s="405" t="s">
        <v>107</v>
      </c>
      <c r="F120" s="406"/>
      <c r="G120" s="215">
        <f>IFERROR(SUMIF($C$31:$C$114,$C120,G$31:G$114),"0")</f>
        <v>0</v>
      </c>
      <c r="H120" s="215">
        <f t="shared" si="91"/>
        <v>0</v>
      </c>
      <c r="I120" s="215">
        <f t="shared" si="91"/>
        <v>0</v>
      </c>
      <c r="J120" s="215">
        <f t="shared" si="91"/>
        <v>0</v>
      </c>
      <c r="K120" s="215">
        <f t="shared" si="91"/>
        <v>0</v>
      </c>
      <c r="L120" s="215">
        <f t="shared" si="91"/>
        <v>0</v>
      </c>
      <c r="M120" s="215">
        <f t="shared" si="91"/>
        <v>0</v>
      </c>
      <c r="N120" s="215">
        <f t="shared" si="91"/>
        <v>0</v>
      </c>
      <c r="O120" s="215">
        <f t="shared" si="91"/>
        <v>0</v>
      </c>
      <c r="P120" s="215">
        <f t="shared" si="91"/>
        <v>0</v>
      </c>
      <c r="Q120" s="215">
        <f t="shared" si="91"/>
        <v>0</v>
      </c>
      <c r="R120" s="215">
        <f t="shared" si="91"/>
        <v>0</v>
      </c>
      <c r="S120" s="177"/>
      <c r="T120" s="51"/>
    </row>
    <row r="121" spans="1:43" s="70" customFormat="1" ht="24" hidden="1" customHeight="1" x14ac:dyDescent="0.2">
      <c r="A121" s="288"/>
      <c r="B121" s="288"/>
      <c r="C121" s="288"/>
      <c r="D121" s="259"/>
      <c r="E121" s="411" t="s">
        <v>109</v>
      </c>
      <c r="F121" s="412"/>
      <c r="G121" s="260">
        <f>SUMIF($C$103:$C$114,$C121,G$103:G$114)</f>
        <v>0</v>
      </c>
      <c r="H121" s="260">
        <f>SUMIF($C$103:$C$114,$C121,H$103:H$114)</f>
        <v>0</v>
      </c>
      <c r="I121" s="260">
        <f t="shared" ref="I121:R122" si="92">SUMIF($C$103:$C$114,$C121,I$103:I$114)</f>
        <v>0</v>
      </c>
      <c r="J121" s="260">
        <f t="shared" si="92"/>
        <v>0</v>
      </c>
      <c r="K121" s="260">
        <f t="shared" si="92"/>
        <v>0</v>
      </c>
      <c r="L121" s="260">
        <f t="shared" si="92"/>
        <v>0</v>
      </c>
      <c r="M121" s="260">
        <f t="shared" si="92"/>
        <v>0</v>
      </c>
      <c r="N121" s="260">
        <f t="shared" si="92"/>
        <v>0</v>
      </c>
      <c r="O121" s="260">
        <f t="shared" si="92"/>
        <v>0</v>
      </c>
      <c r="P121" s="260">
        <f t="shared" si="92"/>
        <v>0</v>
      </c>
      <c r="Q121" s="260">
        <f t="shared" si="92"/>
        <v>0</v>
      </c>
      <c r="R121" s="260">
        <f t="shared" si="92"/>
        <v>0</v>
      </c>
      <c r="S121" s="177"/>
      <c r="T121" s="51"/>
    </row>
    <row r="122" spans="1:43" s="70" customFormat="1" ht="24" hidden="1" customHeight="1" x14ac:dyDescent="0.2">
      <c r="A122" s="288"/>
      <c r="B122" s="288"/>
      <c r="C122" s="288"/>
      <c r="D122" s="259"/>
      <c r="E122" s="411" t="s">
        <v>108</v>
      </c>
      <c r="F122" s="412"/>
      <c r="G122" s="261">
        <f>SUMIF($C$103:$C$114,$C122,G$103:G$114)</f>
        <v>0</v>
      </c>
      <c r="H122" s="261">
        <f>SUMIF($C$103:$C$114,$C122,H$103:H$114)</f>
        <v>0</v>
      </c>
      <c r="I122" s="261">
        <f t="shared" si="92"/>
        <v>0</v>
      </c>
      <c r="J122" s="261">
        <f t="shared" si="92"/>
        <v>0</v>
      </c>
      <c r="K122" s="261">
        <f t="shared" si="92"/>
        <v>0</v>
      </c>
      <c r="L122" s="261">
        <f t="shared" si="92"/>
        <v>0</v>
      </c>
      <c r="M122" s="261">
        <f t="shared" si="92"/>
        <v>0</v>
      </c>
      <c r="N122" s="261">
        <f t="shared" si="92"/>
        <v>0</v>
      </c>
      <c r="O122" s="261">
        <f t="shared" si="92"/>
        <v>0</v>
      </c>
      <c r="P122" s="261">
        <f t="shared" si="92"/>
        <v>0</v>
      </c>
      <c r="Q122" s="261">
        <f t="shared" si="92"/>
        <v>0</v>
      </c>
      <c r="R122" s="261">
        <f t="shared" si="92"/>
        <v>0</v>
      </c>
      <c r="S122" s="177"/>
      <c r="T122" s="51"/>
    </row>
    <row r="123" spans="1:43" s="1" customFormat="1" ht="30" hidden="1" customHeight="1" x14ac:dyDescent="0.2">
      <c r="A123" s="36"/>
      <c r="B123" s="36"/>
      <c r="C123" s="297">
        <f>F2</f>
        <v>4</v>
      </c>
      <c r="D123" s="136"/>
      <c r="E123" s="418" t="s">
        <v>98</v>
      </c>
      <c r="F123" s="419"/>
      <c r="G123" s="298">
        <f>INDEX(Milch!H$19:H$26,MATCH(Trockensteher!$C123,Milch!$B$19:$B$26,0),1)</f>
        <v>0</v>
      </c>
      <c r="H123" s="298">
        <f>INDEX(Milch!I$19:I$26,MATCH(Trockensteher!$C123,Milch!$B$19:$B$26,0),1)</f>
        <v>0</v>
      </c>
      <c r="I123" s="298">
        <f>INDEX(Milch!J$19:J$26,MATCH(Trockensteher!$C123,Milch!$B$19:$B$26,0),1)</f>
        <v>0</v>
      </c>
      <c r="J123" s="298" t="e">
        <f>INDEX(Milch!#REF!,MATCH(Trockensteher!$C123,Milch!$B$19:$B$26,0),1)</f>
        <v>#REF!</v>
      </c>
      <c r="K123" s="298" t="e">
        <f>INDEX(Milch!#REF!,MATCH(Trockensteher!$C123,Milch!$B$19:$B$26,0),1)</f>
        <v>#REF!</v>
      </c>
      <c r="L123" s="298" t="e">
        <f>INDEX(Milch!#REF!,MATCH(Trockensteher!$C123,Milch!$B$19:$B$26,0),1)</f>
        <v>#REF!</v>
      </c>
      <c r="M123" s="298" t="e">
        <f>INDEX(Milch!#REF!,MATCH(Trockensteher!$C123,Milch!$B$19:$B$26,0),1)</f>
        <v>#REF!</v>
      </c>
      <c r="N123" s="298" t="e">
        <f>INDEX(Milch!#REF!,MATCH(Trockensteher!$C123,Milch!$B$19:$B$26,0),1)</f>
        <v>#REF!</v>
      </c>
      <c r="O123" s="298" t="e">
        <f>INDEX(Milch!#REF!,MATCH(Trockensteher!$C123,Milch!$B$19:$B$26,0),1)</f>
        <v>#REF!</v>
      </c>
      <c r="P123" s="298" t="e">
        <f>INDEX(Milch!#REF!,MATCH(Trockensteher!$C123,Milch!$B$19:$B$26,0),1)</f>
        <v>#REF!</v>
      </c>
      <c r="Q123" s="298" t="e">
        <f>INDEX(Milch!#REF!,MATCH(Trockensteher!$C123,Milch!$B$19:$B$26,0),1)</f>
        <v>#REF!</v>
      </c>
      <c r="R123" s="298" t="e">
        <f>INDEX(Milch!#REF!,MATCH(Trockensteher!$C123,Milch!$B$19:$B$26,0),1)</f>
        <v>#REF!</v>
      </c>
      <c r="S123" s="10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</row>
    <row r="124" spans="1:43" s="21" customFormat="1" ht="33" hidden="1" customHeight="1" x14ac:dyDescent="0.2">
      <c r="A124" s="48"/>
      <c r="B124" s="48"/>
      <c r="C124" s="48"/>
      <c r="D124" s="183"/>
      <c r="E124" s="409" t="s">
        <v>175</v>
      </c>
      <c r="F124" s="410"/>
      <c r="G124" s="209" t="str">
        <f>IFERROR(G116/G123,"-")</f>
        <v>-</v>
      </c>
      <c r="H124" s="209" t="str">
        <f>IFERROR(H116/H123,"-")</f>
        <v>-</v>
      </c>
      <c r="I124" s="209" t="str">
        <f t="shared" ref="I124:R124" si="93">IFERROR(I116/I123,"-")</f>
        <v>-</v>
      </c>
      <c r="J124" s="209" t="str">
        <f t="shared" si="93"/>
        <v>-</v>
      </c>
      <c r="K124" s="209" t="str">
        <f t="shared" si="93"/>
        <v>-</v>
      </c>
      <c r="L124" s="209" t="str">
        <f t="shared" si="93"/>
        <v>-</v>
      </c>
      <c r="M124" s="209" t="str">
        <f t="shared" si="93"/>
        <v>-</v>
      </c>
      <c r="N124" s="209" t="str">
        <f t="shared" si="93"/>
        <v>-</v>
      </c>
      <c r="O124" s="209" t="str">
        <f t="shared" si="93"/>
        <v>-</v>
      </c>
      <c r="P124" s="209" t="str">
        <f t="shared" si="93"/>
        <v>-</v>
      </c>
      <c r="Q124" s="209" t="str">
        <f t="shared" si="93"/>
        <v>-</v>
      </c>
      <c r="R124" s="209" t="str">
        <f t="shared" si="93"/>
        <v>-</v>
      </c>
      <c r="S124" s="102"/>
      <c r="T124" s="36"/>
    </row>
    <row r="125" spans="1:43" s="21" customFormat="1" ht="33" hidden="1" customHeight="1" x14ac:dyDescent="0.2">
      <c r="A125" s="36"/>
      <c r="B125" s="36"/>
      <c r="C125" s="36"/>
      <c r="D125" s="184" t="s">
        <v>99</v>
      </c>
      <c r="E125" s="413" t="s">
        <v>106</v>
      </c>
      <c r="F125" s="414"/>
      <c r="G125" s="188" t="str">
        <f>IFERROR(G126/G124,"-")</f>
        <v>-</v>
      </c>
      <c r="H125" s="188" t="str">
        <f>IFERROR(H126/H124,"-")</f>
        <v>-</v>
      </c>
      <c r="I125" s="188" t="str">
        <f t="shared" ref="I125:R125" si="94">IFERROR(I126/I124,"-")</f>
        <v>-</v>
      </c>
      <c r="J125" s="188" t="str">
        <f t="shared" si="94"/>
        <v>-</v>
      </c>
      <c r="K125" s="188" t="str">
        <f t="shared" si="94"/>
        <v>-</v>
      </c>
      <c r="L125" s="188" t="str">
        <f t="shared" si="94"/>
        <v>-</v>
      </c>
      <c r="M125" s="188" t="str">
        <f t="shared" si="94"/>
        <v>-</v>
      </c>
      <c r="N125" s="188" t="str">
        <f t="shared" si="94"/>
        <v>-</v>
      </c>
      <c r="O125" s="188" t="str">
        <f t="shared" si="94"/>
        <v>-</v>
      </c>
      <c r="P125" s="188" t="str">
        <f t="shared" si="94"/>
        <v>-</v>
      </c>
      <c r="Q125" s="188" t="str">
        <f t="shared" si="94"/>
        <v>-</v>
      </c>
      <c r="R125" s="188" t="str">
        <f t="shared" si="94"/>
        <v>-</v>
      </c>
      <c r="S125" s="102"/>
      <c r="T125" s="36"/>
    </row>
    <row r="126" spans="1:43" s="21" customFormat="1" ht="33" hidden="1" customHeight="1" x14ac:dyDescent="0.2">
      <c r="A126" s="36"/>
      <c r="B126" s="36"/>
      <c r="C126" s="297">
        <f>F2*10</f>
        <v>40</v>
      </c>
      <c r="D126" s="184" t="s">
        <v>100</v>
      </c>
      <c r="E126" s="409" t="s">
        <v>134</v>
      </c>
      <c r="F126" s="410"/>
      <c r="G126" s="210" t="e">
        <f>INDEX(Milch!H19:H26,MATCH(Trockensteher!$C126,Milch!$B$19:$B$26,0),1)</f>
        <v>#N/A</v>
      </c>
      <c r="H126" s="210" t="e">
        <f>INDEX(Milch!I19:I26,MATCH(Trockensteher!$C$126,Milch!$B$19:$B$26,0),1)</f>
        <v>#N/A</v>
      </c>
      <c r="I126" s="210" t="e">
        <f>INDEX(Milch!J19:J26,MATCH(Trockensteher!$C$126,Milch!$B$19:$B$26,0),1)</f>
        <v>#N/A</v>
      </c>
      <c r="J126" s="210" t="e">
        <f>INDEX(Milch!#REF!,MATCH(Trockensteher!$C$126,Milch!$B$19:$B$26,0),1)</f>
        <v>#REF!</v>
      </c>
      <c r="K126" s="210" t="e">
        <f>INDEX(Milch!#REF!,MATCH(Trockensteher!$C$126,Milch!$B$19:$B$26,0),1)</f>
        <v>#REF!</v>
      </c>
      <c r="L126" s="210" t="e">
        <f>INDEX(Milch!#REF!,MATCH(Trockensteher!$C$126,Milch!$B$19:$B$26,0),1)</f>
        <v>#REF!</v>
      </c>
      <c r="M126" s="210" t="e">
        <f>INDEX(Milch!#REF!,MATCH(Trockensteher!$C$126,Milch!$B$19:$B$26,0),1)</f>
        <v>#REF!</v>
      </c>
      <c r="N126" s="210" t="e">
        <f>INDEX(Milch!#REF!,MATCH(Trockensteher!$C$126,Milch!$B$19:$B$26,0),1)</f>
        <v>#REF!</v>
      </c>
      <c r="O126" s="210" t="e">
        <f>INDEX(Milch!#REF!,MATCH(Trockensteher!$C$126,Milch!$B$19:$B$26,0),1)</f>
        <v>#REF!</v>
      </c>
      <c r="P126" s="210" t="e">
        <f>INDEX(Milch!#REF!,MATCH(Trockensteher!$C$126,Milch!$B$19:$B$26,0),1)</f>
        <v>#REF!</v>
      </c>
      <c r="Q126" s="210" t="e">
        <f>INDEX(Milch!#REF!,MATCH(Trockensteher!$C$126,Milch!$B$19:$B$26,0),1)</f>
        <v>#REF!</v>
      </c>
      <c r="R126" s="210" t="e">
        <f>INDEX(Milch!#REF!,MATCH(Trockensteher!$C$126,Milch!$B$19:$B$26,0),1)</f>
        <v>#REF!</v>
      </c>
      <c r="S126" s="104"/>
      <c r="T126" s="36"/>
    </row>
    <row r="127" spans="1:43" s="21" customFormat="1" ht="33" hidden="1" customHeight="1" x14ac:dyDescent="0.2">
      <c r="A127" s="36"/>
      <c r="B127" s="36"/>
      <c r="C127" s="36"/>
      <c r="D127" s="184" t="s">
        <v>99</v>
      </c>
      <c r="E127" s="413" t="s">
        <v>135</v>
      </c>
      <c r="F127" s="414"/>
      <c r="G127" s="214">
        <f>Milch!H10</f>
        <v>35</v>
      </c>
      <c r="H127" s="214">
        <f>Milch!I10</f>
        <v>35</v>
      </c>
      <c r="I127" s="214">
        <f>Milch!J10</f>
        <v>35</v>
      </c>
      <c r="J127" s="214" t="e">
        <f>Milch!#REF!</f>
        <v>#REF!</v>
      </c>
      <c r="K127" s="214" t="e">
        <f>Milch!#REF!</f>
        <v>#REF!</v>
      </c>
      <c r="L127" s="214" t="e">
        <f>Milch!#REF!</f>
        <v>#REF!</v>
      </c>
      <c r="M127" s="214" t="e">
        <f>Milch!#REF!</f>
        <v>#REF!</v>
      </c>
      <c r="N127" s="214" t="e">
        <f>Milch!#REF!</f>
        <v>#REF!</v>
      </c>
      <c r="O127" s="214" t="e">
        <f>Milch!#REF!</f>
        <v>#REF!</v>
      </c>
      <c r="P127" s="214" t="e">
        <f>Milch!#REF!</f>
        <v>#REF!</v>
      </c>
      <c r="Q127" s="214" t="e">
        <f>Milch!#REF!</f>
        <v>#REF!</v>
      </c>
      <c r="R127" s="214" t="e">
        <f>Milch!#REF!</f>
        <v>#REF!</v>
      </c>
      <c r="S127" s="163"/>
      <c r="T127" s="36"/>
    </row>
    <row r="128" spans="1:43" s="21" customFormat="1" ht="33" hidden="1" customHeight="1" x14ac:dyDescent="0.2">
      <c r="A128" s="36"/>
      <c r="B128" s="36"/>
      <c r="C128" s="36"/>
      <c r="D128" s="184" t="s">
        <v>100</v>
      </c>
      <c r="E128" s="409" t="s">
        <v>104</v>
      </c>
      <c r="F128" s="410"/>
      <c r="G128" s="154" t="str">
        <f>IFERROR(G126*G127/100,"-")</f>
        <v>-</v>
      </c>
      <c r="H128" s="154" t="str">
        <f>IFERROR(H126*H127/100,"-")</f>
        <v>-</v>
      </c>
      <c r="I128" s="154" t="str">
        <f t="shared" ref="I128:R128" si="95">IFERROR(I126*I127/100,"-")</f>
        <v>-</v>
      </c>
      <c r="J128" s="154" t="str">
        <f t="shared" si="95"/>
        <v>-</v>
      </c>
      <c r="K128" s="154" t="str">
        <f t="shared" si="95"/>
        <v>-</v>
      </c>
      <c r="L128" s="154" t="str">
        <f t="shared" si="95"/>
        <v>-</v>
      </c>
      <c r="M128" s="154" t="str">
        <f t="shared" si="95"/>
        <v>-</v>
      </c>
      <c r="N128" s="154" t="str">
        <f t="shared" si="95"/>
        <v>-</v>
      </c>
      <c r="O128" s="154" t="str">
        <f t="shared" si="95"/>
        <v>-</v>
      </c>
      <c r="P128" s="154" t="str">
        <f t="shared" si="95"/>
        <v>-</v>
      </c>
      <c r="Q128" s="154" t="str">
        <f t="shared" si="95"/>
        <v>-</v>
      </c>
      <c r="R128" s="154" t="str">
        <f t="shared" si="95"/>
        <v>-</v>
      </c>
      <c r="S128" s="41"/>
      <c r="T128" s="36"/>
    </row>
    <row r="129" spans="1:20" s="21" customFormat="1" ht="33" hidden="1" customHeight="1" x14ac:dyDescent="0.2">
      <c r="A129" s="36"/>
      <c r="B129" s="36"/>
      <c r="C129" s="36"/>
      <c r="D129" s="185" t="s">
        <v>101</v>
      </c>
      <c r="E129" s="413" t="s">
        <v>176</v>
      </c>
      <c r="F129" s="414"/>
      <c r="G129" s="245" t="str">
        <f>IFERROR(G117/G123,"-")</f>
        <v>-</v>
      </c>
      <c r="H129" s="245" t="str">
        <f t="shared" ref="H129:R129" si="96">IFERROR(H117/H123,"-")</f>
        <v>-</v>
      </c>
      <c r="I129" s="245" t="str">
        <f t="shared" si="96"/>
        <v>-</v>
      </c>
      <c r="J129" s="245" t="str">
        <f t="shared" si="96"/>
        <v>-</v>
      </c>
      <c r="K129" s="245" t="str">
        <f t="shared" si="96"/>
        <v>-</v>
      </c>
      <c r="L129" s="245" t="str">
        <f t="shared" si="96"/>
        <v>-</v>
      </c>
      <c r="M129" s="245" t="str">
        <f t="shared" si="96"/>
        <v>-</v>
      </c>
      <c r="N129" s="245" t="str">
        <f t="shared" si="96"/>
        <v>-</v>
      </c>
      <c r="O129" s="245" t="str">
        <f t="shared" si="96"/>
        <v>-</v>
      </c>
      <c r="P129" s="245" t="str">
        <f t="shared" si="96"/>
        <v>-</v>
      </c>
      <c r="Q129" s="245" t="str">
        <f t="shared" si="96"/>
        <v>-</v>
      </c>
      <c r="R129" s="245" t="str">
        <f t="shared" si="96"/>
        <v>-</v>
      </c>
      <c r="S129" s="41"/>
      <c r="T129" s="36"/>
    </row>
    <row r="130" spans="1:20" s="21" customFormat="1" ht="33" hidden="1" customHeight="1" x14ac:dyDescent="0.2">
      <c r="A130" s="36"/>
      <c r="B130" s="36"/>
      <c r="C130" s="36"/>
      <c r="D130" s="184" t="s">
        <v>100</v>
      </c>
      <c r="E130" s="415" t="s">
        <v>150</v>
      </c>
      <c r="F130" s="416"/>
      <c r="G130" s="212" t="str">
        <f>IFERROR(G128-G129,"-")</f>
        <v>-</v>
      </c>
      <c r="H130" s="212" t="str">
        <f>IFERROR(H128-H129,"-")</f>
        <v>-</v>
      </c>
      <c r="I130" s="212" t="str">
        <f t="shared" ref="I130:R130" si="97">IFERROR(I128-I129,"-")</f>
        <v>-</v>
      </c>
      <c r="J130" s="212" t="str">
        <f t="shared" si="97"/>
        <v>-</v>
      </c>
      <c r="K130" s="212" t="str">
        <f t="shared" si="97"/>
        <v>-</v>
      </c>
      <c r="L130" s="212" t="str">
        <f t="shared" si="97"/>
        <v>-</v>
      </c>
      <c r="M130" s="212" t="str">
        <f t="shared" si="97"/>
        <v>-</v>
      </c>
      <c r="N130" s="212" t="str">
        <f t="shared" si="97"/>
        <v>-</v>
      </c>
      <c r="O130" s="212" t="str">
        <f t="shared" si="97"/>
        <v>-</v>
      </c>
      <c r="P130" s="212" t="str">
        <f t="shared" si="97"/>
        <v>-</v>
      </c>
      <c r="Q130" s="212" t="str">
        <f t="shared" si="97"/>
        <v>-</v>
      </c>
      <c r="R130" s="212" t="str">
        <f t="shared" si="97"/>
        <v>-</v>
      </c>
      <c r="S130" s="41"/>
      <c r="T130" s="36"/>
    </row>
    <row r="131" spans="1:20" s="21" customFormat="1" ht="30" hidden="1" customHeight="1" x14ac:dyDescent="0.2">
      <c r="A131" s="36"/>
      <c r="B131" s="36"/>
      <c r="C131" s="36"/>
      <c r="D131" s="186" t="s">
        <v>112</v>
      </c>
      <c r="E131" s="398" t="s">
        <v>152</v>
      </c>
      <c r="F131" s="399"/>
      <c r="G131" s="213" t="str">
        <f>IFERROR(G129/G$126*100,"-")</f>
        <v>-</v>
      </c>
      <c r="H131" s="213" t="str">
        <f>IFERROR(H129/H$126*100,"-")</f>
        <v>-</v>
      </c>
      <c r="I131" s="213" t="str">
        <f t="shared" ref="I131:R131" si="98">IFERROR(I129/I$126*100,"-")</f>
        <v>-</v>
      </c>
      <c r="J131" s="213" t="str">
        <f t="shared" si="98"/>
        <v>-</v>
      </c>
      <c r="K131" s="213" t="str">
        <f t="shared" si="98"/>
        <v>-</v>
      </c>
      <c r="L131" s="213" t="str">
        <f t="shared" si="98"/>
        <v>-</v>
      </c>
      <c r="M131" s="213" t="str">
        <f t="shared" si="98"/>
        <v>-</v>
      </c>
      <c r="N131" s="213" t="str">
        <f t="shared" si="98"/>
        <v>-</v>
      </c>
      <c r="O131" s="213" t="str">
        <f t="shared" si="98"/>
        <v>-</v>
      </c>
      <c r="P131" s="213" t="str">
        <f t="shared" si="98"/>
        <v>-</v>
      </c>
      <c r="Q131" s="213" t="str">
        <f t="shared" si="98"/>
        <v>-</v>
      </c>
      <c r="R131" s="213" t="str">
        <f t="shared" si="98"/>
        <v>-</v>
      </c>
      <c r="S131" s="41"/>
      <c r="T131" s="36"/>
    </row>
    <row r="132" spans="1:20" s="21" customFormat="1" ht="30" hidden="1" customHeight="1" x14ac:dyDescent="0.2">
      <c r="A132" s="36"/>
      <c r="B132" s="36"/>
      <c r="C132" s="36"/>
      <c r="D132" s="187" t="s">
        <v>112</v>
      </c>
      <c r="E132" s="420" t="s">
        <v>151</v>
      </c>
      <c r="F132" s="420"/>
      <c r="G132" s="211" t="str">
        <f>IFERROR(G118/(G123*G126)*1000,"-")</f>
        <v>-</v>
      </c>
      <c r="H132" s="211" t="str">
        <f>IFERROR(H118/(H123*H126)*1000,"-")</f>
        <v>-</v>
      </c>
      <c r="I132" s="211" t="str">
        <f t="shared" ref="I132:R132" si="99">IFERROR(I118/(I123*I126)*1000,"-")</f>
        <v>-</v>
      </c>
      <c r="J132" s="211" t="str">
        <f t="shared" si="99"/>
        <v>-</v>
      </c>
      <c r="K132" s="211" t="str">
        <f t="shared" si="99"/>
        <v>-</v>
      </c>
      <c r="L132" s="211" t="str">
        <f t="shared" si="99"/>
        <v>-</v>
      </c>
      <c r="M132" s="211" t="str">
        <f t="shared" si="99"/>
        <v>-</v>
      </c>
      <c r="N132" s="211" t="str">
        <f t="shared" si="99"/>
        <v>-</v>
      </c>
      <c r="O132" s="211" t="str">
        <f t="shared" si="99"/>
        <v>-</v>
      </c>
      <c r="P132" s="211" t="str">
        <f t="shared" si="99"/>
        <v>-</v>
      </c>
      <c r="Q132" s="211" t="str">
        <f t="shared" si="99"/>
        <v>-</v>
      </c>
      <c r="R132" s="211" t="str">
        <f t="shared" si="99"/>
        <v>-</v>
      </c>
      <c r="S132" s="41"/>
      <c r="T132" s="36"/>
    </row>
    <row r="133" spans="1:20" s="21" customFormat="1" ht="33" customHeight="1" x14ac:dyDescent="0.2">
      <c r="A133" s="36"/>
      <c r="B133" s="36"/>
      <c r="C133" s="36"/>
      <c r="D133" s="309"/>
      <c r="E133" s="417" t="s">
        <v>115</v>
      </c>
      <c r="F133" s="417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41"/>
      <c r="T133" s="36"/>
    </row>
    <row r="134" spans="1:20" s="21" customFormat="1" ht="33" hidden="1" customHeight="1" x14ac:dyDescent="0.2">
      <c r="A134" s="36"/>
      <c r="B134" s="36"/>
      <c r="C134" s="36"/>
      <c r="D134" s="159"/>
      <c r="E134" s="304" t="s">
        <v>113</v>
      </c>
      <c r="F134" s="30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41"/>
      <c r="T134" s="36"/>
    </row>
    <row r="135" spans="1:20" s="21" customFormat="1" ht="33" hidden="1" customHeight="1" x14ac:dyDescent="0.2">
      <c r="A135" s="36"/>
      <c r="B135" s="36"/>
      <c r="C135" s="36"/>
      <c r="D135" s="159"/>
      <c r="E135" s="199" t="s">
        <v>111</v>
      </c>
      <c r="F135" s="200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41"/>
      <c r="T135" s="36"/>
    </row>
    <row r="136" spans="1:20" s="21" customFormat="1" ht="33" hidden="1" customHeight="1" x14ac:dyDescent="0.2">
      <c r="A136" s="36"/>
      <c r="B136" s="36"/>
      <c r="C136" s="36"/>
      <c r="D136" s="159"/>
      <c r="E136" s="220">
        <f>Milch!G44</f>
        <v>35</v>
      </c>
      <c r="F136" s="221"/>
      <c r="G136" s="216" t="str">
        <f>IFERROR($E136*G126/100-G129,"-")</f>
        <v>-</v>
      </c>
      <c r="H136" s="216" t="str">
        <f t="shared" ref="H136:R136" si="100">IFERROR($E136*H126/100-H129,"-")</f>
        <v>-</v>
      </c>
      <c r="I136" s="216" t="str">
        <f t="shared" si="100"/>
        <v>-</v>
      </c>
      <c r="J136" s="216" t="str">
        <f t="shared" si="100"/>
        <v>-</v>
      </c>
      <c r="K136" s="216" t="str">
        <f t="shared" si="100"/>
        <v>-</v>
      </c>
      <c r="L136" s="216" t="str">
        <f t="shared" si="100"/>
        <v>-</v>
      </c>
      <c r="M136" s="216" t="str">
        <f t="shared" si="100"/>
        <v>-</v>
      </c>
      <c r="N136" s="216" t="str">
        <f t="shared" si="100"/>
        <v>-</v>
      </c>
      <c r="O136" s="216" t="str">
        <f t="shared" si="100"/>
        <v>-</v>
      </c>
      <c r="P136" s="216" t="str">
        <f t="shared" si="100"/>
        <v>-</v>
      </c>
      <c r="Q136" s="216" t="str">
        <f t="shared" si="100"/>
        <v>-</v>
      </c>
      <c r="R136" s="216" t="str">
        <f t="shared" si="100"/>
        <v>-</v>
      </c>
      <c r="S136" s="41"/>
      <c r="T136" s="36"/>
    </row>
    <row r="137" spans="1:20" s="21" customFormat="1" ht="15" customHeight="1" x14ac:dyDescent="0.2">
      <c r="A137" s="36"/>
      <c r="B137" s="36"/>
      <c r="C137" s="36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41"/>
      <c r="T137" s="36"/>
    </row>
    <row r="138" spans="1:20" s="70" customFormat="1" ht="24" customHeight="1" x14ac:dyDescent="0.2">
      <c r="A138" s="288"/>
      <c r="B138" s="288"/>
      <c r="C138" s="288"/>
      <c r="D138" s="288"/>
      <c r="E138" s="288"/>
      <c r="F138" s="288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51"/>
    </row>
    <row r="139" spans="1:20" s="21" customFormat="1" ht="15" customHeight="1" x14ac:dyDescent="0.2">
      <c r="A139" s="36"/>
      <c r="B139" s="36"/>
      <c r="C139" s="36"/>
      <c r="D139" s="132" t="s">
        <v>130</v>
      </c>
      <c r="E139" s="132"/>
      <c r="F139" s="132"/>
      <c r="G139" s="146"/>
      <c r="H139" s="146"/>
      <c r="S139" s="41"/>
      <c r="T139" s="36"/>
    </row>
    <row r="140" spans="1:20" s="21" customFormat="1" ht="30" customHeight="1" x14ac:dyDescent="0.2">
      <c r="A140" s="36"/>
      <c r="B140" s="36"/>
      <c r="C140" s="36"/>
      <c r="D140" s="409" t="s">
        <v>127</v>
      </c>
      <c r="E140" s="410"/>
      <c r="F140" s="208" t="s">
        <v>129</v>
      </c>
      <c r="G140" s="208" t="s">
        <v>154</v>
      </c>
      <c r="H140" s="208" t="s">
        <v>155</v>
      </c>
      <c r="S140" s="178"/>
      <c r="T140" s="36"/>
    </row>
    <row r="141" spans="1:20" s="21" customFormat="1" ht="30" customHeight="1" x14ac:dyDescent="0.2">
      <c r="A141" s="36"/>
      <c r="B141" s="36"/>
      <c r="C141" s="36"/>
      <c r="D141" s="407" t="s">
        <v>114</v>
      </c>
      <c r="E141" s="408"/>
      <c r="F141" s="218">
        <v>43146</v>
      </c>
      <c r="G141" s="240">
        <v>25000</v>
      </c>
      <c r="H141" s="241">
        <f>IFERROR(G141/(F142-F141),"-")</f>
        <v>833.33333333333337</v>
      </c>
      <c r="S141" s="190"/>
      <c r="T141" s="36"/>
    </row>
    <row r="142" spans="1:20" s="21" customFormat="1" ht="30" customHeight="1" x14ac:dyDescent="0.2">
      <c r="A142" s="36"/>
      <c r="B142" s="36"/>
      <c r="C142" s="36"/>
      <c r="D142" s="407" t="s">
        <v>114</v>
      </c>
      <c r="E142" s="408"/>
      <c r="F142" s="218">
        <v>43176</v>
      </c>
      <c r="G142" s="240">
        <v>24500</v>
      </c>
      <c r="H142" s="241">
        <f t="shared" ref="H142" si="101">IFERROR(G142/(F143-F142),"-")</f>
        <v>844.82758620689651</v>
      </c>
      <c r="S142" s="190"/>
      <c r="T142" s="36"/>
    </row>
    <row r="143" spans="1:20" s="21" customFormat="1" ht="30" customHeight="1" x14ac:dyDescent="0.2">
      <c r="A143" s="36"/>
      <c r="B143" s="36"/>
      <c r="C143" s="36"/>
      <c r="D143" s="407" t="s">
        <v>114</v>
      </c>
      <c r="E143" s="426"/>
      <c r="F143" s="306">
        <v>43205</v>
      </c>
      <c r="G143" s="240">
        <v>22500</v>
      </c>
      <c r="H143" s="241"/>
      <c r="S143" s="190"/>
      <c r="T143" s="36"/>
    </row>
    <row r="144" spans="1:20" s="21" customFormat="1" x14ac:dyDescent="0.2">
      <c r="A144" s="36"/>
      <c r="B144" s="36"/>
      <c r="C144" s="36"/>
      <c r="D144" s="310"/>
      <c r="E144" s="32"/>
      <c r="F144" s="32"/>
      <c r="G144" s="229"/>
      <c r="H144" s="229"/>
      <c r="S144" s="38"/>
      <c r="T144" s="36"/>
    </row>
    <row r="145" spans="1:20" s="21" customFormat="1" x14ac:dyDescent="0.2">
      <c r="A145" s="36"/>
      <c r="B145" s="36"/>
      <c r="C145" s="36"/>
      <c r="D145" s="48"/>
      <c r="E145" s="36"/>
      <c r="F145" s="36"/>
      <c r="G145" s="229"/>
      <c r="H145" s="229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38"/>
      <c r="T145" s="36"/>
    </row>
    <row r="146" spans="1:20" s="21" customFormat="1" x14ac:dyDescent="0.2">
      <c r="A146" s="36"/>
      <c r="B146" s="36"/>
      <c r="C146" s="36"/>
      <c r="D146" s="48"/>
      <c r="E146" s="36"/>
      <c r="F146" s="36"/>
      <c r="G146" s="229"/>
      <c r="H146" s="229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38"/>
      <c r="T146" s="36"/>
    </row>
    <row r="147" spans="1:20" s="21" customFormat="1" x14ac:dyDescent="0.2">
      <c r="A147" s="36"/>
      <c r="B147" s="36"/>
      <c r="C147" s="36"/>
      <c r="D147" s="48"/>
      <c r="E147" s="36"/>
      <c r="F147" s="36"/>
      <c r="G147" s="229"/>
      <c r="H147" s="229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38"/>
      <c r="T147" s="36"/>
    </row>
    <row r="148" spans="1:20" s="21" customFormat="1" x14ac:dyDescent="0.2">
      <c r="A148" s="36"/>
      <c r="B148" s="36"/>
      <c r="C148" s="36"/>
      <c r="D148" s="48"/>
      <c r="E148" s="36"/>
      <c r="F148" s="36"/>
      <c r="G148" s="229"/>
      <c r="H148" s="229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38"/>
      <c r="T148" s="36"/>
    </row>
    <row r="149" spans="1:20" s="21" customFormat="1" x14ac:dyDescent="0.2">
      <c r="A149" s="36"/>
      <c r="B149" s="36"/>
      <c r="C149" s="36"/>
      <c r="D149" s="48"/>
      <c r="E149" s="36"/>
      <c r="F149" s="36"/>
      <c r="G149" s="229"/>
      <c r="H149" s="229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38"/>
      <c r="T149" s="36"/>
    </row>
    <row r="150" spans="1:20" s="21" customFormat="1" x14ac:dyDescent="0.2">
      <c r="A150" s="36"/>
      <c r="B150" s="36"/>
      <c r="C150" s="36"/>
      <c r="D150" s="48"/>
      <c r="E150" s="36"/>
      <c r="F150" s="36"/>
      <c r="G150" s="229"/>
      <c r="H150" s="229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38"/>
      <c r="T150" s="36"/>
    </row>
    <row r="151" spans="1:20" s="21" customFormat="1" x14ac:dyDescent="0.2">
      <c r="A151" s="36"/>
      <c r="B151" s="36"/>
      <c r="C151" s="36"/>
      <c r="D151" s="48"/>
      <c r="E151" s="50"/>
      <c r="F151" s="50"/>
      <c r="G151" s="229"/>
      <c r="H151" s="229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38"/>
      <c r="T151" s="36"/>
    </row>
    <row r="152" spans="1:20" s="21" customFormat="1" x14ac:dyDescent="0.2">
      <c r="A152" s="39"/>
      <c r="B152" s="39"/>
      <c r="C152" s="39"/>
      <c r="D152" s="48"/>
      <c r="E152" s="39"/>
      <c r="F152" s="39"/>
      <c r="G152" s="83"/>
      <c r="H152" s="83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36"/>
      <c r="T152" s="36"/>
    </row>
    <row r="153" spans="1:20" s="21" customFormat="1" ht="15" x14ac:dyDescent="0.2">
      <c r="A153" s="40"/>
      <c r="B153" s="40"/>
      <c r="C153" s="40"/>
      <c r="D153" s="55"/>
      <c r="E153" s="40"/>
      <c r="F153" s="40"/>
      <c r="G153" s="230"/>
      <c r="H153" s="230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36"/>
      <c r="T153" s="36"/>
    </row>
    <row r="154" spans="1:20" s="21" customFormat="1" ht="15" x14ac:dyDescent="0.2">
      <c r="A154" s="40"/>
      <c r="B154" s="40"/>
      <c r="C154" s="40"/>
      <c r="D154" s="55"/>
      <c r="E154" s="40"/>
      <c r="F154" s="40"/>
      <c r="G154" s="230"/>
      <c r="H154" s="230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36"/>
      <c r="T154" s="36"/>
    </row>
    <row r="155" spans="1:20" s="21" customFormat="1" ht="15" x14ac:dyDescent="0.2">
      <c r="A155" s="40"/>
      <c r="B155" s="40"/>
      <c r="C155" s="40"/>
      <c r="D155" s="55"/>
      <c r="E155" s="40"/>
      <c r="F155" s="40"/>
      <c r="G155" s="230"/>
      <c r="H155" s="230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36"/>
      <c r="T155" s="36"/>
    </row>
    <row r="156" spans="1:20" s="21" customFormat="1" ht="15" x14ac:dyDescent="0.2">
      <c r="A156" s="40"/>
      <c r="B156" s="40"/>
      <c r="C156" s="40"/>
      <c r="D156" s="55"/>
      <c r="E156" s="40"/>
      <c r="F156" s="40"/>
      <c r="G156" s="230"/>
      <c r="H156" s="230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T156" s="36"/>
    </row>
    <row r="157" spans="1:20" s="21" customFormat="1" x14ac:dyDescent="0.2">
      <c r="A157" s="41"/>
      <c r="B157" s="41"/>
      <c r="C157" s="41"/>
      <c r="D157" s="56"/>
      <c r="E157" s="46"/>
      <c r="F157" s="46"/>
      <c r="G157" s="231"/>
      <c r="H157" s="231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T157" s="36"/>
    </row>
    <row r="158" spans="1:20" s="21" customFormat="1" x14ac:dyDescent="0.2">
      <c r="A158" s="41"/>
      <c r="B158" s="41"/>
      <c r="C158" s="41"/>
      <c r="D158" s="56"/>
      <c r="E158" s="46"/>
      <c r="F158" s="46"/>
      <c r="G158" s="231"/>
      <c r="H158" s="231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T158" s="36"/>
    </row>
    <row r="159" spans="1:20" s="21" customFormat="1" x14ac:dyDescent="0.2">
      <c r="A159" s="42"/>
      <c r="B159" s="42"/>
      <c r="C159" s="42"/>
      <c r="D159" s="55"/>
      <c r="E159" s="20"/>
      <c r="F159" s="20"/>
      <c r="G159" s="232"/>
      <c r="H159" s="232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T159" s="36"/>
    </row>
    <row r="160" spans="1:20" s="21" customFormat="1" x14ac:dyDescent="0.2">
      <c r="A160" s="36"/>
      <c r="B160" s="36"/>
      <c r="C160" s="36"/>
      <c r="D160" s="48"/>
      <c r="E160" s="36"/>
      <c r="F160" s="36"/>
      <c r="G160" s="229"/>
      <c r="H160" s="229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T160" s="36"/>
    </row>
    <row r="161" spans="1:20" s="21" customFormat="1" x14ac:dyDescent="0.2">
      <c r="A161" s="36"/>
      <c r="B161" s="36"/>
      <c r="C161" s="36"/>
      <c r="D161" s="48"/>
      <c r="E161" s="36"/>
      <c r="F161" s="36"/>
      <c r="G161" s="229"/>
      <c r="H161" s="229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T161" s="36"/>
    </row>
    <row r="162" spans="1:20" s="21" customFormat="1" x14ac:dyDescent="0.2">
      <c r="A162" s="36"/>
      <c r="B162" s="36"/>
      <c r="C162" s="36"/>
      <c r="D162" s="48"/>
      <c r="E162" s="36"/>
      <c r="F162" s="36"/>
      <c r="G162" s="229"/>
      <c r="H162" s="229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T162" s="36"/>
    </row>
    <row r="163" spans="1:20" s="21" customFormat="1" x14ac:dyDescent="0.2">
      <c r="A163" s="36"/>
      <c r="B163" s="36"/>
      <c r="C163" s="36"/>
      <c r="D163" s="48"/>
      <c r="E163" s="36"/>
      <c r="F163" s="36"/>
      <c r="G163" s="229"/>
      <c r="H163" s="229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T163" s="36"/>
    </row>
    <row r="164" spans="1:20" s="21" customFormat="1" x14ac:dyDescent="0.2">
      <c r="A164" s="36"/>
      <c r="B164" s="36"/>
      <c r="C164" s="36"/>
      <c r="D164" s="48"/>
      <c r="E164" s="36"/>
      <c r="F164" s="36"/>
      <c r="G164" s="229"/>
      <c r="H164" s="229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T164" s="36"/>
    </row>
    <row r="165" spans="1:20" s="21" customFormat="1" x14ac:dyDescent="0.2">
      <c r="A165" s="36"/>
      <c r="B165" s="36"/>
      <c r="C165" s="36"/>
      <c r="D165" s="48"/>
      <c r="E165" s="36"/>
      <c r="F165" s="36"/>
      <c r="G165" s="229"/>
      <c r="H165" s="229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T165" s="36"/>
    </row>
    <row r="166" spans="1:20" s="21" customFormat="1" x14ac:dyDescent="0.2">
      <c r="A166" s="36"/>
      <c r="B166" s="36"/>
      <c r="C166" s="36"/>
      <c r="D166" s="48"/>
      <c r="E166" s="36"/>
      <c r="F166" s="36"/>
      <c r="G166" s="229"/>
      <c r="H166" s="229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36"/>
      <c r="T166" s="36"/>
    </row>
    <row r="167" spans="1:20" s="21" customFormat="1" x14ac:dyDescent="0.2">
      <c r="A167" s="36"/>
      <c r="B167" s="36"/>
      <c r="C167" s="36"/>
      <c r="D167" s="48"/>
      <c r="E167" s="36"/>
      <c r="F167" s="36"/>
      <c r="G167" s="229"/>
      <c r="H167" s="229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36"/>
      <c r="T167" s="36"/>
    </row>
    <row r="168" spans="1:20" s="21" customFormat="1" x14ac:dyDescent="0.2">
      <c r="A168" s="36"/>
      <c r="B168" s="36"/>
      <c r="C168" s="36"/>
      <c r="D168" s="48"/>
      <c r="E168" s="36"/>
      <c r="F168" s="36"/>
      <c r="G168" s="229"/>
      <c r="H168" s="229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36"/>
      <c r="T168" s="36"/>
    </row>
    <row r="169" spans="1:20" s="21" customFormat="1" x14ac:dyDescent="0.2">
      <c r="A169" s="36"/>
      <c r="B169" s="36"/>
      <c r="C169" s="36"/>
      <c r="D169" s="48"/>
      <c r="E169" s="36"/>
      <c r="F169" s="36"/>
      <c r="G169" s="229"/>
      <c r="H169" s="229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36"/>
      <c r="T169" s="36"/>
    </row>
    <row r="170" spans="1:20" s="21" customFormat="1" x14ac:dyDescent="0.2">
      <c r="A170" s="36"/>
      <c r="B170" s="36"/>
      <c r="C170" s="36"/>
      <c r="D170" s="48"/>
      <c r="E170" s="36"/>
      <c r="F170" s="36"/>
      <c r="G170" s="229"/>
      <c r="H170" s="229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36"/>
      <c r="T170" s="36"/>
    </row>
    <row r="171" spans="1:20" s="21" customFormat="1" x14ac:dyDescent="0.2">
      <c r="A171" s="36"/>
      <c r="B171" s="36"/>
      <c r="C171" s="36"/>
      <c r="D171" s="48"/>
      <c r="E171" s="36"/>
      <c r="F171" s="36"/>
      <c r="G171" s="229"/>
      <c r="H171" s="229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36"/>
      <c r="T171" s="36"/>
    </row>
    <row r="172" spans="1:20" s="21" customFormat="1" x14ac:dyDescent="0.2">
      <c r="A172" s="36"/>
      <c r="B172" s="36"/>
      <c r="C172" s="36"/>
      <c r="D172" s="48"/>
      <c r="E172" s="36"/>
      <c r="F172" s="36"/>
      <c r="G172" s="229"/>
      <c r="H172" s="229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36"/>
      <c r="T172" s="36"/>
    </row>
    <row r="173" spans="1:20" s="21" customFormat="1" x14ac:dyDescent="0.2">
      <c r="A173" s="36"/>
      <c r="B173" s="36"/>
      <c r="C173" s="36"/>
      <c r="D173" s="48"/>
      <c r="E173" s="36"/>
      <c r="F173" s="36"/>
      <c r="G173" s="229"/>
      <c r="H173" s="229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36"/>
      <c r="T173" s="36"/>
    </row>
    <row r="174" spans="1:20" s="21" customFormat="1" x14ac:dyDescent="0.2">
      <c r="A174" s="36"/>
      <c r="B174" s="36"/>
      <c r="C174" s="36"/>
      <c r="D174" s="48"/>
      <c r="E174" s="36"/>
      <c r="F174" s="36"/>
      <c r="G174" s="229"/>
      <c r="H174" s="229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36"/>
      <c r="T174" s="36"/>
    </row>
    <row r="175" spans="1:20" s="21" customFormat="1" x14ac:dyDescent="0.2">
      <c r="A175" s="36"/>
      <c r="B175" s="36"/>
      <c r="C175" s="36"/>
      <c r="D175" s="48"/>
      <c r="E175" s="36"/>
      <c r="F175" s="36"/>
      <c r="G175" s="229"/>
      <c r="H175" s="229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36"/>
      <c r="T175" s="36"/>
    </row>
    <row r="176" spans="1:20" s="21" customFormat="1" x14ac:dyDescent="0.2">
      <c r="A176" s="36"/>
      <c r="B176" s="36"/>
      <c r="C176" s="36"/>
      <c r="D176" s="48"/>
      <c r="E176" s="36"/>
      <c r="F176" s="36"/>
      <c r="G176" s="229"/>
      <c r="H176" s="229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36"/>
      <c r="T176" s="36"/>
    </row>
    <row r="177" spans="1:20" s="21" customFormat="1" x14ac:dyDescent="0.2">
      <c r="A177" s="36"/>
      <c r="B177" s="36"/>
      <c r="C177" s="36"/>
      <c r="D177" s="48"/>
      <c r="E177" s="36"/>
      <c r="F177" s="36"/>
      <c r="G177" s="229"/>
      <c r="H177" s="229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39"/>
      <c r="T177" s="36"/>
    </row>
    <row r="178" spans="1:20" s="21" customFormat="1" x14ac:dyDescent="0.2">
      <c r="A178" s="36"/>
      <c r="B178" s="36"/>
      <c r="C178" s="36"/>
      <c r="D178" s="48"/>
      <c r="E178" s="36"/>
      <c r="F178" s="36"/>
      <c r="G178" s="229"/>
      <c r="H178" s="229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40"/>
      <c r="T178" s="36"/>
    </row>
    <row r="179" spans="1:20" s="21" customFormat="1" x14ac:dyDescent="0.2">
      <c r="A179" s="36"/>
      <c r="B179" s="36"/>
      <c r="C179" s="36"/>
      <c r="D179" s="48"/>
      <c r="E179" s="36"/>
      <c r="F179" s="36"/>
      <c r="G179" s="229"/>
      <c r="H179" s="229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40"/>
      <c r="T179" s="36"/>
    </row>
    <row r="180" spans="1:20" s="21" customFormat="1" x14ac:dyDescent="0.2">
      <c r="A180" s="36"/>
      <c r="B180" s="36"/>
      <c r="C180" s="36"/>
      <c r="D180" s="48"/>
      <c r="E180" s="36"/>
      <c r="F180" s="36"/>
      <c r="G180" s="229"/>
      <c r="H180" s="229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40"/>
      <c r="T180" s="36"/>
    </row>
    <row r="181" spans="1:20" s="21" customFormat="1" x14ac:dyDescent="0.2">
      <c r="A181" s="36"/>
      <c r="B181" s="36"/>
      <c r="C181" s="36"/>
      <c r="D181" s="48"/>
      <c r="E181" s="36"/>
      <c r="F181" s="36"/>
      <c r="G181" s="229"/>
      <c r="H181" s="229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40"/>
      <c r="T181" s="36"/>
    </row>
    <row r="182" spans="1:20" s="21" customFormat="1" x14ac:dyDescent="0.2">
      <c r="A182" s="36"/>
      <c r="B182" s="36"/>
      <c r="C182" s="36"/>
      <c r="D182" s="48"/>
      <c r="E182" s="36"/>
      <c r="F182" s="36"/>
      <c r="G182" s="229"/>
      <c r="H182" s="229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41"/>
      <c r="T182" s="36"/>
    </row>
    <row r="183" spans="1:20" s="21" customFormat="1" x14ac:dyDescent="0.2">
      <c r="A183" s="36"/>
      <c r="B183" s="36"/>
      <c r="C183" s="36"/>
      <c r="D183" s="48"/>
      <c r="E183" s="36"/>
      <c r="F183" s="36"/>
      <c r="G183" s="229"/>
      <c r="H183" s="229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4"/>
      <c r="T183" s="36"/>
    </row>
    <row r="184" spans="1:20" s="21" customFormat="1" x14ac:dyDescent="0.2">
      <c r="A184" s="36"/>
      <c r="B184" s="36"/>
      <c r="C184" s="36"/>
      <c r="D184" s="48"/>
      <c r="E184" s="36"/>
      <c r="F184" s="36"/>
      <c r="G184" s="229"/>
      <c r="H184" s="229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2"/>
      <c r="T184" s="36"/>
    </row>
    <row r="185" spans="1:20" s="21" customFormat="1" x14ac:dyDescent="0.2">
      <c r="A185" s="36"/>
      <c r="B185" s="36"/>
      <c r="C185" s="36"/>
      <c r="D185" s="48"/>
      <c r="E185" s="36"/>
      <c r="F185" s="36"/>
      <c r="G185" s="229"/>
      <c r="H185" s="229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1"/>
      <c r="T185" s="36"/>
    </row>
    <row r="186" spans="1:20" s="21" customFormat="1" x14ac:dyDescent="0.2">
      <c r="A186" s="36"/>
      <c r="B186" s="36"/>
      <c r="C186" s="36"/>
      <c r="D186" s="48"/>
      <c r="E186" s="36"/>
      <c r="F186" s="36"/>
      <c r="G186" s="229"/>
      <c r="H186" s="229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1"/>
      <c r="T186" s="36"/>
    </row>
    <row r="187" spans="1:20" s="21" customFormat="1" x14ac:dyDescent="0.2">
      <c r="A187" s="36"/>
      <c r="B187" s="36"/>
      <c r="C187" s="36"/>
      <c r="D187" s="48"/>
      <c r="E187" s="36"/>
      <c r="F187" s="36"/>
      <c r="G187" s="229"/>
      <c r="H187" s="229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1"/>
      <c r="T187" s="36"/>
    </row>
    <row r="188" spans="1:20" s="21" customFormat="1" x14ac:dyDescent="0.2">
      <c r="A188" s="36"/>
      <c r="B188" s="36"/>
      <c r="C188" s="36"/>
      <c r="D188" s="48"/>
      <c r="E188" s="36"/>
      <c r="F188" s="36"/>
      <c r="G188" s="229"/>
      <c r="H188" s="229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1"/>
      <c r="T188" s="36"/>
    </row>
    <row r="189" spans="1:20" s="21" customFormat="1" x14ac:dyDescent="0.2">
      <c r="A189" s="36"/>
      <c r="B189" s="36"/>
      <c r="C189" s="36"/>
      <c r="D189" s="48"/>
      <c r="E189" s="36"/>
      <c r="F189" s="36"/>
      <c r="G189" s="229"/>
      <c r="H189" s="229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1"/>
      <c r="T189" s="36"/>
    </row>
    <row r="190" spans="1:20" s="21" customFormat="1" x14ac:dyDescent="0.2">
      <c r="A190" s="36"/>
      <c r="B190" s="36"/>
      <c r="C190" s="36"/>
      <c r="D190" s="48"/>
      <c r="E190" s="36"/>
      <c r="F190" s="36"/>
      <c r="G190" s="229"/>
      <c r="H190" s="229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1"/>
      <c r="T190" s="36"/>
    </row>
    <row r="191" spans="1:20" s="21" customFormat="1" x14ac:dyDescent="0.2">
      <c r="A191" s="36"/>
      <c r="B191" s="36"/>
      <c r="C191" s="36"/>
      <c r="D191" s="48"/>
      <c r="E191" s="36"/>
      <c r="F191" s="36"/>
      <c r="G191" s="229"/>
      <c r="H191" s="229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1"/>
      <c r="T191" s="36"/>
    </row>
    <row r="192" spans="1:20" s="21" customFormat="1" x14ac:dyDescent="0.2">
      <c r="A192" s="36"/>
      <c r="B192" s="36"/>
      <c r="C192" s="36"/>
      <c r="D192" s="48"/>
      <c r="E192" s="36"/>
      <c r="F192" s="36"/>
      <c r="G192" s="229"/>
      <c r="H192" s="229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1"/>
      <c r="T192" s="36"/>
    </row>
    <row r="193" spans="1:20" s="21" customFormat="1" x14ac:dyDescent="0.2">
      <c r="A193" s="36"/>
      <c r="B193" s="36"/>
      <c r="C193" s="36"/>
      <c r="D193" s="48"/>
      <c r="E193" s="36"/>
      <c r="F193" s="36"/>
      <c r="G193" s="229"/>
      <c r="H193" s="229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1"/>
      <c r="T193" s="36"/>
    </row>
    <row r="194" spans="1:20" s="21" customFormat="1" x14ac:dyDescent="0.2">
      <c r="A194" s="36"/>
      <c r="B194" s="36"/>
      <c r="C194" s="36"/>
      <c r="D194" s="48"/>
      <c r="E194" s="36"/>
      <c r="F194" s="36"/>
      <c r="G194" s="229"/>
      <c r="H194" s="229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1"/>
      <c r="T194" s="36"/>
    </row>
    <row r="195" spans="1:20" s="21" customFormat="1" x14ac:dyDescent="0.2">
      <c r="A195" s="36"/>
      <c r="B195" s="36"/>
      <c r="C195" s="36"/>
      <c r="D195" s="48"/>
      <c r="E195" s="36"/>
      <c r="F195" s="36"/>
      <c r="G195" s="229"/>
      <c r="H195" s="229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1"/>
      <c r="T195" s="36"/>
    </row>
    <row r="196" spans="1:20" s="21" customFormat="1" x14ac:dyDescent="0.2">
      <c r="A196" s="36"/>
      <c r="B196" s="36"/>
      <c r="C196" s="36"/>
      <c r="D196" s="48"/>
      <c r="E196" s="36"/>
      <c r="F196" s="36"/>
      <c r="G196" s="229"/>
      <c r="H196" s="229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1"/>
      <c r="T196" s="36"/>
    </row>
    <row r="197" spans="1:20" s="21" customFormat="1" x14ac:dyDescent="0.2">
      <c r="A197" s="36"/>
      <c r="B197" s="36"/>
      <c r="C197" s="36"/>
      <c r="D197" s="48"/>
      <c r="E197" s="36"/>
      <c r="F197" s="36"/>
      <c r="G197" s="229"/>
      <c r="H197" s="229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1"/>
      <c r="T197" s="36"/>
    </row>
    <row r="198" spans="1:20" s="21" customFormat="1" x14ac:dyDescent="0.2">
      <c r="A198" s="36"/>
      <c r="B198" s="36"/>
      <c r="C198" s="36"/>
      <c r="D198" s="48"/>
      <c r="E198" s="36"/>
      <c r="F198" s="36"/>
      <c r="G198" s="229"/>
      <c r="H198" s="229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1"/>
      <c r="T198" s="36"/>
    </row>
    <row r="199" spans="1:20" s="21" customFormat="1" x14ac:dyDescent="0.2">
      <c r="A199" s="36"/>
      <c r="B199" s="36"/>
      <c r="C199" s="36"/>
      <c r="D199" s="48"/>
      <c r="E199" s="36"/>
      <c r="F199" s="36"/>
      <c r="G199" s="229"/>
      <c r="H199" s="229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1"/>
      <c r="T199" s="36"/>
    </row>
    <row r="200" spans="1:20" s="21" customFormat="1" x14ac:dyDescent="0.2">
      <c r="A200" s="36"/>
      <c r="B200" s="36"/>
      <c r="C200" s="36"/>
      <c r="D200" s="48"/>
      <c r="E200" s="36"/>
      <c r="F200" s="36"/>
      <c r="G200" s="229"/>
      <c r="H200" s="229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1"/>
      <c r="T200" s="36"/>
    </row>
    <row r="201" spans="1:20" s="21" customFormat="1" x14ac:dyDescent="0.2">
      <c r="A201" s="36"/>
      <c r="B201" s="36"/>
      <c r="C201" s="36"/>
      <c r="D201" s="48"/>
      <c r="E201" s="36"/>
      <c r="F201" s="36"/>
      <c r="G201" s="229"/>
      <c r="H201" s="229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1"/>
      <c r="T201" s="36"/>
    </row>
    <row r="202" spans="1:20" s="21" customFormat="1" x14ac:dyDescent="0.2">
      <c r="A202" s="36"/>
      <c r="B202" s="36"/>
      <c r="C202" s="36"/>
      <c r="D202" s="48"/>
      <c r="E202" s="36"/>
      <c r="F202" s="36"/>
      <c r="G202" s="229"/>
      <c r="H202" s="229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1"/>
      <c r="T202" s="36"/>
    </row>
    <row r="203" spans="1:20" s="21" customFormat="1" x14ac:dyDescent="0.2">
      <c r="A203" s="36"/>
      <c r="B203" s="36"/>
      <c r="C203" s="36"/>
      <c r="D203" s="48"/>
      <c r="E203" s="36"/>
      <c r="F203" s="36"/>
      <c r="G203" s="229"/>
      <c r="H203" s="229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1"/>
      <c r="T203" s="36"/>
    </row>
    <row r="204" spans="1:20" s="21" customFormat="1" x14ac:dyDescent="0.2">
      <c r="A204" s="36"/>
      <c r="B204" s="36"/>
      <c r="C204" s="36"/>
      <c r="D204" s="48"/>
      <c r="E204" s="36"/>
      <c r="F204" s="36"/>
      <c r="G204" s="229"/>
      <c r="H204" s="229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1"/>
      <c r="T204" s="36"/>
    </row>
    <row r="205" spans="1:20" s="21" customFormat="1" x14ac:dyDescent="0.2">
      <c r="A205" s="36"/>
      <c r="B205" s="36"/>
      <c r="C205" s="36"/>
      <c r="D205" s="48"/>
      <c r="E205" s="36"/>
      <c r="F205" s="36"/>
      <c r="G205" s="229"/>
      <c r="H205" s="229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1"/>
      <c r="T205" s="36"/>
    </row>
    <row r="206" spans="1:20" s="21" customFormat="1" x14ac:dyDescent="0.2">
      <c r="A206" s="36"/>
      <c r="B206" s="36"/>
      <c r="C206" s="36"/>
      <c r="D206" s="48"/>
      <c r="E206" s="36"/>
      <c r="F206" s="36"/>
      <c r="G206" s="229"/>
      <c r="H206" s="229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1"/>
      <c r="T206" s="36"/>
    </row>
    <row r="207" spans="1:20" s="21" customFormat="1" x14ac:dyDescent="0.2">
      <c r="A207" s="36"/>
      <c r="B207" s="36"/>
      <c r="C207" s="36"/>
      <c r="D207" s="48"/>
      <c r="E207" s="36"/>
      <c r="F207" s="36"/>
      <c r="G207" s="229"/>
      <c r="H207" s="229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1"/>
      <c r="T207" s="36"/>
    </row>
    <row r="208" spans="1:20" s="21" customFormat="1" x14ac:dyDescent="0.2">
      <c r="A208" s="36"/>
      <c r="B208" s="36"/>
      <c r="C208" s="36"/>
      <c r="D208" s="48"/>
      <c r="E208" s="36"/>
      <c r="F208" s="36"/>
      <c r="G208" s="229"/>
      <c r="H208" s="229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1"/>
      <c r="T208" s="36"/>
    </row>
    <row r="209" spans="1:20" s="21" customFormat="1" x14ac:dyDescent="0.2">
      <c r="A209" s="36"/>
      <c r="B209" s="36"/>
      <c r="C209" s="36"/>
      <c r="D209" s="48"/>
      <c r="E209" s="36"/>
      <c r="F209" s="36"/>
      <c r="G209" s="229"/>
      <c r="H209" s="229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1"/>
      <c r="T209" s="36"/>
    </row>
    <row r="210" spans="1:20" s="21" customFormat="1" x14ac:dyDescent="0.2">
      <c r="A210" s="36"/>
      <c r="B210" s="36"/>
      <c r="C210" s="36"/>
      <c r="D210" s="48"/>
      <c r="E210" s="36"/>
      <c r="F210" s="36"/>
      <c r="G210" s="229"/>
      <c r="H210" s="229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1"/>
      <c r="T210" s="36"/>
    </row>
    <row r="211" spans="1:20" s="21" customFormat="1" x14ac:dyDescent="0.2">
      <c r="A211" s="36"/>
      <c r="B211" s="36"/>
      <c r="C211" s="36"/>
      <c r="D211" s="48"/>
      <c r="E211" s="36"/>
      <c r="F211" s="36"/>
      <c r="G211" s="229"/>
      <c r="H211" s="229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1"/>
      <c r="T211" s="36"/>
    </row>
    <row r="212" spans="1:20" s="21" customFormat="1" x14ac:dyDescent="0.2">
      <c r="A212" s="36"/>
      <c r="B212" s="36"/>
      <c r="C212" s="36"/>
      <c r="D212" s="48"/>
      <c r="E212" s="36"/>
      <c r="F212" s="36"/>
      <c r="G212" s="229"/>
      <c r="H212" s="229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1"/>
      <c r="T212" s="36"/>
    </row>
    <row r="213" spans="1:20" s="21" customFormat="1" x14ac:dyDescent="0.2">
      <c r="A213" s="36"/>
      <c r="B213" s="36"/>
      <c r="C213" s="36"/>
      <c r="D213" s="48"/>
      <c r="E213" s="36"/>
      <c r="F213" s="36"/>
      <c r="G213" s="229"/>
      <c r="H213" s="229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1"/>
      <c r="T213" s="36"/>
    </row>
    <row r="214" spans="1:20" s="21" customFormat="1" x14ac:dyDescent="0.2">
      <c r="A214" s="36"/>
      <c r="B214" s="36"/>
      <c r="C214" s="36"/>
      <c r="D214" s="48"/>
      <c r="E214" s="36"/>
      <c r="F214" s="36"/>
      <c r="G214" s="229"/>
      <c r="H214" s="229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1"/>
      <c r="T214" s="36"/>
    </row>
    <row r="215" spans="1:20" s="21" customFormat="1" x14ac:dyDescent="0.2">
      <c r="A215" s="36"/>
      <c r="B215" s="36"/>
      <c r="C215" s="36"/>
      <c r="D215" s="48"/>
      <c r="E215" s="36"/>
      <c r="F215" s="36"/>
      <c r="G215" s="229"/>
      <c r="H215" s="229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1"/>
      <c r="T215" s="36"/>
    </row>
    <row r="216" spans="1:20" s="21" customFormat="1" x14ac:dyDescent="0.2">
      <c r="A216" s="36"/>
      <c r="B216" s="36"/>
      <c r="C216" s="36"/>
      <c r="D216" s="48"/>
      <c r="E216" s="36"/>
      <c r="F216" s="36"/>
      <c r="G216" s="229"/>
      <c r="H216" s="229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1"/>
      <c r="T216" s="36"/>
    </row>
    <row r="217" spans="1:20" s="21" customFormat="1" x14ac:dyDescent="0.2">
      <c r="A217" s="36"/>
      <c r="B217" s="36"/>
      <c r="C217" s="36"/>
      <c r="D217" s="48"/>
      <c r="E217" s="36"/>
      <c r="F217" s="36"/>
      <c r="G217" s="229"/>
      <c r="H217" s="229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"/>
      <c r="T217" s="36"/>
    </row>
    <row r="218" spans="1:20" s="21" customFormat="1" x14ac:dyDescent="0.2">
      <c r="A218" s="36"/>
      <c r="B218" s="36"/>
      <c r="C218" s="36"/>
      <c r="D218" s="48"/>
      <c r="E218" s="36"/>
      <c r="F218" s="36"/>
      <c r="G218" s="229"/>
      <c r="H218" s="229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"/>
      <c r="T218" s="36"/>
    </row>
    <row r="219" spans="1:20" s="21" customFormat="1" x14ac:dyDescent="0.2">
      <c r="A219" s="36"/>
      <c r="B219" s="36"/>
      <c r="C219" s="36"/>
      <c r="D219" s="48"/>
      <c r="E219" s="36"/>
      <c r="F219" s="36"/>
      <c r="G219" s="229"/>
      <c r="H219" s="229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1"/>
      <c r="T219" s="36"/>
    </row>
    <row r="220" spans="1:20" s="21" customFormat="1" x14ac:dyDescent="0.2">
      <c r="A220" s="36"/>
      <c r="B220" s="36"/>
      <c r="C220" s="36"/>
      <c r="D220" s="48"/>
      <c r="E220" s="36"/>
      <c r="F220" s="36"/>
      <c r="G220" s="229"/>
      <c r="H220" s="229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1"/>
      <c r="T220" s="36"/>
    </row>
    <row r="221" spans="1:20" s="21" customFormat="1" x14ac:dyDescent="0.2">
      <c r="A221" s="36"/>
      <c r="B221" s="36"/>
      <c r="C221" s="36"/>
      <c r="D221" s="48"/>
      <c r="E221" s="36"/>
      <c r="F221" s="36"/>
      <c r="G221" s="229"/>
      <c r="H221" s="229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1"/>
      <c r="T221" s="36"/>
    </row>
    <row r="222" spans="1:20" s="21" customFormat="1" x14ac:dyDescent="0.2">
      <c r="A222" s="36"/>
      <c r="B222" s="36"/>
      <c r="C222" s="36"/>
      <c r="D222" s="48"/>
      <c r="E222" s="36"/>
      <c r="F222" s="36"/>
      <c r="G222" s="229"/>
      <c r="H222" s="229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1"/>
      <c r="T222" s="36"/>
    </row>
    <row r="223" spans="1:20" s="21" customFormat="1" x14ac:dyDescent="0.2">
      <c r="A223" s="36"/>
      <c r="B223" s="36"/>
      <c r="C223" s="36"/>
      <c r="D223" s="48"/>
      <c r="E223" s="36"/>
      <c r="F223" s="36"/>
      <c r="G223" s="229"/>
      <c r="H223" s="229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1"/>
      <c r="T223" s="36"/>
    </row>
    <row r="224" spans="1:20" s="21" customFormat="1" x14ac:dyDescent="0.2">
      <c r="A224" s="36"/>
      <c r="B224" s="36"/>
      <c r="C224" s="36"/>
      <c r="D224" s="48"/>
      <c r="E224" s="36"/>
      <c r="F224" s="36"/>
      <c r="G224" s="229"/>
      <c r="H224" s="229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1"/>
      <c r="T224" s="36"/>
    </row>
    <row r="225" spans="1:20" s="21" customFormat="1" x14ac:dyDescent="0.2">
      <c r="A225" s="36"/>
      <c r="B225" s="36"/>
      <c r="C225" s="36"/>
      <c r="D225" s="48"/>
      <c r="E225" s="36"/>
      <c r="F225" s="36"/>
      <c r="G225" s="229"/>
      <c r="H225" s="229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1"/>
      <c r="T225" s="36"/>
    </row>
    <row r="226" spans="1:20" s="21" customFormat="1" x14ac:dyDescent="0.2">
      <c r="A226" s="36"/>
      <c r="B226" s="36"/>
      <c r="C226" s="36"/>
      <c r="D226" s="48"/>
      <c r="E226" s="36"/>
      <c r="F226" s="36"/>
      <c r="G226" s="229"/>
      <c r="H226" s="229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1"/>
      <c r="T226" s="36"/>
    </row>
    <row r="227" spans="1:20" s="21" customFormat="1" x14ac:dyDescent="0.2">
      <c r="A227" s="36"/>
      <c r="B227" s="36"/>
      <c r="C227" s="36"/>
      <c r="D227" s="48"/>
      <c r="E227" s="36"/>
      <c r="F227" s="36"/>
      <c r="G227" s="229"/>
      <c r="H227" s="229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1"/>
      <c r="T227" s="36"/>
    </row>
    <row r="228" spans="1:20" s="21" customFormat="1" x14ac:dyDescent="0.2">
      <c r="A228" s="36"/>
      <c r="B228" s="36"/>
      <c r="C228" s="36"/>
      <c r="D228" s="48"/>
      <c r="E228" s="36"/>
      <c r="F228" s="36"/>
      <c r="G228" s="229"/>
      <c r="H228" s="229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1"/>
      <c r="T228" s="36"/>
    </row>
    <row r="229" spans="1:20" s="21" customFormat="1" x14ac:dyDescent="0.2">
      <c r="A229" s="36"/>
      <c r="B229" s="36"/>
      <c r="C229" s="36"/>
      <c r="D229" s="48"/>
      <c r="E229" s="36"/>
      <c r="F229" s="36"/>
      <c r="G229" s="229"/>
      <c r="H229" s="229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1"/>
      <c r="T229" s="36"/>
    </row>
    <row r="230" spans="1:20" s="21" customFormat="1" x14ac:dyDescent="0.2">
      <c r="A230" s="36"/>
      <c r="B230" s="36"/>
      <c r="C230" s="36"/>
      <c r="D230" s="48"/>
      <c r="E230" s="36"/>
      <c r="F230" s="36"/>
      <c r="G230" s="229"/>
      <c r="H230" s="229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1"/>
      <c r="T230" s="36"/>
    </row>
    <row r="231" spans="1:20" s="21" customFormat="1" x14ac:dyDescent="0.2">
      <c r="A231" s="36"/>
      <c r="B231" s="36"/>
      <c r="C231" s="36"/>
      <c r="D231" s="48"/>
      <c r="E231" s="36"/>
      <c r="F231" s="36"/>
      <c r="G231" s="229"/>
      <c r="H231" s="229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1"/>
      <c r="T231" s="36"/>
    </row>
    <row r="232" spans="1:20" s="21" customFormat="1" x14ac:dyDescent="0.2">
      <c r="A232" s="36"/>
      <c r="B232" s="36"/>
      <c r="C232" s="36"/>
      <c r="D232" s="48"/>
      <c r="E232" s="36"/>
      <c r="F232" s="36"/>
      <c r="G232" s="229"/>
      <c r="H232" s="229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1"/>
      <c r="T232" s="36"/>
    </row>
    <row r="233" spans="1:20" s="21" customFormat="1" x14ac:dyDescent="0.2">
      <c r="A233" s="36"/>
      <c r="B233" s="36"/>
      <c r="C233" s="36"/>
      <c r="D233" s="48"/>
      <c r="E233" s="36"/>
      <c r="F233" s="36"/>
      <c r="G233" s="229"/>
      <c r="H233" s="229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1"/>
      <c r="T233" s="36"/>
    </row>
    <row r="234" spans="1:20" s="21" customFormat="1" x14ac:dyDescent="0.2">
      <c r="A234" s="36"/>
      <c r="B234" s="36"/>
      <c r="C234" s="36"/>
      <c r="D234" s="48"/>
      <c r="E234" s="36"/>
      <c r="F234" s="36"/>
      <c r="G234" s="229"/>
      <c r="H234" s="229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1"/>
      <c r="T234" s="36"/>
    </row>
    <row r="235" spans="1:20" s="21" customFormat="1" x14ac:dyDescent="0.2">
      <c r="A235" s="36"/>
      <c r="B235" s="36"/>
      <c r="C235" s="36"/>
      <c r="D235" s="48"/>
      <c r="E235" s="36"/>
      <c r="F235" s="36"/>
      <c r="G235" s="229"/>
      <c r="H235" s="229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1"/>
      <c r="T235" s="36"/>
    </row>
    <row r="236" spans="1:20" s="21" customFormat="1" x14ac:dyDescent="0.2">
      <c r="A236" s="36"/>
      <c r="B236" s="36"/>
      <c r="C236" s="36"/>
      <c r="D236" s="48"/>
      <c r="E236" s="36"/>
      <c r="F236" s="36"/>
      <c r="G236" s="229"/>
      <c r="H236" s="229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1"/>
      <c r="T236" s="36"/>
    </row>
    <row r="237" spans="1:20" s="21" customFormat="1" x14ac:dyDescent="0.2">
      <c r="A237" s="36"/>
      <c r="B237" s="36"/>
      <c r="C237" s="36"/>
      <c r="D237" s="48"/>
      <c r="E237" s="36"/>
      <c r="F237" s="36"/>
      <c r="G237" s="229"/>
      <c r="H237" s="229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1"/>
      <c r="T237" s="36"/>
    </row>
    <row r="238" spans="1:20" s="21" customFormat="1" x14ac:dyDescent="0.2">
      <c r="A238" s="36"/>
      <c r="B238" s="36"/>
      <c r="C238" s="36"/>
      <c r="D238" s="48"/>
      <c r="E238" s="36"/>
      <c r="F238" s="36"/>
      <c r="G238" s="229"/>
      <c r="H238" s="229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1"/>
      <c r="T238" s="36"/>
    </row>
    <row r="239" spans="1:20" s="21" customFormat="1" x14ac:dyDescent="0.2">
      <c r="A239" s="36"/>
      <c r="B239" s="36"/>
      <c r="C239" s="36"/>
      <c r="D239" s="48"/>
      <c r="E239" s="36"/>
      <c r="F239" s="36"/>
      <c r="G239" s="229"/>
      <c r="H239" s="229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1"/>
      <c r="T239" s="36"/>
    </row>
    <row r="240" spans="1:20" s="21" customFormat="1" x14ac:dyDescent="0.2">
      <c r="A240" s="36"/>
      <c r="B240" s="36"/>
      <c r="C240" s="36"/>
      <c r="D240" s="48"/>
      <c r="E240" s="36"/>
      <c r="F240" s="36"/>
      <c r="G240" s="229"/>
      <c r="H240" s="229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1"/>
      <c r="T240" s="36"/>
    </row>
    <row r="241" spans="1:20" s="21" customFormat="1" x14ac:dyDescent="0.2">
      <c r="A241" s="36"/>
      <c r="B241" s="36"/>
      <c r="C241" s="36"/>
      <c r="D241" s="48"/>
      <c r="E241" s="36"/>
      <c r="F241" s="36"/>
      <c r="G241" s="229"/>
      <c r="H241" s="229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1"/>
      <c r="T241" s="36"/>
    </row>
    <row r="242" spans="1:20" s="21" customFormat="1" x14ac:dyDescent="0.2">
      <c r="A242" s="36"/>
      <c r="B242" s="36"/>
      <c r="C242" s="36"/>
      <c r="D242" s="48"/>
      <c r="E242" s="36"/>
      <c r="F242" s="36"/>
      <c r="G242" s="229"/>
      <c r="H242" s="229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1"/>
      <c r="T242" s="36"/>
    </row>
    <row r="243" spans="1:20" s="21" customFormat="1" x14ac:dyDescent="0.2">
      <c r="A243" s="36"/>
      <c r="B243" s="36"/>
      <c r="C243" s="36"/>
      <c r="D243" s="48"/>
      <c r="E243" s="36"/>
      <c r="F243" s="36"/>
      <c r="G243" s="229"/>
      <c r="H243" s="229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1"/>
      <c r="T243" s="36"/>
    </row>
    <row r="244" spans="1:20" s="21" customFormat="1" x14ac:dyDescent="0.2">
      <c r="A244" s="36"/>
      <c r="B244" s="36"/>
      <c r="C244" s="36"/>
      <c r="D244" s="48"/>
      <c r="E244" s="36"/>
      <c r="F244" s="36"/>
      <c r="G244" s="229"/>
      <c r="H244" s="229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1"/>
      <c r="T244" s="36"/>
    </row>
    <row r="245" spans="1:20" s="21" customFormat="1" x14ac:dyDescent="0.2">
      <c r="A245" s="36"/>
      <c r="B245" s="36"/>
      <c r="C245" s="36"/>
      <c r="D245" s="48"/>
      <c r="E245" s="36"/>
      <c r="F245" s="36"/>
      <c r="G245" s="229"/>
      <c r="H245" s="229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1"/>
      <c r="T245" s="36"/>
    </row>
    <row r="246" spans="1:20" s="21" customFormat="1" x14ac:dyDescent="0.2">
      <c r="A246" s="36"/>
      <c r="B246" s="36"/>
      <c r="C246" s="36"/>
      <c r="D246" s="48"/>
      <c r="E246" s="36"/>
      <c r="F246" s="36"/>
      <c r="G246" s="229"/>
      <c r="H246" s="229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1"/>
      <c r="T246" s="36"/>
    </row>
    <row r="247" spans="1:20" s="21" customFormat="1" x14ac:dyDescent="0.2">
      <c r="A247" s="36"/>
      <c r="B247" s="36"/>
      <c r="C247" s="36"/>
      <c r="D247" s="48"/>
      <c r="E247" s="36"/>
      <c r="F247" s="36"/>
      <c r="G247" s="229"/>
      <c r="H247" s="229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1"/>
      <c r="T247" s="36"/>
    </row>
    <row r="248" spans="1:20" s="21" customFormat="1" x14ac:dyDescent="0.2">
      <c r="A248" s="36"/>
      <c r="B248" s="36"/>
      <c r="C248" s="36"/>
      <c r="D248" s="48"/>
      <c r="E248" s="36"/>
      <c r="F248" s="36"/>
      <c r="G248" s="229"/>
      <c r="H248" s="229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1"/>
      <c r="T248" s="36"/>
    </row>
    <row r="249" spans="1:20" s="21" customFormat="1" x14ac:dyDescent="0.2">
      <c r="A249" s="36"/>
      <c r="B249" s="36"/>
      <c r="C249" s="36"/>
      <c r="D249" s="48"/>
      <c r="E249" s="36"/>
      <c r="F249" s="36"/>
      <c r="G249" s="229"/>
      <c r="H249" s="229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1"/>
      <c r="T249" s="36"/>
    </row>
    <row r="250" spans="1:20" s="21" customFormat="1" x14ac:dyDescent="0.2">
      <c r="A250" s="36"/>
      <c r="B250" s="36"/>
      <c r="C250" s="36"/>
      <c r="D250" s="48"/>
      <c r="E250" s="36"/>
      <c r="F250" s="36"/>
      <c r="G250" s="229"/>
      <c r="H250" s="229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1"/>
      <c r="T250" s="36"/>
    </row>
    <row r="251" spans="1:20" s="21" customFormat="1" x14ac:dyDescent="0.2">
      <c r="A251" s="36"/>
      <c r="B251" s="36"/>
      <c r="C251" s="36"/>
      <c r="D251" s="48"/>
      <c r="E251" s="36"/>
      <c r="F251" s="36"/>
      <c r="G251" s="229"/>
      <c r="H251" s="229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1"/>
      <c r="T251" s="36"/>
    </row>
    <row r="252" spans="1:20" s="21" customFormat="1" x14ac:dyDescent="0.2">
      <c r="A252" s="36"/>
      <c r="B252" s="36"/>
      <c r="C252" s="36"/>
      <c r="D252" s="48"/>
      <c r="E252" s="36"/>
      <c r="F252" s="36"/>
      <c r="G252" s="229"/>
      <c r="H252" s="229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1"/>
      <c r="T252" s="36"/>
    </row>
    <row r="253" spans="1:20" s="21" customFormat="1" x14ac:dyDescent="0.2">
      <c r="A253" s="36"/>
      <c r="B253" s="36"/>
      <c r="C253" s="36"/>
      <c r="D253" s="48"/>
      <c r="E253" s="36"/>
      <c r="F253" s="36"/>
      <c r="G253" s="229"/>
      <c r="H253" s="229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1"/>
      <c r="T253" s="36"/>
    </row>
    <row r="254" spans="1:20" s="21" customFormat="1" x14ac:dyDescent="0.2">
      <c r="A254" s="36"/>
      <c r="B254" s="36"/>
      <c r="C254" s="36"/>
      <c r="D254" s="48"/>
      <c r="E254" s="36"/>
      <c r="F254" s="36"/>
      <c r="G254" s="229"/>
      <c r="H254" s="229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1"/>
      <c r="T254" s="36"/>
    </row>
    <row r="255" spans="1:20" s="21" customFormat="1" x14ac:dyDescent="0.2">
      <c r="A255" s="36"/>
      <c r="B255" s="36"/>
      <c r="C255" s="36"/>
      <c r="D255" s="48"/>
      <c r="E255" s="36"/>
      <c r="F255" s="36"/>
      <c r="G255" s="229"/>
      <c r="H255" s="229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1"/>
      <c r="T255" s="36"/>
    </row>
    <row r="256" spans="1:20" s="21" customFormat="1" x14ac:dyDescent="0.2">
      <c r="A256" s="36"/>
      <c r="B256" s="36"/>
      <c r="C256" s="36"/>
      <c r="D256" s="48"/>
      <c r="E256" s="36"/>
      <c r="F256" s="36"/>
      <c r="G256" s="229"/>
      <c r="H256" s="229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1"/>
      <c r="T256" s="36"/>
    </row>
    <row r="257" spans="1:20" s="21" customFormat="1" x14ac:dyDescent="0.2">
      <c r="A257" s="36"/>
      <c r="B257" s="36"/>
      <c r="C257" s="36"/>
      <c r="D257" s="48"/>
      <c r="E257" s="36"/>
      <c r="F257" s="36"/>
      <c r="G257" s="229"/>
      <c r="H257" s="229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1"/>
      <c r="T257" s="36"/>
    </row>
    <row r="258" spans="1:20" s="21" customFormat="1" x14ac:dyDescent="0.2">
      <c r="A258" s="36"/>
      <c r="B258" s="36"/>
      <c r="C258" s="36"/>
      <c r="D258" s="48"/>
      <c r="E258" s="36"/>
      <c r="F258" s="36"/>
      <c r="G258" s="229"/>
      <c r="H258" s="229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1"/>
      <c r="T258" s="36"/>
    </row>
    <row r="259" spans="1:20" s="21" customFormat="1" x14ac:dyDescent="0.2">
      <c r="A259" s="36"/>
      <c r="B259" s="36"/>
      <c r="C259" s="36"/>
      <c r="D259" s="48"/>
      <c r="E259" s="36"/>
      <c r="F259" s="36"/>
      <c r="G259" s="229"/>
      <c r="H259" s="229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1"/>
      <c r="T259" s="36"/>
    </row>
    <row r="260" spans="1:20" s="21" customFormat="1" x14ac:dyDescent="0.2">
      <c r="A260" s="36"/>
      <c r="B260" s="36"/>
      <c r="C260" s="36"/>
      <c r="D260" s="48"/>
      <c r="E260" s="36"/>
      <c r="F260" s="36"/>
      <c r="G260" s="229"/>
      <c r="H260" s="229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1"/>
      <c r="T260" s="36"/>
    </row>
    <row r="261" spans="1:20" s="21" customFormat="1" x14ac:dyDescent="0.2">
      <c r="A261" s="36"/>
      <c r="B261" s="36"/>
      <c r="C261" s="36"/>
      <c r="D261" s="48"/>
      <c r="E261" s="36"/>
      <c r="F261" s="36"/>
      <c r="G261" s="229"/>
      <c r="H261" s="229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1"/>
      <c r="T261" s="36"/>
    </row>
    <row r="262" spans="1:20" s="21" customFormat="1" x14ac:dyDescent="0.2">
      <c r="A262" s="36"/>
      <c r="B262" s="36"/>
      <c r="C262" s="36"/>
      <c r="D262" s="48"/>
      <c r="E262" s="36"/>
      <c r="F262" s="36"/>
      <c r="G262" s="229"/>
      <c r="H262" s="229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1"/>
      <c r="T262" s="36"/>
    </row>
    <row r="263" spans="1:20" s="21" customFormat="1" x14ac:dyDescent="0.2">
      <c r="A263" s="36"/>
      <c r="B263" s="36"/>
      <c r="C263" s="36"/>
      <c r="D263" s="48"/>
      <c r="E263" s="36"/>
      <c r="F263" s="36"/>
      <c r="G263" s="229"/>
      <c r="H263" s="229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1"/>
      <c r="T263" s="36"/>
    </row>
    <row r="264" spans="1:20" s="21" customFormat="1" x14ac:dyDescent="0.2">
      <c r="A264" s="36"/>
      <c r="B264" s="36"/>
      <c r="C264" s="36"/>
      <c r="D264" s="48"/>
      <c r="E264" s="36"/>
      <c r="F264" s="36"/>
      <c r="G264" s="229"/>
      <c r="H264" s="229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1"/>
      <c r="T264" s="36"/>
    </row>
    <row r="265" spans="1:20" s="21" customFormat="1" x14ac:dyDescent="0.2">
      <c r="A265" s="36"/>
      <c r="B265" s="36"/>
      <c r="C265" s="36"/>
      <c r="D265" s="48"/>
      <c r="E265" s="36"/>
      <c r="F265" s="36"/>
      <c r="G265" s="229"/>
      <c r="H265" s="229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1"/>
      <c r="T265" s="36"/>
    </row>
    <row r="266" spans="1:20" s="21" customFormat="1" x14ac:dyDescent="0.2">
      <c r="A266" s="36"/>
      <c r="B266" s="36"/>
      <c r="C266" s="36"/>
      <c r="D266" s="48"/>
      <c r="E266" s="36"/>
      <c r="F266" s="36"/>
      <c r="G266" s="229"/>
      <c r="H266" s="229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1"/>
      <c r="T266" s="36"/>
    </row>
    <row r="267" spans="1:20" s="21" customFormat="1" x14ac:dyDescent="0.2">
      <c r="A267" s="36"/>
      <c r="B267" s="36"/>
      <c r="C267" s="36"/>
      <c r="D267" s="48"/>
      <c r="E267" s="36"/>
      <c r="F267" s="36"/>
      <c r="G267" s="229"/>
      <c r="H267" s="229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1"/>
      <c r="T267" s="36"/>
    </row>
    <row r="268" spans="1:20" s="21" customFormat="1" x14ac:dyDescent="0.2">
      <c r="A268" s="36"/>
      <c r="B268" s="36"/>
      <c r="C268" s="36"/>
      <c r="D268" s="48"/>
      <c r="E268" s="36"/>
      <c r="F268" s="36"/>
      <c r="G268" s="229"/>
      <c r="H268" s="229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1"/>
      <c r="T268" s="36"/>
    </row>
    <row r="269" spans="1:20" s="21" customFormat="1" x14ac:dyDescent="0.2">
      <c r="A269" s="36"/>
      <c r="B269" s="36"/>
      <c r="C269" s="36"/>
      <c r="D269" s="48"/>
      <c r="E269" s="36"/>
      <c r="F269" s="36"/>
      <c r="G269" s="229"/>
      <c r="H269" s="229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1"/>
      <c r="T269" s="36"/>
    </row>
    <row r="270" spans="1:20" s="21" customFormat="1" x14ac:dyDescent="0.2">
      <c r="A270" s="36"/>
      <c r="B270" s="36"/>
      <c r="C270" s="36"/>
      <c r="D270" s="48"/>
      <c r="E270" s="36"/>
      <c r="F270" s="36"/>
      <c r="G270" s="229"/>
      <c r="H270" s="229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1"/>
      <c r="T270" s="36"/>
    </row>
    <row r="271" spans="1:20" s="21" customFormat="1" x14ac:dyDescent="0.2">
      <c r="A271" s="36"/>
      <c r="B271" s="36"/>
      <c r="C271" s="36"/>
      <c r="D271" s="48"/>
      <c r="E271" s="36"/>
      <c r="F271" s="36"/>
      <c r="G271" s="229"/>
      <c r="H271" s="229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1"/>
      <c r="T271" s="36"/>
    </row>
    <row r="272" spans="1:20" s="21" customFormat="1" x14ac:dyDescent="0.2">
      <c r="A272" s="36"/>
      <c r="B272" s="36"/>
      <c r="C272" s="36"/>
      <c r="D272" s="48"/>
      <c r="E272" s="36"/>
      <c r="F272" s="36"/>
      <c r="G272" s="229"/>
      <c r="H272" s="229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1"/>
      <c r="T272" s="36"/>
    </row>
    <row r="273" spans="1:20" s="21" customFormat="1" x14ac:dyDescent="0.2">
      <c r="A273" s="36"/>
      <c r="B273" s="36"/>
      <c r="C273" s="36"/>
      <c r="D273" s="48"/>
      <c r="E273" s="36"/>
      <c r="F273" s="36"/>
      <c r="G273" s="229"/>
      <c r="H273" s="229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1"/>
      <c r="T273" s="36"/>
    </row>
    <row r="274" spans="1:20" s="21" customFormat="1" x14ac:dyDescent="0.2">
      <c r="A274" s="36"/>
      <c r="B274" s="36"/>
      <c r="C274" s="36"/>
      <c r="D274" s="48"/>
      <c r="E274" s="36"/>
      <c r="F274" s="36"/>
      <c r="G274" s="229"/>
      <c r="H274" s="229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1"/>
      <c r="T274" s="36"/>
    </row>
    <row r="275" spans="1:20" s="21" customFormat="1" x14ac:dyDescent="0.2">
      <c r="A275" s="36"/>
      <c r="B275" s="36"/>
      <c r="C275" s="36"/>
      <c r="D275" s="48"/>
      <c r="E275" s="36"/>
      <c r="F275" s="36"/>
      <c r="G275" s="229"/>
      <c r="H275" s="229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1"/>
      <c r="T275" s="36"/>
    </row>
    <row r="276" spans="1:20" s="21" customFormat="1" x14ac:dyDescent="0.2">
      <c r="A276" s="36"/>
      <c r="B276" s="36"/>
      <c r="C276" s="36"/>
      <c r="D276" s="48"/>
      <c r="E276" s="36"/>
      <c r="F276" s="36"/>
      <c r="G276" s="229"/>
      <c r="H276" s="229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1"/>
      <c r="T276" s="36"/>
    </row>
    <row r="277" spans="1:20" s="21" customFormat="1" x14ac:dyDescent="0.2">
      <c r="A277" s="36"/>
      <c r="B277" s="36"/>
      <c r="C277" s="36"/>
      <c r="D277" s="48"/>
      <c r="E277" s="36"/>
      <c r="F277" s="36"/>
      <c r="G277" s="229"/>
      <c r="H277" s="229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1"/>
      <c r="T277" s="36"/>
    </row>
    <row r="278" spans="1:20" s="21" customFormat="1" x14ac:dyDescent="0.2">
      <c r="A278" s="36"/>
      <c r="B278" s="36"/>
      <c r="C278" s="36"/>
      <c r="D278" s="48"/>
      <c r="E278" s="36"/>
      <c r="F278" s="36"/>
      <c r="G278" s="229"/>
      <c r="H278" s="229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1"/>
      <c r="T278" s="36"/>
    </row>
    <row r="279" spans="1:20" s="21" customFormat="1" x14ac:dyDescent="0.2">
      <c r="A279" s="36"/>
      <c r="B279" s="36"/>
      <c r="C279" s="36"/>
      <c r="D279" s="48"/>
      <c r="E279" s="36"/>
      <c r="F279" s="36"/>
      <c r="G279" s="229"/>
      <c r="H279" s="229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1"/>
      <c r="T279" s="36"/>
    </row>
    <row r="280" spans="1:20" s="21" customFormat="1" x14ac:dyDescent="0.2">
      <c r="A280" s="36"/>
      <c r="B280" s="36"/>
      <c r="C280" s="36"/>
      <c r="D280" s="48"/>
      <c r="E280" s="36"/>
      <c r="F280" s="36"/>
      <c r="G280" s="229"/>
      <c r="H280" s="229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1"/>
      <c r="T280" s="36"/>
    </row>
    <row r="281" spans="1:20" s="21" customFormat="1" x14ac:dyDescent="0.2">
      <c r="A281" s="36"/>
      <c r="B281" s="36"/>
      <c r="C281" s="36"/>
      <c r="D281" s="48"/>
      <c r="E281" s="36"/>
      <c r="F281" s="36"/>
      <c r="G281" s="229"/>
      <c r="H281" s="229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1"/>
      <c r="T281" s="36"/>
    </row>
    <row r="282" spans="1:20" s="21" customFormat="1" x14ac:dyDescent="0.2">
      <c r="A282" s="36"/>
      <c r="B282" s="36"/>
      <c r="C282" s="36"/>
      <c r="D282" s="48"/>
      <c r="E282" s="36"/>
      <c r="F282" s="36"/>
      <c r="G282" s="229"/>
      <c r="H282" s="229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1"/>
      <c r="T282" s="36"/>
    </row>
    <row r="283" spans="1:20" s="21" customFormat="1" x14ac:dyDescent="0.2">
      <c r="A283" s="36"/>
      <c r="B283" s="36"/>
      <c r="C283" s="36"/>
      <c r="D283" s="48"/>
      <c r="E283" s="36"/>
      <c r="F283" s="36"/>
      <c r="G283" s="229"/>
      <c r="H283" s="229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1"/>
      <c r="T283" s="36"/>
    </row>
    <row r="284" spans="1:20" s="21" customFormat="1" x14ac:dyDescent="0.2">
      <c r="A284" s="36"/>
      <c r="B284" s="36"/>
      <c r="C284" s="36"/>
      <c r="D284" s="48"/>
      <c r="E284" s="36"/>
      <c r="F284" s="36"/>
      <c r="G284" s="229"/>
      <c r="H284" s="229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1"/>
      <c r="T284" s="36"/>
    </row>
    <row r="285" spans="1:20" s="21" customFormat="1" x14ac:dyDescent="0.2">
      <c r="A285" s="36"/>
      <c r="B285" s="36"/>
      <c r="C285" s="36"/>
      <c r="D285" s="48"/>
      <c r="E285" s="36"/>
      <c r="F285" s="36"/>
      <c r="G285" s="229"/>
      <c r="H285" s="229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1"/>
      <c r="T285" s="36"/>
    </row>
    <row r="286" spans="1:20" s="21" customFormat="1" x14ac:dyDescent="0.2">
      <c r="A286" s="36"/>
      <c r="B286" s="36"/>
      <c r="C286" s="36"/>
      <c r="D286" s="48"/>
      <c r="E286" s="36"/>
      <c r="F286" s="36"/>
      <c r="G286" s="229"/>
      <c r="H286" s="229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1"/>
      <c r="T286" s="36"/>
    </row>
    <row r="287" spans="1:20" s="21" customFormat="1" x14ac:dyDescent="0.2">
      <c r="A287" s="36"/>
      <c r="B287" s="36"/>
      <c r="C287" s="36"/>
      <c r="D287" s="48"/>
      <c r="E287" s="36"/>
      <c r="F287" s="36"/>
      <c r="G287" s="229"/>
      <c r="H287" s="229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1"/>
      <c r="T287" s="36"/>
    </row>
    <row r="288" spans="1:20" s="21" customFormat="1" x14ac:dyDescent="0.2">
      <c r="A288" s="36"/>
      <c r="B288" s="36"/>
      <c r="C288" s="36"/>
      <c r="D288" s="48"/>
      <c r="E288" s="36"/>
      <c r="F288" s="36"/>
      <c r="G288" s="229"/>
      <c r="H288" s="229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1"/>
      <c r="T288" s="36"/>
    </row>
    <row r="289" spans="1:20" s="21" customFormat="1" x14ac:dyDescent="0.2">
      <c r="A289" s="36"/>
      <c r="B289" s="36"/>
      <c r="C289" s="36"/>
      <c r="D289" s="48"/>
      <c r="E289" s="36"/>
      <c r="F289" s="36"/>
      <c r="G289" s="229"/>
      <c r="H289" s="229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1"/>
      <c r="T289" s="36"/>
    </row>
    <row r="290" spans="1:20" s="21" customFormat="1" x14ac:dyDescent="0.2">
      <c r="A290" s="36"/>
      <c r="B290" s="36"/>
      <c r="C290" s="36"/>
      <c r="D290" s="48"/>
      <c r="E290" s="36"/>
      <c r="F290" s="36"/>
      <c r="G290" s="229"/>
      <c r="H290" s="229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1"/>
      <c r="T290" s="36"/>
    </row>
    <row r="291" spans="1:20" s="21" customFormat="1" x14ac:dyDescent="0.2">
      <c r="A291" s="36"/>
      <c r="B291" s="36"/>
      <c r="C291" s="36"/>
      <c r="D291" s="48"/>
      <c r="E291" s="36"/>
      <c r="F291" s="36"/>
      <c r="G291" s="229"/>
      <c r="H291" s="229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1"/>
      <c r="T291" s="36"/>
    </row>
    <row r="292" spans="1:20" s="21" customFormat="1" x14ac:dyDescent="0.2">
      <c r="A292" s="36"/>
      <c r="B292" s="36"/>
      <c r="C292" s="36"/>
      <c r="D292" s="48"/>
      <c r="E292" s="36"/>
      <c r="F292" s="36"/>
      <c r="G292" s="229"/>
      <c r="H292" s="229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1"/>
      <c r="T292" s="36"/>
    </row>
    <row r="293" spans="1:20" s="21" customFormat="1" x14ac:dyDescent="0.2">
      <c r="A293" s="36"/>
      <c r="B293" s="36"/>
      <c r="C293" s="36"/>
      <c r="D293" s="48"/>
      <c r="E293" s="36"/>
      <c r="F293" s="36"/>
      <c r="G293" s="229"/>
      <c r="H293" s="229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1"/>
      <c r="T293" s="36"/>
    </row>
    <row r="294" spans="1:20" s="21" customFormat="1" x14ac:dyDescent="0.2">
      <c r="A294" s="36"/>
      <c r="B294" s="36"/>
      <c r="C294" s="36"/>
      <c r="D294" s="48"/>
      <c r="E294" s="36"/>
      <c r="F294" s="36"/>
      <c r="G294" s="229"/>
      <c r="H294" s="229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1"/>
      <c r="T294" s="36"/>
    </row>
    <row r="295" spans="1:20" s="21" customFormat="1" x14ac:dyDescent="0.2">
      <c r="A295" s="36"/>
      <c r="B295" s="36"/>
      <c r="C295" s="36"/>
      <c r="D295" s="48"/>
      <c r="E295" s="36"/>
      <c r="F295" s="36"/>
      <c r="G295" s="229"/>
      <c r="H295" s="229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1"/>
      <c r="T295" s="36"/>
    </row>
    <row r="296" spans="1:20" s="21" customFormat="1" x14ac:dyDescent="0.2">
      <c r="A296" s="36"/>
      <c r="B296" s="36"/>
      <c r="C296" s="36"/>
      <c r="D296" s="48"/>
      <c r="E296" s="36"/>
      <c r="F296" s="36"/>
      <c r="G296" s="229"/>
      <c r="H296" s="229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1"/>
      <c r="T296" s="36"/>
    </row>
    <row r="297" spans="1:20" s="21" customFormat="1" x14ac:dyDescent="0.2">
      <c r="A297" s="36"/>
      <c r="B297" s="36"/>
      <c r="C297" s="36"/>
      <c r="D297" s="48"/>
      <c r="E297" s="36"/>
      <c r="F297" s="36"/>
      <c r="G297" s="229"/>
      <c r="H297" s="229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1"/>
      <c r="T297" s="36"/>
    </row>
    <row r="298" spans="1:20" s="21" customFormat="1" x14ac:dyDescent="0.2">
      <c r="A298" s="36"/>
      <c r="B298" s="36"/>
      <c r="C298" s="36"/>
      <c r="D298" s="48"/>
      <c r="E298" s="36"/>
      <c r="F298" s="36"/>
      <c r="G298" s="229"/>
      <c r="H298" s="229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1"/>
      <c r="T298" s="36"/>
    </row>
    <row r="299" spans="1:20" s="21" customFormat="1" x14ac:dyDescent="0.2">
      <c r="A299" s="36"/>
      <c r="B299" s="36"/>
      <c r="C299" s="36"/>
      <c r="D299" s="48"/>
      <c r="E299" s="36"/>
      <c r="F299" s="36"/>
      <c r="G299" s="229"/>
      <c r="H299" s="229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1"/>
      <c r="T299" s="36"/>
    </row>
    <row r="300" spans="1:20" s="21" customFormat="1" x14ac:dyDescent="0.2">
      <c r="A300" s="36"/>
      <c r="B300" s="36"/>
      <c r="C300" s="36"/>
      <c r="D300" s="48"/>
      <c r="E300" s="36"/>
      <c r="F300" s="36"/>
      <c r="G300" s="229"/>
      <c r="H300" s="229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1"/>
      <c r="T300" s="36"/>
    </row>
    <row r="301" spans="1:20" s="21" customFormat="1" x14ac:dyDescent="0.2">
      <c r="A301" s="36"/>
      <c r="B301" s="36"/>
      <c r="C301" s="36"/>
      <c r="D301" s="48"/>
      <c r="E301" s="36"/>
      <c r="F301" s="36"/>
      <c r="G301" s="229"/>
      <c r="H301" s="229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1"/>
      <c r="T301" s="36"/>
    </row>
    <row r="302" spans="1:20" s="21" customFormat="1" x14ac:dyDescent="0.2">
      <c r="A302" s="36"/>
      <c r="B302" s="36"/>
      <c r="C302" s="36"/>
      <c r="D302" s="48"/>
      <c r="E302" s="36"/>
      <c r="F302" s="36"/>
      <c r="G302" s="229"/>
      <c r="H302" s="229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1"/>
      <c r="T302" s="36"/>
    </row>
    <row r="303" spans="1:20" s="21" customFormat="1" x14ac:dyDescent="0.2">
      <c r="A303" s="36"/>
      <c r="B303" s="36"/>
      <c r="C303" s="36"/>
      <c r="D303" s="48"/>
      <c r="E303" s="36"/>
      <c r="F303" s="36"/>
      <c r="G303" s="229"/>
      <c r="H303" s="229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1"/>
      <c r="T303" s="36"/>
    </row>
    <row r="304" spans="1:20" s="21" customFormat="1" x14ac:dyDescent="0.2">
      <c r="A304" s="36"/>
      <c r="B304" s="36"/>
      <c r="C304" s="36"/>
      <c r="D304" s="48"/>
      <c r="E304" s="36"/>
      <c r="F304" s="36"/>
      <c r="G304" s="229"/>
      <c r="H304" s="229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1"/>
      <c r="T304" s="36"/>
    </row>
    <row r="305" spans="1:20" s="21" customFormat="1" x14ac:dyDescent="0.2">
      <c r="A305" s="36"/>
      <c r="B305" s="36"/>
      <c r="C305" s="36"/>
      <c r="D305" s="48"/>
      <c r="E305" s="36"/>
      <c r="F305" s="36"/>
      <c r="G305" s="229"/>
      <c r="H305" s="229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1"/>
      <c r="T305" s="36"/>
    </row>
    <row r="306" spans="1:20" s="21" customFormat="1" x14ac:dyDescent="0.2">
      <c r="A306" s="36"/>
      <c r="B306" s="36"/>
      <c r="C306" s="36"/>
      <c r="D306" s="48"/>
      <c r="E306" s="36"/>
      <c r="F306" s="36"/>
      <c r="G306" s="229"/>
      <c r="H306" s="229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1"/>
      <c r="T306" s="36"/>
    </row>
    <row r="307" spans="1:20" s="21" customFormat="1" x14ac:dyDescent="0.2">
      <c r="A307" s="36"/>
      <c r="B307" s="36"/>
      <c r="C307" s="36"/>
      <c r="D307" s="48"/>
      <c r="E307" s="36"/>
      <c r="F307" s="36"/>
      <c r="G307" s="229"/>
      <c r="H307" s="229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1"/>
      <c r="T307" s="36"/>
    </row>
    <row r="308" spans="1:20" s="21" customFormat="1" x14ac:dyDescent="0.2">
      <c r="A308" s="36"/>
      <c r="B308" s="36"/>
      <c r="C308" s="36"/>
      <c r="D308" s="48"/>
      <c r="E308" s="36"/>
      <c r="F308" s="36"/>
      <c r="G308" s="229"/>
      <c r="H308" s="229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1"/>
      <c r="T308" s="36"/>
    </row>
    <row r="309" spans="1:20" s="21" customFormat="1" x14ac:dyDescent="0.2">
      <c r="A309" s="36"/>
      <c r="B309" s="36"/>
      <c r="C309" s="36"/>
      <c r="D309" s="48"/>
      <c r="E309" s="36"/>
      <c r="F309" s="36"/>
      <c r="G309" s="229"/>
      <c r="H309" s="229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1"/>
      <c r="T309" s="36"/>
    </row>
    <row r="310" spans="1:20" s="21" customFormat="1" x14ac:dyDescent="0.2">
      <c r="A310" s="36"/>
      <c r="B310" s="36"/>
      <c r="C310" s="36"/>
      <c r="D310" s="48"/>
      <c r="E310" s="36"/>
      <c r="F310" s="36"/>
      <c r="G310" s="229"/>
      <c r="H310" s="229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1"/>
      <c r="T310" s="36"/>
    </row>
    <row r="311" spans="1:20" s="21" customFormat="1" x14ac:dyDescent="0.2">
      <c r="A311" s="36"/>
      <c r="B311" s="36"/>
      <c r="C311" s="36"/>
      <c r="D311" s="48"/>
      <c r="E311" s="36"/>
      <c r="F311" s="36"/>
      <c r="G311" s="229"/>
      <c r="H311" s="229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1"/>
      <c r="T311" s="36"/>
    </row>
    <row r="312" spans="1:20" s="21" customFormat="1" x14ac:dyDescent="0.2">
      <c r="A312" s="36"/>
      <c r="B312" s="36"/>
      <c r="C312" s="36"/>
      <c r="D312" s="48"/>
      <c r="E312" s="36"/>
      <c r="F312" s="36"/>
      <c r="G312" s="229"/>
      <c r="H312" s="229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1"/>
      <c r="T312" s="36"/>
    </row>
    <row r="313" spans="1:20" s="21" customFormat="1" x14ac:dyDescent="0.2">
      <c r="A313" s="36"/>
      <c r="B313" s="36"/>
      <c r="C313" s="36"/>
      <c r="D313" s="48"/>
      <c r="E313" s="36"/>
      <c r="F313" s="36"/>
      <c r="G313" s="229"/>
      <c r="H313" s="229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1"/>
      <c r="T313" s="36"/>
    </row>
    <row r="314" spans="1:20" s="21" customFormat="1" x14ac:dyDescent="0.2">
      <c r="A314" s="36"/>
      <c r="B314" s="36"/>
      <c r="C314" s="36"/>
      <c r="D314" s="48"/>
      <c r="E314" s="36"/>
      <c r="F314" s="36"/>
      <c r="G314" s="229"/>
      <c r="H314" s="229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1"/>
      <c r="T314" s="36"/>
    </row>
    <row r="315" spans="1:20" s="21" customFormat="1" x14ac:dyDescent="0.2">
      <c r="A315" s="36"/>
      <c r="B315" s="36"/>
      <c r="C315" s="36"/>
      <c r="D315" s="48"/>
      <c r="E315" s="36"/>
      <c r="F315" s="36"/>
      <c r="G315" s="229"/>
      <c r="H315" s="229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1"/>
      <c r="T315" s="36"/>
    </row>
    <row r="316" spans="1:20" s="21" customFormat="1" x14ac:dyDescent="0.2">
      <c r="A316" s="36"/>
      <c r="B316" s="36"/>
      <c r="C316" s="36"/>
      <c r="D316" s="48"/>
      <c r="E316" s="36"/>
      <c r="F316" s="36"/>
      <c r="G316" s="229"/>
      <c r="H316" s="229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1"/>
      <c r="T316" s="36"/>
    </row>
    <row r="317" spans="1:20" s="21" customFormat="1" x14ac:dyDescent="0.2">
      <c r="A317" s="36"/>
      <c r="B317" s="36"/>
      <c r="C317" s="36"/>
      <c r="D317" s="48"/>
      <c r="E317" s="36"/>
      <c r="F317" s="36"/>
      <c r="G317" s="229"/>
      <c r="H317" s="229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1"/>
      <c r="T317" s="36"/>
    </row>
    <row r="318" spans="1:20" s="21" customFormat="1" x14ac:dyDescent="0.2">
      <c r="A318" s="36"/>
      <c r="B318" s="36"/>
      <c r="C318" s="36"/>
      <c r="D318" s="48"/>
      <c r="E318" s="36"/>
      <c r="F318" s="36"/>
      <c r="G318" s="229"/>
      <c r="H318" s="229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1"/>
      <c r="T318" s="36"/>
    </row>
    <row r="319" spans="1:20" s="21" customFormat="1" x14ac:dyDescent="0.2">
      <c r="A319" s="36"/>
      <c r="B319" s="36"/>
      <c r="C319" s="36"/>
      <c r="D319" s="48"/>
      <c r="E319" s="36"/>
      <c r="F319" s="36"/>
      <c r="G319" s="229"/>
      <c r="H319" s="229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1"/>
      <c r="T319" s="36"/>
    </row>
    <row r="320" spans="1:20" s="21" customFormat="1" x14ac:dyDescent="0.2">
      <c r="A320" s="36"/>
      <c r="B320" s="36"/>
      <c r="C320" s="36"/>
      <c r="D320" s="48"/>
      <c r="E320" s="36"/>
      <c r="F320" s="36"/>
      <c r="G320" s="229"/>
      <c r="H320" s="229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1"/>
      <c r="T320" s="36"/>
    </row>
    <row r="321" spans="1:20" s="21" customFormat="1" x14ac:dyDescent="0.2">
      <c r="A321" s="36"/>
      <c r="B321" s="36"/>
      <c r="C321" s="36"/>
      <c r="D321" s="48"/>
      <c r="E321" s="36"/>
      <c r="F321" s="36"/>
      <c r="G321" s="229"/>
      <c r="H321" s="229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1"/>
      <c r="T321" s="36"/>
    </row>
    <row r="322" spans="1:20" s="21" customFormat="1" x14ac:dyDescent="0.2">
      <c r="A322" s="36"/>
      <c r="B322" s="36"/>
      <c r="C322" s="36"/>
      <c r="D322" s="48"/>
      <c r="E322" s="36"/>
      <c r="F322" s="36"/>
      <c r="G322" s="229"/>
      <c r="H322" s="229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1"/>
      <c r="T322" s="36"/>
    </row>
    <row r="323" spans="1:20" s="21" customFormat="1" x14ac:dyDescent="0.2">
      <c r="A323" s="36"/>
      <c r="B323" s="36"/>
      <c r="C323" s="36"/>
      <c r="D323" s="48"/>
      <c r="E323" s="36"/>
      <c r="F323" s="36"/>
      <c r="G323" s="229"/>
      <c r="H323" s="229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1"/>
      <c r="T323" s="36"/>
    </row>
    <row r="324" spans="1:20" s="21" customFormat="1" x14ac:dyDescent="0.2">
      <c r="A324" s="36"/>
      <c r="B324" s="36"/>
      <c r="C324" s="36"/>
      <c r="D324" s="48"/>
      <c r="E324" s="36"/>
      <c r="F324" s="36"/>
      <c r="G324" s="229"/>
      <c r="H324" s="229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"/>
      <c r="T324" s="36"/>
    </row>
    <row r="325" spans="1:20" s="21" customFormat="1" x14ac:dyDescent="0.2">
      <c r="A325" s="36"/>
      <c r="B325" s="36"/>
      <c r="C325" s="36"/>
      <c r="D325" s="48"/>
      <c r="E325" s="36"/>
      <c r="F325" s="36"/>
      <c r="G325" s="229"/>
      <c r="H325" s="229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1"/>
      <c r="T325" s="36"/>
    </row>
    <row r="326" spans="1:20" s="21" customFormat="1" x14ac:dyDescent="0.2">
      <c r="A326" s="36"/>
      <c r="B326" s="36"/>
      <c r="C326" s="36"/>
      <c r="D326" s="48"/>
      <c r="E326" s="36"/>
      <c r="F326" s="36"/>
      <c r="G326" s="229"/>
      <c r="H326" s="229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1"/>
      <c r="T326" s="36"/>
    </row>
    <row r="327" spans="1:20" s="21" customFormat="1" x14ac:dyDescent="0.2">
      <c r="A327" s="36"/>
      <c r="B327" s="36"/>
      <c r="C327" s="36"/>
      <c r="D327" s="48"/>
      <c r="E327" s="36"/>
      <c r="F327" s="36"/>
      <c r="G327" s="229"/>
      <c r="H327" s="229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1"/>
      <c r="T327" s="36"/>
    </row>
    <row r="328" spans="1:20" s="21" customFormat="1" x14ac:dyDescent="0.2">
      <c r="A328" s="36"/>
      <c r="B328" s="36"/>
      <c r="C328" s="36"/>
      <c r="D328" s="48"/>
      <c r="E328" s="36"/>
      <c r="F328" s="36"/>
      <c r="G328" s="229"/>
      <c r="H328" s="229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1"/>
      <c r="T328" s="36"/>
    </row>
    <row r="329" spans="1:20" s="21" customFormat="1" x14ac:dyDescent="0.2">
      <c r="A329" s="36"/>
      <c r="B329" s="36"/>
      <c r="C329" s="36"/>
      <c r="D329" s="48"/>
      <c r="E329" s="36"/>
      <c r="F329" s="36"/>
      <c r="G329" s="229"/>
      <c r="H329" s="229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1"/>
      <c r="T329" s="36"/>
    </row>
    <row r="330" spans="1:20" s="21" customFormat="1" x14ac:dyDescent="0.2">
      <c r="A330" s="36"/>
      <c r="B330" s="36"/>
      <c r="C330" s="36"/>
      <c r="D330" s="48"/>
      <c r="E330" s="36"/>
      <c r="F330" s="36"/>
      <c r="G330" s="229"/>
      <c r="H330" s="229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1"/>
      <c r="T330" s="36"/>
    </row>
    <row r="331" spans="1:20" s="21" customFormat="1" x14ac:dyDescent="0.2">
      <c r="A331" s="36"/>
      <c r="B331" s="36"/>
      <c r="C331" s="36"/>
      <c r="D331" s="48"/>
      <c r="E331" s="36"/>
      <c r="F331" s="36"/>
      <c r="G331" s="229"/>
      <c r="H331" s="229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1"/>
      <c r="T331" s="36"/>
    </row>
    <row r="332" spans="1:20" s="21" customFormat="1" x14ac:dyDescent="0.2">
      <c r="A332" s="36"/>
      <c r="B332" s="36"/>
      <c r="C332" s="36"/>
      <c r="D332" s="48"/>
      <c r="E332" s="36"/>
      <c r="F332" s="36"/>
      <c r="G332" s="229"/>
      <c r="H332" s="229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1"/>
      <c r="T332" s="36"/>
    </row>
    <row r="333" spans="1:20" s="21" customFormat="1" x14ac:dyDescent="0.2">
      <c r="A333" s="36"/>
      <c r="B333" s="36"/>
      <c r="C333" s="36"/>
      <c r="D333" s="48"/>
      <c r="E333" s="36"/>
      <c r="F333" s="36"/>
      <c r="G333" s="229"/>
      <c r="H333" s="229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1"/>
      <c r="T333" s="36"/>
    </row>
    <row r="334" spans="1:20" s="21" customFormat="1" x14ac:dyDescent="0.2">
      <c r="A334" s="36"/>
      <c r="B334" s="36"/>
      <c r="C334" s="36"/>
      <c r="D334" s="48"/>
      <c r="E334" s="36"/>
      <c r="F334" s="36"/>
      <c r="G334" s="229"/>
      <c r="H334" s="229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1"/>
      <c r="T334" s="36"/>
    </row>
    <row r="335" spans="1:20" s="21" customFormat="1" x14ac:dyDescent="0.2">
      <c r="A335" s="36"/>
      <c r="B335" s="36"/>
      <c r="C335" s="36"/>
      <c r="D335" s="48"/>
      <c r="E335" s="36"/>
      <c r="F335" s="36"/>
      <c r="G335" s="229"/>
      <c r="H335" s="229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1"/>
      <c r="T335" s="36"/>
    </row>
    <row r="336" spans="1:20" s="21" customFormat="1" x14ac:dyDescent="0.2">
      <c r="A336" s="36"/>
      <c r="B336" s="36"/>
      <c r="C336" s="36"/>
      <c r="D336" s="48"/>
      <c r="E336" s="36"/>
      <c r="F336" s="36"/>
      <c r="G336" s="229"/>
      <c r="H336" s="229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1"/>
      <c r="T336" s="36"/>
    </row>
    <row r="337" spans="1:20" s="21" customFormat="1" x14ac:dyDescent="0.2">
      <c r="A337" s="36"/>
      <c r="B337" s="36"/>
      <c r="C337" s="36"/>
      <c r="D337" s="48"/>
      <c r="E337" s="36"/>
      <c r="F337" s="36"/>
      <c r="G337" s="229"/>
      <c r="H337" s="229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1"/>
      <c r="T337" s="36"/>
    </row>
    <row r="338" spans="1:20" s="21" customFormat="1" x14ac:dyDescent="0.2">
      <c r="A338" s="36"/>
      <c r="B338" s="36"/>
      <c r="C338" s="36"/>
      <c r="D338" s="48"/>
      <c r="E338" s="36"/>
      <c r="F338" s="36"/>
      <c r="G338" s="229"/>
      <c r="H338" s="229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1"/>
      <c r="T338" s="36"/>
    </row>
    <row r="339" spans="1:20" s="21" customFormat="1" x14ac:dyDescent="0.2">
      <c r="A339" s="36"/>
      <c r="B339" s="36"/>
      <c r="C339" s="36"/>
      <c r="D339" s="48"/>
      <c r="E339" s="36"/>
      <c r="F339" s="36"/>
      <c r="G339" s="229"/>
      <c r="H339" s="229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1"/>
      <c r="T339" s="36"/>
    </row>
    <row r="340" spans="1:20" s="21" customFormat="1" x14ac:dyDescent="0.2">
      <c r="A340" s="36"/>
      <c r="B340" s="36"/>
      <c r="C340" s="36"/>
      <c r="D340" s="48"/>
      <c r="E340" s="36"/>
      <c r="F340" s="36"/>
      <c r="G340" s="229"/>
      <c r="H340" s="229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1"/>
      <c r="T340" s="36"/>
    </row>
    <row r="341" spans="1:20" s="21" customFormat="1" x14ac:dyDescent="0.2">
      <c r="A341" s="36"/>
      <c r="B341" s="36"/>
      <c r="C341" s="36"/>
      <c r="D341" s="48"/>
      <c r="E341" s="36"/>
      <c r="F341" s="36"/>
      <c r="G341" s="229"/>
      <c r="H341" s="229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1"/>
      <c r="T341" s="36"/>
    </row>
    <row r="342" spans="1:20" s="21" customFormat="1" x14ac:dyDescent="0.2">
      <c r="A342" s="36"/>
      <c r="B342" s="36"/>
      <c r="C342" s="36"/>
      <c r="D342" s="48"/>
      <c r="E342" s="36"/>
      <c r="F342" s="36"/>
      <c r="G342" s="229"/>
      <c r="H342" s="229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1"/>
      <c r="T342" s="36"/>
    </row>
    <row r="343" spans="1:20" s="21" customFormat="1" x14ac:dyDescent="0.2">
      <c r="A343" s="36"/>
      <c r="B343" s="36"/>
      <c r="C343" s="36"/>
      <c r="D343" s="48"/>
      <c r="E343" s="36"/>
      <c r="F343" s="36"/>
      <c r="G343" s="229"/>
      <c r="H343" s="229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1"/>
      <c r="T343" s="36"/>
    </row>
    <row r="344" spans="1:20" s="21" customFormat="1" x14ac:dyDescent="0.2">
      <c r="A344" s="36"/>
      <c r="B344" s="36"/>
      <c r="C344" s="36"/>
      <c r="D344" s="48"/>
      <c r="E344" s="36"/>
      <c r="F344" s="36"/>
      <c r="G344" s="229"/>
      <c r="H344" s="229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1"/>
      <c r="T344" s="36"/>
    </row>
    <row r="345" spans="1:20" s="21" customFormat="1" x14ac:dyDescent="0.2">
      <c r="A345" s="36"/>
      <c r="B345" s="36"/>
      <c r="C345" s="36"/>
      <c r="D345" s="48"/>
      <c r="E345" s="36"/>
      <c r="F345" s="36"/>
      <c r="G345" s="229"/>
      <c r="H345" s="229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1"/>
      <c r="T345" s="36"/>
    </row>
    <row r="346" spans="1:20" s="21" customFormat="1" x14ac:dyDescent="0.2">
      <c r="A346" s="36"/>
      <c r="B346" s="36"/>
      <c r="C346" s="36"/>
      <c r="D346" s="48"/>
      <c r="E346" s="36"/>
      <c r="F346" s="36"/>
      <c r="G346" s="229"/>
      <c r="H346" s="229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1"/>
      <c r="T346" s="36"/>
    </row>
    <row r="347" spans="1:20" s="21" customFormat="1" x14ac:dyDescent="0.2">
      <c r="A347" s="36"/>
      <c r="B347" s="36"/>
      <c r="C347" s="36"/>
      <c r="D347" s="48"/>
      <c r="E347" s="36"/>
      <c r="F347" s="36"/>
      <c r="G347" s="229"/>
      <c r="H347" s="229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1"/>
      <c r="T347" s="36"/>
    </row>
    <row r="348" spans="1:20" s="21" customFormat="1" x14ac:dyDescent="0.2">
      <c r="A348" s="36"/>
      <c r="B348" s="36"/>
      <c r="C348" s="36"/>
      <c r="D348" s="48"/>
      <c r="E348" s="36"/>
      <c r="F348" s="36"/>
      <c r="G348" s="229"/>
      <c r="H348" s="229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1"/>
      <c r="T348" s="36"/>
    </row>
    <row r="349" spans="1:20" s="21" customFormat="1" x14ac:dyDescent="0.2">
      <c r="A349" s="36"/>
      <c r="B349" s="36"/>
      <c r="C349" s="36"/>
      <c r="D349" s="48"/>
      <c r="E349" s="36"/>
      <c r="F349" s="36"/>
      <c r="G349" s="229"/>
      <c r="H349" s="229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1"/>
      <c r="T349" s="36"/>
    </row>
    <row r="350" spans="1:20" s="21" customFormat="1" x14ac:dyDescent="0.2">
      <c r="A350" s="36"/>
      <c r="B350" s="36"/>
      <c r="C350" s="36"/>
      <c r="D350" s="48"/>
      <c r="E350" s="36"/>
      <c r="F350" s="36"/>
      <c r="G350" s="229"/>
      <c r="H350" s="229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1"/>
      <c r="T350" s="36"/>
    </row>
    <row r="351" spans="1:20" s="21" customFormat="1" x14ac:dyDescent="0.2">
      <c r="A351" s="36"/>
      <c r="B351" s="36"/>
      <c r="C351" s="36"/>
      <c r="D351" s="48"/>
      <c r="E351" s="36"/>
      <c r="F351" s="36"/>
      <c r="G351" s="229"/>
      <c r="H351" s="229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1"/>
      <c r="T351" s="36"/>
    </row>
    <row r="352" spans="1:20" s="21" customFormat="1" x14ac:dyDescent="0.2">
      <c r="A352" s="36"/>
      <c r="B352" s="36"/>
      <c r="C352" s="36"/>
      <c r="D352" s="48"/>
      <c r="E352" s="36"/>
      <c r="F352" s="36"/>
      <c r="G352" s="229"/>
      <c r="H352" s="229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1"/>
      <c r="T352" s="36"/>
    </row>
    <row r="353" spans="1:20" s="21" customFormat="1" x14ac:dyDescent="0.2">
      <c r="A353" s="36"/>
      <c r="B353" s="36"/>
      <c r="C353" s="36"/>
      <c r="D353" s="48"/>
      <c r="E353" s="36"/>
      <c r="F353" s="36"/>
      <c r="G353" s="229"/>
      <c r="H353" s="229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1"/>
      <c r="T353" s="36"/>
    </row>
    <row r="354" spans="1:20" s="21" customFormat="1" x14ac:dyDescent="0.2">
      <c r="A354" s="36"/>
      <c r="B354" s="36"/>
      <c r="C354" s="36"/>
      <c r="D354" s="48"/>
      <c r="E354" s="36"/>
      <c r="F354" s="36"/>
      <c r="G354" s="229"/>
      <c r="H354" s="229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1"/>
      <c r="T354" s="36"/>
    </row>
    <row r="355" spans="1:20" s="21" customFormat="1" x14ac:dyDescent="0.2">
      <c r="A355" s="36"/>
      <c r="B355" s="36"/>
      <c r="C355" s="36"/>
      <c r="D355" s="48"/>
      <c r="E355" s="36"/>
      <c r="F355" s="36"/>
      <c r="G355" s="229"/>
      <c r="H355" s="229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1"/>
      <c r="T355" s="36"/>
    </row>
    <row r="356" spans="1:20" s="21" customFormat="1" x14ac:dyDescent="0.2">
      <c r="A356" s="36"/>
      <c r="B356" s="36"/>
      <c r="C356" s="36"/>
      <c r="D356" s="48"/>
      <c r="E356" s="36"/>
      <c r="F356" s="36"/>
      <c r="G356" s="229"/>
      <c r="H356" s="229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1"/>
      <c r="T356" s="36"/>
    </row>
    <row r="357" spans="1:20" s="21" customFormat="1" x14ac:dyDescent="0.2">
      <c r="A357" s="36"/>
      <c r="B357" s="36"/>
      <c r="C357" s="36"/>
      <c r="D357" s="48"/>
      <c r="E357" s="36"/>
      <c r="F357" s="36"/>
      <c r="G357" s="229"/>
      <c r="H357" s="229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1"/>
      <c r="T357" s="36"/>
    </row>
    <row r="358" spans="1:20" s="21" customFormat="1" x14ac:dyDescent="0.2">
      <c r="A358" s="36"/>
      <c r="B358" s="36"/>
      <c r="C358" s="36"/>
      <c r="D358" s="48"/>
      <c r="E358" s="36"/>
      <c r="F358" s="36"/>
      <c r="G358" s="229"/>
      <c r="H358" s="229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1"/>
      <c r="T358" s="36"/>
    </row>
    <row r="359" spans="1:20" s="21" customFormat="1" x14ac:dyDescent="0.2">
      <c r="A359" s="36"/>
      <c r="B359" s="36"/>
      <c r="C359" s="36"/>
      <c r="D359" s="48"/>
      <c r="E359" s="36"/>
      <c r="F359" s="36"/>
      <c r="G359" s="229"/>
      <c r="H359" s="229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1"/>
      <c r="T359" s="36"/>
    </row>
    <row r="360" spans="1:20" s="21" customFormat="1" x14ac:dyDescent="0.2">
      <c r="A360" s="36"/>
      <c r="B360" s="36"/>
      <c r="C360" s="36"/>
      <c r="D360" s="48"/>
      <c r="E360" s="36"/>
      <c r="F360" s="36"/>
      <c r="G360" s="229"/>
      <c r="H360" s="229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1"/>
      <c r="T360" s="36"/>
    </row>
    <row r="361" spans="1:20" s="21" customFormat="1" x14ac:dyDescent="0.2">
      <c r="A361" s="36"/>
      <c r="B361" s="36"/>
      <c r="C361" s="36"/>
      <c r="D361" s="48"/>
      <c r="E361" s="36"/>
      <c r="F361" s="36"/>
      <c r="G361" s="229"/>
      <c r="H361" s="229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1"/>
      <c r="T361" s="36"/>
    </row>
    <row r="362" spans="1:20" s="21" customFormat="1" x14ac:dyDescent="0.2">
      <c r="A362" s="36"/>
      <c r="B362" s="36"/>
      <c r="C362" s="36"/>
      <c r="D362" s="48"/>
      <c r="E362" s="36"/>
      <c r="F362" s="36"/>
      <c r="G362" s="229"/>
      <c r="H362" s="229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1"/>
      <c r="T362" s="36"/>
    </row>
    <row r="363" spans="1:20" s="21" customFormat="1" x14ac:dyDescent="0.2">
      <c r="A363" s="36"/>
      <c r="B363" s="36"/>
      <c r="C363" s="36"/>
      <c r="D363" s="48"/>
      <c r="E363" s="36"/>
      <c r="F363" s="36"/>
      <c r="G363" s="229"/>
      <c r="H363" s="229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1"/>
      <c r="T363" s="36"/>
    </row>
    <row r="364" spans="1:20" s="21" customFormat="1" x14ac:dyDescent="0.2">
      <c r="A364" s="36"/>
      <c r="B364" s="36"/>
      <c r="C364" s="36"/>
      <c r="D364" s="48"/>
      <c r="E364" s="36"/>
      <c r="F364" s="36"/>
      <c r="G364" s="229"/>
      <c r="H364" s="229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1"/>
      <c r="T364" s="36"/>
    </row>
    <row r="365" spans="1:20" s="21" customFormat="1" x14ac:dyDescent="0.2">
      <c r="A365" s="36"/>
      <c r="B365" s="36"/>
      <c r="C365" s="36"/>
      <c r="D365" s="48"/>
      <c r="E365" s="36"/>
      <c r="F365" s="36"/>
      <c r="G365" s="229"/>
      <c r="H365" s="229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1"/>
      <c r="T365" s="36"/>
    </row>
    <row r="366" spans="1:20" s="21" customFormat="1" x14ac:dyDescent="0.2">
      <c r="A366" s="36"/>
      <c r="B366" s="36"/>
      <c r="C366" s="36"/>
      <c r="D366" s="48"/>
      <c r="E366" s="36"/>
      <c r="F366" s="36"/>
      <c r="G366" s="229"/>
      <c r="H366" s="229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1"/>
      <c r="T366" s="36"/>
    </row>
    <row r="367" spans="1:20" s="21" customFormat="1" x14ac:dyDescent="0.2">
      <c r="A367" s="36"/>
      <c r="B367" s="36"/>
      <c r="C367" s="36"/>
      <c r="D367" s="48"/>
      <c r="E367" s="36"/>
      <c r="F367" s="36"/>
      <c r="G367" s="229"/>
      <c r="H367" s="229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1"/>
      <c r="T367" s="36"/>
    </row>
    <row r="368" spans="1:20" s="21" customFormat="1" x14ac:dyDescent="0.2">
      <c r="A368" s="36"/>
      <c r="B368" s="36"/>
      <c r="C368" s="36"/>
      <c r="D368" s="48"/>
      <c r="E368" s="36"/>
      <c r="F368" s="36"/>
      <c r="G368" s="229"/>
      <c r="H368" s="229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1"/>
      <c r="T368" s="36"/>
    </row>
    <row r="369" spans="1:20" s="21" customFormat="1" x14ac:dyDescent="0.2">
      <c r="A369" s="36"/>
      <c r="B369" s="36"/>
      <c r="C369" s="36"/>
      <c r="D369" s="48"/>
      <c r="E369" s="36"/>
      <c r="F369" s="36"/>
      <c r="G369" s="229"/>
      <c r="H369" s="229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1"/>
      <c r="T369" s="36"/>
    </row>
    <row r="370" spans="1:20" s="21" customFormat="1" x14ac:dyDescent="0.2">
      <c r="A370" s="36"/>
      <c r="B370" s="36"/>
      <c r="C370" s="36"/>
      <c r="D370" s="48"/>
      <c r="E370" s="36"/>
      <c r="F370" s="36"/>
      <c r="G370" s="229"/>
      <c r="H370" s="229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1"/>
      <c r="T370" s="36"/>
    </row>
    <row r="371" spans="1:20" s="21" customFormat="1" x14ac:dyDescent="0.2">
      <c r="A371" s="36"/>
      <c r="B371" s="36"/>
      <c r="C371" s="36"/>
      <c r="D371" s="48"/>
      <c r="E371" s="36"/>
      <c r="F371" s="36"/>
      <c r="G371" s="229"/>
      <c r="H371" s="229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1"/>
      <c r="T371" s="36"/>
    </row>
    <row r="372" spans="1:20" s="21" customFormat="1" x14ac:dyDescent="0.2">
      <c r="A372" s="36"/>
      <c r="B372" s="36"/>
      <c r="C372" s="36"/>
      <c r="D372" s="48"/>
      <c r="E372" s="36"/>
      <c r="F372" s="36"/>
      <c r="G372" s="229"/>
      <c r="H372" s="229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1"/>
      <c r="T372" s="36"/>
    </row>
    <row r="373" spans="1:20" s="21" customFormat="1" x14ac:dyDescent="0.2">
      <c r="A373" s="36"/>
      <c r="B373" s="36"/>
      <c r="C373" s="36"/>
      <c r="D373" s="48"/>
      <c r="E373" s="36"/>
      <c r="F373" s="36"/>
      <c r="G373" s="229"/>
      <c r="H373" s="229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1"/>
      <c r="T373" s="36"/>
    </row>
    <row r="374" spans="1:20" s="21" customFormat="1" x14ac:dyDescent="0.2">
      <c r="A374" s="36"/>
      <c r="B374" s="36"/>
      <c r="C374" s="36"/>
      <c r="D374" s="48"/>
      <c r="E374" s="36"/>
      <c r="F374" s="36"/>
      <c r="G374" s="229"/>
      <c r="H374" s="229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1"/>
      <c r="T374" s="36"/>
    </row>
    <row r="375" spans="1:20" s="21" customFormat="1" x14ac:dyDescent="0.2">
      <c r="A375" s="36"/>
      <c r="B375" s="36"/>
      <c r="C375" s="36"/>
      <c r="D375" s="48"/>
      <c r="E375" s="36"/>
      <c r="F375" s="36"/>
      <c r="G375" s="229"/>
      <c r="H375" s="229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1"/>
      <c r="T375" s="36"/>
    </row>
    <row r="376" spans="1:20" s="21" customFormat="1" x14ac:dyDescent="0.2">
      <c r="A376" s="36"/>
      <c r="B376" s="36"/>
      <c r="C376" s="36"/>
      <c r="D376" s="48"/>
      <c r="E376" s="36"/>
      <c r="F376" s="36"/>
      <c r="G376" s="229"/>
      <c r="H376" s="229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1"/>
      <c r="T376" s="36"/>
    </row>
    <row r="377" spans="1:20" s="21" customFormat="1" x14ac:dyDescent="0.2">
      <c r="A377" s="36"/>
      <c r="B377" s="36"/>
      <c r="C377" s="36"/>
      <c r="D377" s="48"/>
      <c r="E377" s="36"/>
      <c r="F377" s="36"/>
      <c r="G377" s="229"/>
      <c r="H377" s="229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1"/>
      <c r="T377" s="36"/>
    </row>
    <row r="378" spans="1:20" s="21" customFormat="1" x14ac:dyDescent="0.2">
      <c r="A378" s="36"/>
      <c r="B378" s="36"/>
      <c r="C378" s="36"/>
      <c r="D378" s="48"/>
      <c r="E378" s="36"/>
      <c r="F378" s="36"/>
      <c r="G378" s="229"/>
      <c r="H378" s="229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1"/>
      <c r="T378" s="36"/>
    </row>
    <row r="379" spans="1:20" s="21" customFormat="1" x14ac:dyDescent="0.2">
      <c r="A379" s="36"/>
      <c r="B379" s="36"/>
      <c r="C379" s="36"/>
      <c r="D379" s="48"/>
      <c r="E379" s="36"/>
      <c r="F379" s="36"/>
      <c r="G379" s="229"/>
      <c r="H379" s="229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1"/>
      <c r="T379" s="36"/>
    </row>
    <row r="380" spans="1:20" s="21" customFormat="1" x14ac:dyDescent="0.2">
      <c r="A380" s="36"/>
      <c r="B380" s="36"/>
      <c r="C380" s="36"/>
      <c r="D380" s="48"/>
      <c r="E380" s="36"/>
      <c r="F380" s="36"/>
      <c r="G380" s="229"/>
      <c r="H380" s="229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1"/>
      <c r="T380" s="36"/>
    </row>
    <row r="381" spans="1:20" s="21" customFormat="1" x14ac:dyDescent="0.2">
      <c r="A381" s="36"/>
      <c r="B381" s="36"/>
      <c r="C381" s="36"/>
      <c r="D381" s="48"/>
      <c r="E381" s="36"/>
      <c r="F381" s="36"/>
      <c r="G381" s="229"/>
      <c r="H381" s="229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1"/>
      <c r="T381" s="36"/>
    </row>
    <row r="382" spans="1:20" s="21" customFormat="1" x14ac:dyDescent="0.2">
      <c r="A382" s="36"/>
      <c r="B382" s="36"/>
      <c r="C382" s="36"/>
      <c r="D382" s="48"/>
      <c r="E382" s="36"/>
      <c r="F382" s="36"/>
      <c r="G382" s="229"/>
      <c r="H382" s="229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1"/>
      <c r="T382" s="36"/>
    </row>
    <row r="383" spans="1:20" s="21" customFormat="1" x14ac:dyDescent="0.2">
      <c r="A383" s="36"/>
      <c r="B383" s="36"/>
      <c r="C383" s="36"/>
      <c r="D383" s="48"/>
      <c r="E383" s="36"/>
      <c r="F383" s="36"/>
      <c r="G383" s="229"/>
      <c r="H383" s="229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1"/>
      <c r="T383" s="36"/>
    </row>
    <row r="384" spans="1:20" s="21" customFormat="1" x14ac:dyDescent="0.2">
      <c r="A384" s="36"/>
      <c r="B384" s="36"/>
      <c r="C384" s="36"/>
      <c r="D384" s="48"/>
      <c r="E384" s="36"/>
      <c r="F384" s="36"/>
      <c r="G384" s="229"/>
      <c r="H384" s="229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1"/>
      <c r="T384" s="36"/>
    </row>
    <row r="385" spans="1:20" s="21" customFormat="1" x14ac:dyDescent="0.2">
      <c r="A385" s="36"/>
      <c r="B385" s="36"/>
      <c r="C385" s="36"/>
      <c r="D385" s="48"/>
      <c r="E385" s="36"/>
      <c r="F385" s="36"/>
      <c r="G385" s="229"/>
      <c r="H385" s="229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1"/>
      <c r="T385" s="36"/>
    </row>
    <row r="386" spans="1:20" s="21" customFormat="1" x14ac:dyDescent="0.2">
      <c r="A386" s="36"/>
      <c r="B386" s="36"/>
      <c r="C386" s="36"/>
      <c r="D386" s="48"/>
      <c r="E386" s="36"/>
      <c r="F386" s="36"/>
      <c r="G386" s="229"/>
      <c r="H386" s="229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1"/>
      <c r="T386" s="36"/>
    </row>
    <row r="387" spans="1:20" s="21" customFormat="1" x14ac:dyDescent="0.2">
      <c r="A387" s="36"/>
      <c r="B387" s="36"/>
      <c r="C387" s="36"/>
      <c r="D387" s="48"/>
      <c r="E387" s="36"/>
      <c r="F387" s="36"/>
      <c r="G387" s="229"/>
      <c r="H387" s="229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1"/>
      <c r="T387" s="36"/>
    </row>
    <row r="388" spans="1:20" s="21" customFormat="1" x14ac:dyDescent="0.2">
      <c r="A388" s="36"/>
      <c r="B388" s="36"/>
      <c r="C388" s="36"/>
      <c r="D388" s="48"/>
      <c r="E388" s="36"/>
      <c r="F388" s="36"/>
      <c r="G388" s="229"/>
      <c r="H388" s="229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1"/>
      <c r="T388" s="36"/>
    </row>
    <row r="389" spans="1:20" s="21" customFormat="1" x14ac:dyDescent="0.2">
      <c r="A389" s="36"/>
      <c r="B389" s="36"/>
      <c r="C389" s="36"/>
      <c r="D389" s="48"/>
      <c r="E389" s="36"/>
      <c r="F389" s="36"/>
      <c r="G389" s="229"/>
      <c r="H389" s="229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1"/>
      <c r="T389" s="36"/>
    </row>
    <row r="390" spans="1:20" s="21" customFormat="1" x14ac:dyDescent="0.2">
      <c r="A390" s="36"/>
      <c r="B390" s="36"/>
      <c r="C390" s="36"/>
      <c r="D390" s="48"/>
      <c r="E390" s="36"/>
      <c r="F390" s="36"/>
      <c r="G390" s="229"/>
      <c r="H390" s="229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1"/>
      <c r="T390" s="36"/>
    </row>
    <row r="391" spans="1:20" s="21" customFormat="1" x14ac:dyDescent="0.2">
      <c r="A391" s="36"/>
      <c r="B391" s="36"/>
      <c r="C391" s="36"/>
      <c r="D391" s="48"/>
      <c r="E391" s="36"/>
      <c r="F391" s="36"/>
      <c r="G391" s="229"/>
      <c r="H391" s="229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1"/>
      <c r="T391" s="36"/>
    </row>
    <row r="392" spans="1:20" s="21" customFormat="1" x14ac:dyDescent="0.2">
      <c r="A392" s="36"/>
      <c r="B392" s="36"/>
      <c r="C392" s="36"/>
      <c r="D392" s="48"/>
      <c r="E392" s="36"/>
      <c r="F392" s="36"/>
      <c r="G392" s="229"/>
      <c r="H392" s="229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1"/>
      <c r="T392" s="36"/>
    </row>
    <row r="393" spans="1:20" s="21" customFormat="1" x14ac:dyDescent="0.2">
      <c r="A393" s="36"/>
      <c r="B393" s="36"/>
      <c r="C393" s="36"/>
      <c r="D393" s="48"/>
      <c r="E393" s="36"/>
      <c r="F393" s="36"/>
      <c r="G393" s="229"/>
      <c r="H393" s="229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1"/>
      <c r="T393" s="36"/>
    </row>
    <row r="394" spans="1:20" s="21" customFormat="1" x14ac:dyDescent="0.2">
      <c r="A394" s="36"/>
      <c r="B394" s="36"/>
      <c r="C394" s="36"/>
      <c r="D394" s="48"/>
      <c r="E394" s="36"/>
      <c r="F394" s="36"/>
      <c r="G394" s="229"/>
      <c r="H394" s="229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1"/>
      <c r="T394" s="36"/>
    </row>
    <row r="395" spans="1:20" s="21" customFormat="1" x14ac:dyDescent="0.2">
      <c r="A395" s="36"/>
      <c r="B395" s="36"/>
      <c r="C395" s="36"/>
      <c r="D395" s="48"/>
      <c r="E395" s="36"/>
      <c r="F395" s="36"/>
      <c r="G395" s="229"/>
      <c r="H395" s="229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1"/>
      <c r="T395" s="36"/>
    </row>
    <row r="396" spans="1:20" s="21" customFormat="1" x14ac:dyDescent="0.2">
      <c r="A396" s="36"/>
      <c r="B396" s="36"/>
      <c r="C396" s="36"/>
      <c r="D396" s="48"/>
      <c r="E396" s="36"/>
      <c r="F396" s="36"/>
      <c r="G396" s="229"/>
      <c r="H396" s="229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1"/>
      <c r="T396" s="36"/>
    </row>
    <row r="397" spans="1:20" s="21" customFormat="1" x14ac:dyDescent="0.2">
      <c r="A397" s="36"/>
      <c r="B397" s="36"/>
      <c r="C397" s="36"/>
      <c r="D397" s="48"/>
      <c r="E397" s="36"/>
      <c r="F397" s="36"/>
      <c r="G397" s="229"/>
      <c r="H397" s="229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1"/>
      <c r="T397" s="36"/>
    </row>
    <row r="398" spans="1:20" s="21" customFormat="1" x14ac:dyDescent="0.2">
      <c r="A398" s="36"/>
      <c r="B398" s="36"/>
      <c r="C398" s="36"/>
      <c r="D398" s="48"/>
      <c r="E398" s="36"/>
      <c r="F398" s="36"/>
      <c r="G398" s="229"/>
      <c r="H398" s="229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1"/>
      <c r="T398" s="36"/>
    </row>
    <row r="399" spans="1:20" s="21" customFormat="1" x14ac:dyDescent="0.2">
      <c r="A399" s="36"/>
      <c r="B399" s="36"/>
      <c r="C399" s="36"/>
      <c r="D399" s="48"/>
      <c r="E399" s="36"/>
      <c r="F399" s="36"/>
      <c r="G399" s="229"/>
      <c r="H399" s="229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1"/>
      <c r="T399" s="36"/>
    </row>
    <row r="400" spans="1:20" s="21" customFormat="1" x14ac:dyDescent="0.2">
      <c r="A400" s="36"/>
      <c r="B400" s="36"/>
      <c r="C400" s="36"/>
      <c r="D400" s="48"/>
      <c r="E400" s="36"/>
      <c r="F400" s="36"/>
      <c r="G400" s="229"/>
      <c r="H400" s="229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1"/>
      <c r="T400" s="36"/>
    </row>
    <row r="401" spans="1:20" s="21" customFormat="1" x14ac:dyDescent="0.2">
      <c r="A401" s="36"/>
      <c r="B401" s="36"/>
      <c r="C401" s="36"/>
      <c r="D401" s="48"/>
      <c r="E401" s="36"/>
      <c r="F401" s="36"/>
      <c r="G401" s="229"/>
      <c r="H401" s="229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1"/>
      <c r="T401" s="36"/>
    </row>
    <row r="402" spans="1:20" s="21" customFormat="1" x14ac:dyDescent="0.2">
      <c r="A402" s="36"/>
      <c r="B402" s="36"/>
      <c r="C402" s="36"/>
      <c r="D402" s="48"/>
      <c r="E402" s="36"/>
      <c r="F402" s="36"/>
      <c r="G402" s="229"/>
      <c r="H402" s="229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1"/>
      <c r="T402" s="36"/>
    </row>
    <row r="403" spans="1:20" s="21" customFormat="1" x14ac:dyDescent="0.2">
      <c r="A403" s="36"/>
      <c r="B403" s="36"/>
      <c r="C403" s="36"/>
      <c r="D403" s="48"/>
      <c r="E403" s="36"/>
      <c r="F403" s="36"/>
      <c r="G403" s="229"/>
      <c r="H403" s="229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1"/>
      <c r="T403" s="36"/>
    </row>
    <row r="404" spans="1:20" s="21" customFormat="1" x14ac:dyDescent="0.2">
      <c r="A404" s="36"/>
      <c r="B404" s="36"/>
      <c r="C404" s="36"/>
      <c r="D404" s="48"/>
      <c r="E404" s="36"/>
      <c r="F404" s="36"/>
      <c r="G404" s="229"/>
      <c r="H404" s="229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1"/>
      <c r="T404" s="36"/>
    </row>
    <row r="405" spans="1:20" s="21" customFormat="1" x14ac:dyDescent="0.2">
      <c r="A405" s="36"/>
      <c r="B405" s="36"/>
      <c r="C405" s="36"/>
      <c r="D405" s="48"/>
      <c r="E405" s="36"/>
      <c r="F405" s="36"/>
      <c r="G405" s="229"/>
      <c r="H405" s="229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1"/>
      <c r="T405" s="36"/>
    </row>
    <row r="406" spans="1:20" s="21" customFormat="1" x14ac:dyDescent="0.2">
      <c r="A406" s="36"/>
      <c r="B406" s="36"/>
      <c r="C406" s="36"/>
      <c r="D406" s="48"/>
      <c r="E406" s="36"/>
      <c r="F406" s="36"/>
      <c r="G406" s="229"/>
      <c r="H406" s="229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1"/>
      <c r="T406" s="36"/>
    </row>
    <row r="407" spans="1:20" s="21" customFormat="1" x14ac:dyDescent="0.2">
      <c r="A407" s="36"/>
      <c r="B407" s="36"/>
      <c r="C407" s="36"/>
      <c r="D407" s="48"/>
      <c r="E407" s="36"/>
      <c r="F407" s="36"/>
      <c r="G407" s="229"/>
      <c r="H407" s="229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1"/>
      <c r="T407" s="36"/>
    </row>
    <row r="408" spans="1:20" s="21" customFormat="1" x14ac:dyDescent="0.2">
      <c r="A408" s="36"/>
      <c r="B408" s="36"/>
      <c r="C408" s="36"/>
      <c r="D408" s="48"/>
      <c r="E408" s="36"/>
      <c r="F408" s="36"/>
      <c r="G408" s="229"/>
      <c r="H408" s="229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1"/>
      <c r="T408" s="36"/>
    </row>
    <row r="409" spans="1:20" s="21" customFormat="1" x14ac:dyDescent="0.2">
      <c r="A409" s="36"/>
      <c r="B409" s="36"/>
      <c r="C409" s="36"/>
      <c r="D409" s="48"/>
      <c r="E409" s="36"/>
      <c r="F409" s="36"/>
      <c r="G409" s="229"/>
      <c r="H409" s="229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1"/>
      <c r="T409" s="36"/>
    </row>
    <row r="410" spans="1:20" s="21" customFormat="1" x14ac:dyDescent="0.2">
      <c r="A410" s="36"/>
      <c r="B410" s="36"/>
      <c r="C410" s="36"/>
      <c r="D410" s="48"/>
      <c r="E410" s="36"/>
      <c r="F410" s="36"/>
      <c r="G410" s="229"/>
      <c r="H410" s="229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1"/>
      <c r="T410" s="36"/>
    </row>
    <row r="411" spans="1:20" s="21" customFormat="1" x14ac:dyDescent="0.2">
      <c r="A411" s="36"/>
      <c r="B411" s="36"/>
      <c r="C411" s="36"/>
      <c r="D411" s="48"/>
      <c r="E411" s="36"/>
      <c r="F411" s="36"/>
      <c r="G411" s="229"/>
      <c r="H411" s="229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1"/>
      <c r="T411" s="36"/>
    </row>
    <row r="412" spans="1:20" s="21" customFormat="1" x14ac:dyDescent="0.2">
      <c r="A412" s="36"/>
      <c r="B412" s="36"/>
      <c r="C412" s="36"/>
      <c r="D412" s="48"/>
      <c r="E412" s="36"/>
      <c r="F412" s="36"/>
      <c r="G412" s="229"/>
      <c r="H412" s="229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1"/>
      <c r="T412" s="36"/>
    </row>
    <row r="413" spans="1:20" s="21" customFormat="1" x14ac:dyDescent="0.2">
      <c r="A413" s="36"/>
      <c r="B413" s="36"/>
      <c r="C413" s="36"/>
      <c r="D413" s="48"/>
      <c r="E413" s="36"/>
      <c r="F413" s="36"/>
      <c r="G413" s="229"/>
      <c r="H413" s="229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1"/>
      <c r="T413" s="36"/>
    </row>
    <row r="414" spans="1:20" s="21" customFormat="1" x14ac:dyDescent="0.2">
      <c r="A414" s="36"/>
      <c r="B414" s="36"/>
      <c r="C414" s="36"/>
      <c r="D414" s="48"/>
      <c r="E414" s="36"/>
      <c r="F414" s="36"/>
      <c r="G414" s="229"/>
      <c r="H414" s="229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1"/>
      <c r="T414" s="36"/>
    </row>
    <row r="415" spans="1:20" s="21" customFormat="1" x14ac:dyDescent="0.2">
      <c r="A415" s="36"/>
      <c r="B415" s="36"/>
      <c r="C415" s="36"/>
      <c r="D415" s="48"/>
      <c r="E415" s="36"/>
      <c r="F415" s="36"/>
      <c r="G415" s="229"/>
      <c r="H415" s="229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1"/>
      <c r="T415" s="36"/>
    </row>
    <row r="416" spans="1:20" s="21" customFormat="1" x14ac:dyDescent="0.2">
      <c r="A416" s="36"/>
      <c r="B416" s="36"/>
      <c r="C416" s="36"/>
      <c r="D416" s="48"/>
      <c r="E416" s="36"/>
      <c r="F416" s="36"/>
      <c r="G416" s="229"/>
      <c r="H416" s="229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1"/>
      <c r="T416" s="36"/>
    </row>
    <row r="417" spans="1:20" s="21" customFormat="1" x14ac:dyDescent="0.2">
      <c r="A417" s="36"/>
      <c r="B417" s="36"/>
      <c r="C417" s="36"/>
      <c r="D417" s="48"/>
      <c r="E417" s="36"/>
      <c r="F417" s="36"/>
      <c r="G417" s="229"/>
      <c r="H417" s="229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1"/>
      <c r="T417" s="36"/>
    </row>
    <row r="418" spans="1:20" s="21" customFormat="1" x14ac:dyDescent="0.2">
      <c r="A418" s="36"/>
      <c r="B418" s="36"/>
      <c r="C418" s="36"/>
      <c r="D418" s="48"/>
      <c r="E418" s="36"/>
      <c r="F418" s="36"/>
      <c r="G418" s="229"/>
      <c r="H418" s="229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1"/>
      <c r="T418" s="36"/>
    </row>
    <row r="419" spans="1:20" s="21" customFormat="1" x14ac:dyDescent="0.2">
      <c r="A419" s="36"/>
      <c r="B419" s="36"/>
      <c r="C419" s="36"/>
      <c r="D419" s="48"/>
      <c r="E419" s="36"/>
      <c r="F419" s="36"/>
      <c r="G419" s="229"/>
      <c r="H419" s="229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1"/>
      <c r="T419" s="36"/>
    </row>
    <row r="420" spans="1:20" s="21" customFormat="1" x14ac:dyDescent="0.2">
      <c r="A420" s="36"/>
      <c r="B420" s="36"/>
      <c r="C420" s="36"/>
      <c r="D420" s="48"/>
      <c r="E420" s="36"/>
      <c r="F420" s="36"/>
      <c r="G420" s="229"/>
      <c r="H420" s="229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1"/>
      <c r="T420" s="36"/>
    </row>
    <row r="421" spans="1:20" s="21" customFormat="1" x14ac:dyDescent="0.2">
      <c r="A421" s="36"/>
      <c r="B421" s="36"/>
      <c r="C421" s="36"/>
      <c r="D421" s="48"/>
      <c r="E421" s="36"/>
      <c r="F421" s="36"/>
      <c r="G421" s="229"/>
      <c r="H421" s="229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1"/>
      <c r="T421" s="36"/>
    </row>
    <row r="422" spans="1:20" s="21" customFormat="1" x14ac:dyDescent="0.2">
      <c r="A422" s="36"/>
      <c r="B422" s="36"/>
      <c r="C422" s="36"/>
      <c r="D422" s="48"/>
      <c r="E422" s="36"/>
      <c r="F422" s="36"/>
      <c r="G422" s="229"/>
      <c r="H422" s="229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1"/>
      <c r="T422" s="36"/>
    </row>
    <row r="423" spans="1:20" s="21" customFormat="1" x14ac:dyDescent="0.2">
      <c r="A423" s="36"/>
      <c r="B423" s="36"/>
      <c r="C423" s="36"/>
      <c r="D423" s="48"/>
      <c r="E423" s="36"/>
      <c r="F423" s="36"/>
      <c r="G423" s="229"/>
      <c r="H423" s="229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1"/>
      <c r="T423" s="36"/>
    </row>
    <row r="424" spans="1:20" s="21" customFormat="1" x14ac:dyDescent="0.2">
      <c r="A424" s="36"/>
      <c r="B424" s="36"/>
      <c r="C424" s="36"/>
      <c r="D424" s="48"/>
      <c r="E424" s="36"/>
      <c r="F424" s="36"/>
      <c r="G424" s="229"/>
      <c r="H424" s="229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1"/>
      <c r="T424" s="36"/>
    </row>
    <row r="425" spans="1:20" s="21" customFormat="1" x14ac:dyDescent="0.2">
      <c r="A425" s="36"/>
      <c r="B425" s="36"/>
      <c r="C425" s="36"/>
      <c r="D425" s="48"/>
      <c r="E425" s="36"/>
      <c r="F425" s="36"/>
      <c r="G425" s="229"/>
      <c r="H425" s="229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1"/>
      <c r="T425" s="36"/>
    </row>
    <row r="426" spans="1:20" s="21" customFormat="1" x14ac:dyDescent="0.2">
      <c r="A426" s="36"/>
      <c r="B426" s="36"/>
      <c r="C426" s="36"/>
      <c r="D426" s="48"/>
      <c r="E426" s="36"/>
      <c r="F426" s="36"/>
      <c r="G426" s="229"/>
      <c r="H426" s="229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1"/>
      <c r="T426" s="36"/>
    </row>
    <row r="427" spans="1:20" s="21" customFormat="1" x14ac:dyDescent="0.2">
      <c r="A427" s="36"/>
      <c r="B427" s="36"/>
      <c r="C427" s="36"/>
      <c r="D427" s="48"/>
      <c r="E427" s="36"/>
      <c r="F427" s="36"/>
      <c r="G427" s="229"/>
      <c r="H427" s="229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1"/>
      <c r="T427" s="36"/>
    </row>
    <row r="428" spans="1:20" s="21" customFormat="1" x14ac:dyDescent="0.2">
      <c r="A428" s="36"/>
      <c r="B428" s="36"/>
      <c r="C428" s="36"/>
      <c r="D428" s="48"/>
      <c r="E428" s="36"/>
      <c r="F428" s="36"/>
      <c r="G428" s="229"/>
      <c r="H428" s="229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1"/>
      <c r="T428" s="36"/>
    </row>
    <row r="429" spans="1:20" s="21" customFormat="1" x14ac:dyDescent="0.2">
      <c r="A429" s="36"/>
      <c r="B429" s="36"/>
      <c r="C429" s="36"/>
      <c r="D429" s="48"/>
      <c r="E429" s="36"/>
      <c r="F429" s="36"/>
      <c r="G429" s="229"/>
      <c r="H429" s="229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1"/>
      <c r="T429" s="36"/>
    </row>
    <row r="430" spans="1:20" s="21" customFormat="1" x14ac:dyDescent="0.2">
      <c r="A430" s="36"/>
      <c r="B430" s="36"/>
      <c r="C430" s="36"/>
      <c r="D430" s="48"/>
      <c r="E430" s="36"/>
      <c r="F430" s="36"/>
      <c r="G430" s="229"/>
      <c r="H430" s="229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1"/>
      <c r="T430" s="36"/>
    </row>
    <row r="431" spans="1:20" s="21" customFormat="1" x14ac:dyDescent="0.2">
      <c r="A431" s="36"/>
      <c r="B431" s="36"/>
      <c r="C431" s="36"/>
      <c r="D431" s="48"/>
      <c r="E431" s="36"/>
      <c r="F431" s="36"/>
      <c r="G431" s="229"/>
      <c r="H431" s="229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1"/>
      <c r="T431" s="36"/>
    </row>
    <row r="432" spans="1:20" s="21" customFormat="1" x14ac:dyDescent="0.2">
      <c r="A432" s="36"/>
      <c r="B432" s="36"/>
      <c r="C432" s="36"/>
      <c r="D432" s="48"/>
      <c r="E432" s="36"/>
      <c r="F432" s="36"/>
      <c r="G432" s="229"/>
      <c r="H432" s="229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1"/>
      <c r="T432" s="36"/>
    </row>
    <row r="433" spans="1:20" s="21" customFormat="1" x14ac:dyDescent="0.2">
      <c r="A433" s="36"/>
      <c r="B433" s="36"/>
      <c r="C433" s="36"/>
      <c r="D433" s="48"/>
      <c r="E433" s="36"/>
      <c r="F433" s="36"/>
      <c r="G433" s="229"/>
      <c r="H433" s="229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1"/>
      <c r="T433" s="36"/>
    </row>
    <row r="434" spans="1:20" s="21" customFormat="1" x14ac:dyDescent="0.2">
      <c r="A434" s="36"/>
      <c r="B434" s="36"/>
      <c r="C434" s="36"/>
      <c r="D434" s="48"/>
      <c r="E434" s="36"/>
      <c r="F434" s="36"/>
      <c r="G434" s="229"/>
      <c r="H434" s="229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1"/>
      <c r="T434" s="36"/>
    </row>
    <row r="435" spans="1:20" s="21" customFormat="1" x14ac:dyDescent="0.2">
      <c r="A435" s="36"/>
      <c r="B435" s="36"/>
      <c r="C435" s="36"/>
      <c r="D435" s="48"/>
      <c r="E435" s="36"/>
      <c r="F435" s="36"/>
      <c r="G435" s="229"/>
      <c r="H435" s="229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1"/>
      <c r="T435" s="36"/>
    </row>
    <row r="436" spans="1:20" s="21" customFormat="1" x14ac:dyDescent="0.2">
      <c r="A436" s="36"/>
      <c r="B436" s="36"/>
      <c r="C436" s="36"/>
      <c r="D436" s="48"/>
      <c r="E436" s="36"/>
      <c r="F436" s="36"/>
      <c r="G436" s="229"/>
      <c r="H436" s="229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1"/>
      <c r="T436" s="36"/>
    </row>
    <row r="437" spans="1:20" s="21" customFormat="1" x14ac:dyDescent="0.2">
      <c r="A437" s="36"/>
      <c r="B437" s="36"/>
      <c r="C437" s="36"/>
      <c r="D437" s="48"/>
      <c r="E437" s="36"/>
      <c r="F437" s="36"/>
      <c r="G437" s="229"/>
      <c r="H437" s="229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1"/>
      <c r="T437" s="36"/>
    </row>
    <row r="438" spans="1:20" s="21" customFormat="1" x14ac:dyDescent="0.2">
      <c r="A438" s="36"/>
      <c r="B438" s="36"/>
      <c r="C438" s="36"/>
      <c r="D438" s="48"/>
      <c r="E438" s="36"/>
      <c r="F438" s="36"/>
      <c r="G438" s="229"/>
      <c r="H438" s="229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1"/>
      <c r="T438" s="36"/>
    </row>
    <row r="439" spans="1:20" s="21" customFormat="1" x14ac:dyDescent="0.2">
      <c r="A439" s="36"/>
      <c r="B439" s="36"/>
      <c r="C439" s="36"/>
      <c r="D439" s="48"/>
      <c r="E439" s="36"/>
      <c r="F439" s="36"/>
      <c r="G439" s="229"/>
      <c r="H439" s="229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1"/>
      <c r="T439" s="36"/>
    </row>
    <row r="440" spans="1:20" s="21" customFormat="1" x14ac:dyDescent="0.2">
      <c r="A440" s="36"/>
      <c r="B440" s="36"/>
      <c r="C440" s="36"/>
      <c r="D440" s="48"/>
      <c r="E440" s="36"/>
      <c r="F440" s="36"/>
      <c r="G440" s="229"/>
      <c r="H440" s="229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1"/>
      <c r="T440" s="36"/>
    </row>
    <row r="441" spans="1:20" s="21" customFormat="1" x14ac:dyDescent="0.2">
      <c r="A441" s="36"/>
      <c r="B441" s="36"/>
      <c r="C441" s="36"/>
      <c r="D441" s="48"/>
      <c r="E441" s="36"/>
      <c r="F441" s="36"/>
      <c r="G441" s="229"/>
      <c r="H441" s="229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1"/>
      <c r="T441" s="36"/>
    </row>
    <row r="442" spans="1:20" s="21" customFormat="1" x14ac:dyDescent="0.2">
      <c r="A442" s="36"/>
      <c r="B442" s="36"/>
      <c r="C442" s="36"/>
      <c r="D442" s="48"/>
      <c r="E442" s="36"/>
      <c r="F442" s="36"/>
      <c r="G442" s="229"/>
      <c r="H442" s="229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1"/>
      <c r="T442" s="36"/>
    </row>
    <row r="443" spans="1:20" s="21" customFormat="1" x14ac:dyDescent="0.2">
      <c r="A443" s="36"/>
      <c r="B443" s="36"/>
      <c r="C443" s="36"/>
      <c r="D443" s="48"/>
      <c r="E443" s="36"/>
      <c r="F443" s="36"/>
      <c r="G443" s="229"/>
      <c r="H443" s="229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1"/>
      <c r="T443" s="36"/>
    </row>
    <row r="444" spans="1:20" s="21" customFormat="1" x14ac:dyDescent="0.2">
      <c r="A444" s="36"/>
      <c r="B444" s="36"/>
      <c r="C444" s="36"/>
      <c r="D444" s="48"/>
      <c r="E444" s="36"/>
      <c r="F444" s="36"/>
      <c r="G444" s="229"/>
      <c r="H444" s="229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1"/>
      <c r="T444" s="36"/>
    </row>
    <row r="445" spans="1:20" s="21" customFormat="1" x14ac:dyDescent="0.2">
      <c r="A445" s="36"/>
      <c r="B445" s="36"/>
      <c r="C445" s="36"/>
      <c r="D445" s="48"/>
      <c r="E445" s="36"/>
      <c r="F445" s="36"/>
      <c r="G445" s="229"/>
      <c r="H445" s="229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1"/>
      <c r="T445" s="36"/>
    </row>
    <row r="446" spans="1:20" s="21" customFormat="1" x14ac:dyDescent="0.2">
      <c r="A446" s="36"/>
      <c r="B446" s="36"/>
      <c r="C446" s="36"/>
      <c r="D446" s="48"/>
      <c r="E446" s="36"/>
      <c r="F446" s="36"/>
      <c r="G446" s="229"/>
      <c r="H446" s="229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1"/>
      <c r="T446" s="36"/>
    </row>
    <row r="447" spans="1:20" s="21" customFormat="1" x14ac:dyDescent="0.2">
      <c r="A447" s="36"/>
      <c r="B447" s="36"/>
      <c r="C447" s="36"/>
      <c r="D447" s="48"/>
      <c r="E447" s="36"/>
      <c r="F447" s="36"/>
      <c r="G447" s="229"/>
      <c r="H447" s="229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1"/>
      <c r="T447" s="36"/>
    </row>
    <row r="448" spans="1:20" s="21" customFormat="1" x14ac:dyDescent="0.2">
      <c r="A448" s="36"/>
      <c r="B448" s="36"/>
      <c r="C448" s="36"/>
      <c r="D448" s="48"/>
      <c r="E448" s="36"/>
      <c r="F448" s="36"/>
      <c r="G448" s="229"/>
      <c r="H448" s="229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1"/>
      <c r="T448" s="36"/>
    </row>
    <row r="449" spans="1:20" s="21" customFormat="1" x14ac:dyDescent="0.2">
      <c r="A449" s="36"/>
      <c r="B449" s="36"/>
      <c r="C449" s="36"/>
      <c r="D449" s="48"/>
      <c r="E449" s="36"/>
      <c r="F449" s="36"/>
      <c r="G449" s="229"/>
      <c r="H449" s="229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1"/>
      <c r="T449" s="36"/>
    </row>
    <row r="450" spans="1:20" s="21" customFormat="1" x14ac:dyDescent="0.2">
      <c r="A450" s="36"/>
      <c r="B450" s="36"/>
      <c r="C450" s="36"/>
      <c r="D450" s="48"/>
      <c r="E450" s="36"/>
      <c r="F450" s="36"/>
      <c r="G450" s="229"/>
      <c r="H450" s="229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1"/>
      <c r="T450" s="36"/>
    </row>
    <row r="451" spans="1:20" s="21" customFormat="1" x14ac:dyDescent="0.2">
      <c r="A451" s="36"/>
      <c r="B451" s="36"/>
      <c r="C451" s="36"/>
      <c r="D451" s="48"/>
      <c r="E451" s="36"/>
      <c r="F451" s="36"/>
      <c r="G451" s="229"/>
      <c r="H451" s="229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1"/>
      <c r="T451" s="36"/>
    </row>
    <row r="452" spans="1:20" s="21" customFormat="1" x14ac:dyDescent="0.2">
      <c r="A452" s="36"/>
      <c r="B452" s="36"/>
      <c r="C452" s="36"/>
      <c r="D452" s="48"/>
      <c r="E452" s="36"/>
      <c r="F452" s="36"/>
      <c r="G452" s="229"/>
      <c r="H452" s="229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"/>
      <c r="T452" s="36"/>
    </row>
    <row r="453" spans="1:20" s="21" customFormat="1" x14ac:dyDescent="0.2">
      <c r="A453" s="36"/>
      <c r="B453" s="36"/>
      <c r="C453" s="36"/>
      <c r="D453" s="48"/>
      <c r="E453" s="36"/>
      <c r="F453" s="36"/>
      <c r="G453" s="229"/>
      <c r="H453" s="229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1"/>
      <c r="T453" s="36"/>
    </row>
    <row r="454" spans="1:20" s="21" customFormat="1" x14ac:dyDescent="0.2">
      <c r="A454" s="36"/>
      <c r="B454" s="36"/>
      <c r="C454" s="36"/>
      <c r="D454" s="48"/>
      <c r="E454" s="36"/>
      <c r="F454" s="36"/>
      <c r="G454" s="229"/>
      <c r="H454" s="229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1"/>
      <c r="T454" s="1"/>
    </row>
    <row r="455" spans="1:20" s="21" customFormat="1" x14ac:dyDescent="0.2">
      <c r="A455" s="36"/>
      <c r="B455" s="36"/>
      <c r="C455" s="36"/>
      <c r="D455" s="48"/>
      <c r="E455" s="36"/>
      <c r="F455" s="36"/>
      <c r="G455" s="229"/>
      <c r="H455" s="229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1"/>
      <c r="T455" s="1"/>
    </row>
    <row r="456" spans="1:20" s="21" customFormat="1" x14ac:dyDescent="0.2">
      <c r="A456" s="36"/>
      <c r="B456" s="36"/>
      <c r="C456" s="36"/>
      <c r="D456" s="48"/>
      <c r="E456" s="36"/>
      <c r="F456" s="36"/>
      <c r="G456" s="229"/>
      <c r="H456" s="229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1"/>
      <c r="T456" s="1"/>
    </row>
    <row r="457" spans="1:20" s="21" customFormat="1" x14ac:dyDescent="0.2">
      <c r="A457" s="36"/>
      <c r="B457" s="36"/>
      <c r="C457" s="36"/>
      <c r="D457" s="48"/>
      <c r="E457" s="36"/>
      <c r="F457" s="36"/>
      <c r="G457" s="229"/>
      <c r="H457" s="229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1"/>
      <c r="T457" s="1"/>
    </row>
    <row r="458" spans="1:20" s="21" customFormat="1" x14ac:dyDescent="0.2">
      <c r="A458" s="36"/>
      <c r="B458" s="36"/>
      <c r="C458" s="36"/>
      <c r="D458" s="48"/>
      <c r="E458" s="36"/>
      <c r="F458" s="36"/>
      <c r="G458" s="229"/>
      <c r="H458" s="229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1"/>
      <c r="T458" s="1"/>
    </row>
    <row r="459" spans="1:20" s="21" customFormat="1" x14ac:dyDescent="0.2">
      <c r="A459" s="36"/>
      <c r="B459" s="36"/>
      <c r="C459" s="36"/>
      <c r="D459" s="48"/>
      <c r="E459" s="36"/>
      <c r="F459" s="36"/>
      <c r="G459" s="229"/>
      <c r="H459" s="229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1"/>
      <c r="T459" s="1"/>
    </row>
    <row r="460" spans="1:20" s="21" customFormat="1" x14ac:dyDescent="0.2">
      <c r="A460" s="36"/>
      <c r="B460" s="36"/>
      <c r="C460" s="36"/>
      <c r="D460" s="48"/>
      <c r="E460" s="36"/>
      <c r="F460" s="36"/>
      <c r="G460" s="229"/>
      <c r="H460" s="229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1"/>
      <c r="T460" s="1"/>
    </row>
    <row r="461" spans="1:20" s="21" customFormat="1" x14ac:dyDescent="0.2">
      <c r="A461" s="36"/>
      <c r="B461" s="36"/>
      <c r="C461" s="36"/>
      <c r="D461" s="48"/>
      <c r="E461" s="36"/>
      <c r="F461" s="36"/>
      <c r="G461" s="229"/>
      <c r="H461" s="229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1"/>
      <c r="T461" s="1"/>
    </row>
    <row r="462" spans="1:20" s="21" customFormat="1" x14ac:dyDescent="0.2">
      <c r="A462" s="36"/>
      <c r="B462" s="36"/>
      <c r="C462" s="36"/>
      <c r="D462" s="48"/>
      <c r="E462" s="36"/>
      <c r="F462" s="36"/>
      <c r="G462" s="229"/>
      <c r="H462" s="229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1"/>
      <c r="T462" s="1"/>
    </row>
    <row r="463" spans="1:20" s="21" customFormat="1" x14ac:dyDescent="0.2">
      <c r="A463" s="36"/>
      <c r="B463" s="36"/>
      <c r="C463" s="36"/>
      <c r="D463" s="48"/>
      <c r="E463" s="36"/>
      <c r="F463" s="36"/>
      <c r="G463" s="229"/>
      <c r="H463" s="229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1"/>
      <c r="T463" s="1"/>
    </row>
    <row r="464" spans="1:20" s="21" customFormat="1" x14ac:dyDescent="0.2">
      <c r="A464" s="36"/>
      <c r="B464" s="36"/>
      <c r="C464" s="36"/>
      <c r="D464" s="48"/>
      <c r="E464" s="36"/>
      <c r="F464" s="36"/>
      <c r="G464" s="229"/>
      <c r="H464" s="229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1"/>
      <c r="T464" s="1"/>
    </row>
    <row r="465" spans="1:20" s="21" customFormat="1" x14ac:dyDescent="0.2">
      <c r="A465" s="36"/>
      <c r="B465" s="36"/>
      <c r="C465" s="36"/>
      <c r="D465" s="48"/>
      <c r="E465" s="36"/>
      <c r="F465" s="36"/>
      <c r="G465" s="229"/>
      <c r="H465" s="229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1"/>
      <c r="T465" s="1"/>
    </row>
    <row r="466" spans="1:20" s="21" customFormat="1" x14ac:dyDescent="0.2">
      <c r="A466" s="36"/>
      <c r="B466" s="36"/>
      <c r="C466" s="36"/>
      <c r="D466" s="48"/>
      <c r="E466" s="36"/>
      <c r="F466" s="36"/>
      <c r="G466" s="229"/>
      <c r="H466" s="229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1"/>
      <c r="T466" s="1"/>
    </row>
    <row r="467" spans="1:20" s="21" customFormat="1" x14ac:dyDescent="0.2">
      <c r="A467" s="36"/>
      <c r="B467" s="36"/>
      <c r="C467" s="36"/>
      <c r="D467" s="48"/>
      <c r="E467" s="36"/>
      <c r="F467" s="36"/>
      <c r="G467" s="229"/>
      <c r="H467" s="229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1"/>
      <c r="T467" s="1"/>
    </row>
    <row r="468" spans="1:20" s="21" customFormat="1" x14ac:dyDescent="0.2">
      <c r="A468" s="36"/>
      <c r="B468" s="36"/>
      <c r="C468" s="36"/>
      <c r="D468" s="48"/>
      <c r="E468" s="36"/>
      <c r="F468" s="36"/>
      <c r="G468" s="229"/>
      <c r="H468" s="229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1"/>
      <c r="T468" s="1"/>
    </row>
    <row r="469" spans="1:20" s="21" customFormat="1" x14ac:dyDescent="0.2">
      <c r="A469" s="36"/>
      <c r="B469" s="36"/>
      <c r="C469" s="36"/>
      <c r="D469" s="48"/>
      <c r="E469" s="36"/>
      <c r="F469" s="36"/>
      <c r="G469" s="229"/>
      <c r="H469" s="229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1"/>
      <c r="T469" s="1"/>
    </row>
    <row r="470" spans="1:20" s="21" customFormat="1" x14ac:dyDescent="0.2">
      <c r="A470" s="36"/>
      <c r="B470" s="36"/>
      <c r="C470" s="36"/>
      <c r="D470" s="48"/>
      <c r="E470" s="36"/>
      <c r="F470" s="36"/>
      <c r="G470" s="229"/>
      <c r="H470" s="229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1"/>
      <c r="T470" s="1"/>
    </row>
    <row r="471" spans="1:20" s="21" customFormat="1" x14ac:dyDescent="0.2">
      <c r="A471" s="36"/>
      <c r="B471" s="36"/>
      <c r="C471" s="36"/>
      <c r="D471" s="48"/>
      <c r="E471" s="36"/>
      <c r="F471" s="36"/>
      <c r="G471" s="229"/>
      <c r="H471" s="229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1"/>
      <c r="T471" s="1"/>
    </row>
    <row r="472" spans="1:20" s="21" customFormat="1" x14ac:dyDescent="0.2">
      <c r="A472" s="36"/>
      <c r="B472" s="36"/>
      <c r="C472" s="36"/>
      <c r="D472" s="48"/>
      <c r="E472" s="36"/>
      <c r="F472" s="36"/>
      <c r="G472" s="229"/>
      <c r="H472" s="229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1"/>
      <c r="T472" s="1"/>
    </row>
    <row r="473" spans="1:20" s="21" customFormat="1" x14ac:dyDescent="0.2">
      <c r="A473" s="36"/>
      <c r="B473" s="36"/>
      <c r="C473" s="36"/>
      <c r="D473" s="48"/>
      <c r="E473" s="36"/>
      <c r="F473" s="36"/>
      <c r="G473" s="229"/>
      <c r="H473" s="229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1"/>
      <c r="T473" s="1"/>
    </row>
    <row r="474" spans="1:20" s="21" customFormat="1" x14ac:dyDescent="0.2">
      <c r="A474" s="36"/>
      <c r="B474" s="36"/>
      <c r="C474" s="36"/>
      <c r="D474" s="48"/>
      <c r="E474" s="36"/>
      <c r="F474" s="36"/>
      <c r="G474" s="229"/>
      <c r="H474" s="229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1"/>
      <c r="T474" s="1"/>
    </row>
    <row r="475" spans="1:20" s="21" customFormat="1" x14ac:dyDescent="0.2">
      <c r="A475" s="36"/>
      <c r="B475" s="36"/>
      <c r="C475" s="36"/>
      <c r="D475" s="48"/>
      <c r="E475" s="36"/>
      <c r="F475" s="36"/>
      <c r="G475" s="229"/>
      <c r="H475" s="229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1"/>
      <c r="T475" s="1"/>
    </row>
    <row r="476" spans="1:20" s="21" customFormat="1" x14ac:dyDescent="0.2">
      <c r="A476" s="36"/>
      <c r="B476" s="36"/>
      <c r="C476" s="36"/>
      <c r="D476" s="48"/>
      <c r="E476" s="36"/>
      <c r="F476" s="36"/>
      <c r="G476" s="229"/>
      <c r="H476" s="229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1"/>
      <c r="T476" s="1"/>
    </row>
    <row r="477" spans="1:20" s="21" customFormat="1" x14ac:dyDescent="0.2">
      <c r="A477" s="36"/>
      <c r="B477" s="36"/>
      <c r="C477" s="36"/>
      <c r="D477" s="48"/>
      <c r="E477" s="36"/>
      <c r="F477" s="36"/>
      <c r="G477" s="229"/>
      <c r="H477" s="229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1"/>
      <c r="T477" s="1"/>
    </row>
    <row r="478" spans="1:20" s="21" customFormat="1" x14ac:dyDescent="0.2">
      <c r="A478" s="36"/>
      <c r="B478" s="36"/>
      <c r="C478" s="36"/>
      <c r="D478" s="48"/>
      <c r="E478" s="36"/>
      <c r="F478" s="36"/>
      <c r="G478" s="229"/>
      <c r="H478" s="229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1"/>
      <c r="T478" s="1"/>
    </row>
    <row r="479" spans="1:20" s="21" customFormat="1" x14ac:dyDescent="0.2">
      <c r="A479" s="36"/>
      <c r="B479" s="36"/>
      <c r="C479" s="36"/>
      <c r="D479" s="48"/>
      <c r="E479" s="36"/>
      <c r="F479" s="36"/>
      <c r="G479" s="229"/>
      <c r="H479" s="229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1"/>
      <c r="T479" s="1"/>
    </row>
    <row r="480" spans="1:20" s="21" customFormat="1" x14ac:dyDescent="0.2">
      <c r="A480" s="36"/>
      <c r="B480" s="36"/>
      <c r="C480" s="36"/>
      <c r="D480" s="48"/>
      <c r="E480" s="36"/>
      <c r="F480" s="36"/>
      <c r="G480" s="229"/>
      <c r="H480" s="229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1"/>
      <c r="T480" s="1"/>
    </row>
    <row r="481" spans="1:20" s="21" customFormat="1" x14ac:dyDescent="0.2">
      <c r="A481" s="36"/>
      <c r="B481" s="36"/>
      <c r="C481" s="36"/>
      <c r="D481" s="48"/>
      <c r="E481" s="36"/>
      <c r="F481" s="36"/>
      <c r="G481" s="229"/>
      <c r="H481" s="229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1"/>
      <c r="T481" s="1"/>
    </row>
    <row r="482" spans="1:20" s="21" customFormat="1" x14ac:dyDescent="0.2">
      <c r="A482" s="36"/>
      <c r="B482" s="36"/>
      <c r="C482" s="36"/>
      <c r="D482" s="48"/>
      <c r="E482" s="36"/>
      <c r="F482" s="36"/>
      <c r="G482" s="229"/>
      <c r="H482" s="229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1"/>
      <c r="T482" s="1"/>
    </row>
    <row r="483" spans="1:20" s="21" customFormat="1" x14ac:dyDescent="0.2">
      <c r="A483" s="36"/>
      <c r="B483" s="36"/>
      <c r="C483" s="36"/>
      <c r="D483" s="48"/>
      <c r="E483" s="36"/>
      <c r="F483" s="36"/>
      <c r="G483" s="229"/>
      <c r="H483" s="229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1"/>
      <c r="T483" s="1"/>
    </row>
    <row r="484" spans="1:20" s="21" customFormat="1" x14ac:dyDescent="0.2">
      <c r="A484" s="36"/>
      <c r="B484" s="36"/>
      <c r="C484" s="36"/>
      <c r="D484" s="48"/>
      <c r="E484" s="36"/>
      <c r="F484" s="36"/>
      <c r="G484" s="229"/>
      <c r="H484" s="229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1"/>
      <c r="T484" s="1"/>
    </row>
    <row r="485" spans="1:20" s="21" customFormat="1" x14ac:dyDescent="0.2">
      <c r="A485" s="36"/>
      <c r="B485" s="36"/>
      <c r="C485" s="36"/>
      <c r="D485" s="48"/>
      <c r="E485" s="36"/>
      <c r="F485" s="36"/>
      <c r="G485" s="229"/>
      <c r="H485" s="229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1"/>
      <c r="T485" s="1"/>
    </row>
    <row r="486" spans="1:20" s="21" customFormat="1" x14ac:dyDescent="0.2">
      <c r="A486" s="36"/>
      <c r="B486" s="36"/>
      <c r="C486" s="36"/>
      <c r="D486" s="48"/>
      <c r="E486" s="36"/>
      <c r="F486" s="36"/>
      <c r="G486" s="229"/>
      <c r="H486" s="229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1"/>
      <c r="T486" s="1"/>
    </row>
    <row r="487" spans="1:20" s="21" customFormat="1" x14ac:dyDescent="0.2">
      <c r="A487" s="36"/>
      <c r="B487" s="36"/>
      <c r="C487" s="36"/>
      <c r="D487" s="48"/>
      <c r="E487" s="36"/>
      <c r="F487" s="36"/>
      <c r="G487" s="229"/>
      <c r="H487" s="229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1"/>
      <c r="T487" s="1"/>
    </row>
    <row r="488" spans="1:20" s="21" customFormat="1" x14ac:dyDescent="0.2">
      <c r="A488" s="36"/>
      <c r="B488" s="36"/>
      <c r="C488" s="36"/>
      <c r="D488" s="48"/>
      <c r="E488" s="36"/>
      <c r="F488" s="36"/>
      <c r="G488" s="229"/>
      <c r="H488" s="229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1"/>
      <c r="T488" s="1"/>
    </row>
    <row r="489" spans="1:20" s="21" customFormat="1" x14ac:dyDescent="0.2">
      <c r="A489" s="36"/>
      <c r="B489" s="36"/>
      <c r="C489" s="36"/>
      <c r="D489" s="48"/>
      <c r="E489" s="36"/>
      <c r="F489" s="36"/>
      <c r="G489" s="229"/>
      <c r="H489" s="229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1"/>
      <c r="T489" s="1"/>
    </row>
    <row r="490" spans="1:20" s="21" customFormat="1" x14ac:dyDescent="0.2">
      <c r="A490" s="36"/>
      <c r="B490" s="36"/>
      <c r="C490" s="36"/>
      <c r="D490" s="48"/>
      <c r="E490" s="36"/>
      <c r="F490" s="36"/>
      <c r="G490" s="229"/>
      <c r="H490" s="229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1"/>
      <c r="T490" s="1"/>
    </row>
    <row r="491" spans="1:20" s="21" customFormat="1" x14ac:dyDescent="0.2">
      <c r="A491" s="36"/>
      <c r="B491" s="36"/>
      <c r="C491" s="36"/>
      <c r="D491" s="48"/>
      <c r="E491" s="36"/>
      <c r="F491" s="36"/>
      <c r="G491" s="229"/>
      <c r="H491" s="229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1"/>
      <c r="T491" s="1"/>
    </row>
    <row r="492" spans="1:20" s="21" customFormat="1" x14ac:dyDescent="0.2">
      <c r="A492" s="36"/>
      <c r="B492" s="36"/>
      <c r="C492" s="36"/>
      <c r="D492" s="48"/>
      <c r="E492" s="36"/>
      <c r="F492" s="36"/>
      <c r="G492" s="229"/>
      <c r="H492" s="229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1"/>
      <c r="T492" s="1"/>
    </row>
    <row r="493" spans="1:20" s="21" customFormat="1" x14ac:dyDescent="0.2">
      <c r="A493" s="36"/>
      <c r="B493" s="36"/>
      <c r="C493" s="36"/>
      <c r="D493" s="48"/>
      <c r="E493" s="36"/>
      <c r="F493" s="36"/>
      <c r="G493" s="229"/>
      <c r="H493" s="229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1"/>
      <c r="T493" s="1"/>
    </row>
    <row r="494" spans="1:20" s="21" customFormat="1" x14ac:dyDescent="0.2">
      <c r="A494" s="36"/>
      <c r="B494" s="36"/>
      <c r="C494" s="36"/>
      <c r="D494" s="48"/>
      <c r="E494" s="36"/>
      <c r="F494" s="36"/>
      <c r="G494" s="229"/>
      <c r="H494" s="229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1"/>
      <c r="T494" s="1"/>
    </row>
    <row r="495" spans="1:20" s="21" customFormat="1" x14ac:dyDescent="0.2">
      <c r="A495" s="36"/>
      <c r="B495" s="36"/>
      <c r="C495" s="36"/>
      <c r="D495" s="48"/>
      <c r="E495" s="36"/>
      <c r="F495" s="36"/>
      <c r="G495" s="229"/>
      <c r="H495" s="229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1"/>
      <c r="T495" s="1"/>
    </row>
    <row r="496" spans="1:20" s="21" customFormat="1" x14ac:dyDescent="0.2">
      <c r="A496" s="36"/>
      <c r="B496" s="36"/>
      <c r="C496" s="36"/>
      <c r="D496" s="48"/>
      <c r="E496" s="36"/>
      <c r="F496" s="36"/>
      <c r="G496" s="229"/>
      <c r="H496" s="229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1"/>
      <c r="T496" s="1"/>
    </row>
    <row r="497" spans="1:20" s="21" customFormat="1" x14ac:dyDescent="0.2">
      <c r="A497" s="36"/>
      <c r="B497" s="36"/>
      <c r="C497" s="36"/>
      <c r="D497" s="48"/>
      <c r="E497" s="36"/>
      <c r="F497" s="36"/>
      <c r="G497" s="229"/>
      <c r="H497" s="229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1"/>
      <c r="T497" s="1"/>
    </row>
    <row r="498" spans="1:20" s="21" customFormat="1" x14ac:dyDescent="0.2">
      <c r="A498" s="36"/>
      <c r="B498" s="36"/>
      <c r="C498" s="36"/>
      <c r="D498" s="48"/>
      <c r="E498" s="36"/>
      <c r="F498" s="36"/>
      <c r="G498" s="229"/>
      <c r="H498" s="229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1"/>
      <c r="T498" s="1"/>
    </row>
    <row r="499" spans="1:20" s="21" customFormat="1" x14ac:dyDescent="0.2">
      <c r="A499" s="36"/>
      <c r="B499" s="36"/>
      <c r="C499" s="36"/>
      <c r="D499" s="48"/>
      <c r="E499" s="36"/>
      <c r="F499" s="36"/>
      <c r="G499" s="229"/>
      <c r="H499" s="229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1"/>
      <c r="T499" s="1"/>
    </row>
    <row r="500" spans="1:20" s="21" customFormat="1" x14ac:dyDescent="0.2">
      <c r="A500" s="36"/>
      <c r="B500" s="36"/>
      <c r="C500" s="36"/>
      <c r="D500" s="48"/>
      <c r="E500" s="36"/>
      <c r="F500" s="36"/>
      <c r="G500" s="229"/>
      <c r="H500" s="229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1"/>
      <c r="T500" s="1"/>
    </row>
    <row r="501" spans="1:20" s="21" customFormat="1" x14ac:dyDescent="0.2">
      <c r="A501" s="36"/>
      <c r="B501" s="36"/>
      <c r="C501" s="36"/>
      <c r="D501" s="48"/>
      <c r="E501" s="36"/>
      <c r="F501" s="36"/>
      <c r="G501" s="229"/>
      <c r="H501" s="229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1"/>
      <c r="T501" s="1"/>
    </row>
    <row r="502" spans="1:20" s="21" customFormat="1" x14ac:dyDescent="0.2">
      <c r="A502" s="36"/>
      <c r="B502" s="36"/>
      <c r="C502" s="36"/>
      <c r="D502" s="48"/>
      <c r="E502" s="36"/>
      <c r="F502" s="36"/>
      <c r="G502" s="229"/>
      <c r="H502" s="229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1"/>
      <c r="T502" s="1"/>
    </row>
    <row r="503" spans="1:20" s="21" customFormat="1" x14ac:dyDescent="0.2">
      <c r="A503" s="36"/>
      <c r="B503" s="36"/>
      <c r="C503" s="36"/>
      <c r="D503" s="48"/>
      <c r="E503" s="36"/>
      <c r="F503" s="36"/>
      <c r="G503" s="229"/>
      <c r="H503" s="229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1"/>
      <c r="T503" s="1"/>
    </row>
    <row r="504" spans="1:20" s="21" customFormat="1" x14ac:dyDescent="0.2">
      <c r="A504" s="36"/>
      <c r="B504" s="36"/>
      <c r="C504" s="36"/>
      <c r="D504" s="48"/>
      <c r="E504" s="36"/>
      <c r="F504" s="36"/>
      <c r="G504" s="229"/>
      <c r="H504" s="229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1"/>
      <c r="T504" s="1"/>
    </row>
    <row r="505" spans="1:20" s="21" customFormat="1" x14ac:dyDescent="0.2">
      <c r="A505" s="36"/>
      <c r="B505" s="36"/>
      <c r="C505" s="36"/>
      <c r="D505" s="48"/>
      <c r="E505" s="36"/>
      <c r="F505" s="36"/>
      <c r="G505" s="229"/>
      <c r="H505" s="229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1"/>
      <c r="T505" s="1"/>
    </row>
    <row r="506" spans="1:20" s="21" customFormat="1" x14ac:dyDescent="0.2">
      <c r="A506" s="36"/>
      <c r="B506" s="36"/>
      <c r="C506" s="36"/>
      <c r="D506" s="48"/>
      <c r="E506" s="36"/>
      <c r="F506" s="36"/>
      <c r="G506" s="229"/>
      <c r="H506" s="229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1"/>
      <c r="T506" s="1"/>
    </row>
    <row r="507" spans="1:20" s="21" customFormat="1" x14ac:dyDescent="0.2">
      <c r="A507" s="36"/>
      <c r="B507" s="36"/>
      <c r="C507" s="36"/>
      <c r="D507" s="48"/>
      <c r="E507" s="36"/>
      <c r="F507" s="36"/>
      <c r="G507" s="229"/>
      <c r="H507" s="229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1"/>
      <c r="T507" s="1"/>
    </row>
    <row r="508" spans="1:20" s="21" customFormat="1" x14ac:dyDescent="0.2">
      <c r="A508" s="36"/>
      <c r="B508" s="36"/>
      <c r="C508" s="36"/>
      <c r="D508" s="48"/>
      <c r="E508" s="36"/>
      <c r="F508" s="36"/>
      <c r="G508" s="229"/>
      <c r="H508" s="229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1"/>
      <c r="T508" s="1"/>
    </row>
    <row r="509" spans="1:20" s="21" customFormat="1" x14ac:dyDescent="0.2">
      <c r="A509" s="36"/>
      <c r="B509" s="36"/>
      <c r="C509" s="36"/>
      <c r="D509" s="48"/>
      <c r="E509" s="36"/>
      <c r="F509" s="36"/>
      <c r="G509" s="229"/>
      <c r="H509" s="229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1"/>
      <c r="T509" s="1"/>
    </row>
    <row r="510" spans="1:20" s="21" customFormat="1" x14ac:dyDescent="0.2">
      <c r="A510" s="36"/>
      <c r="B510" s="36"/>
      <c r="C510" s="36"/>
      <c r="D510" s="48"/>
      <c r="E510" s="36"/>
      <c r="F510" s="36"/>
      <c r="G510" s="229"/>
      <c r="H510" s="229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1"/>
      <c r="T510" s="1"/>
    </row>
    <row r="511" spans="1:20" s="21" customFormat="1" x14ac:dyDescent="0.2">
      <c r="A511" s="36"/>
      <c r="B511" s="36"/>
      <c r="C511" s="36"/>
      <c r="D511" s="48"/>
      <c r="E511" s="36"/>
      <c r="F511" s="36"/>
      <c r="G511" s="229"/>
      <c r="H511" s="229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1"/>
      <c r="T511" s="1"/>
    </row>
    <row r="512" spans="1:20" s="21" customFormat="1" x14ac:dyDescent="0.2">
      <c r="A512" s="36"/>
      <c r="B512" s="36"/>
      <c r="C512" s="36"/>
      <c r="D512" s="48"/>
      <c r="E512" s="36"/>
      <c r="F512" s="36"/>
      <c r="G512" s="229"/>
      <c r="H512" s="229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1"/>
      <c r="T512" s="1"/>
    </row>
    <row r="513" spans="1:20" s="21" customFormat="1" x14ac:dyDescent="0.2">
      <c r="A513" s="36"/>
      <c r="B513" s="36"/>
      <c r="C513" s="36"/>
      <c r="D513" s="48"/>
      <c r="E513" s="36"/>
      <c r="F513" s="36"/>
      <c r="G513" s="229"/>
      <c r="H513" s="229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1"/>
      <c r="T513" s="1"/>
    </row>
    <row r="514" spans="1:20" s="21" customFormat="1" x14ac:dyDescent="0.2">
      <c r="A514" s="36"/>
      <c r="B514" s="36"/>
      <c r="C514" s="36"/>
      <c r="D514" s="48"/>
      <c r="E514" s="36"/>
      <c r="F514" s="36"/>
      <c r="G514" s="229"/>
      <c r="H514" s="229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1"/>
      <c r="T514" s="1"/>
    </row>
    <row r="515" spans="1:20" s="21" customFormat="1" x14ac:dyDescent="0.2">
      <c r="A515" s="36"/>
      <c r="B515" s="36"/>
      <c r="C515" s="36"/>
      <c r="D515" s="48"/>
      <c r="E515" s="36"/>
      <c r="F515" s="36"/>
      <c r="G515" s="229"/>
      <c r="H515" s="229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1"/>
      <c r="T515" s="1"/>
    </row>
    <row r="516" spans="1:20" s="21" customFormat="1" x14ac:dyDescent="0.2">
      <c r="A516" s="36"/>
      <c r="B516" s="36"/>
      <c r="C516" s="36"/>
      <c r="D516" s="48"/>
      <c r="E516" s="36"/>
      <c r="F516" s="36"/>
      <c r="G516" s="229"/>
      <c r="H516" s="229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1"/>
      <c r="T516" s="1"/>
    </row>
    <row r="517" spans="1:20" s="21" customFormat="1" x14ac:dyDescent="0.2">
      <c r="A517" s="36"/>
      <c r="B517" s="36"/>
      <c r="C517" s="36"/>
      <c r="D517" s="48"/>
      <c r="E517" s="36"/>
      <c r="F517" s="36"/>
      <c r="G517" s="229"/>
      <c r="H517" s="229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1"/>
      <c r="T517" s="1"/>
    </row>
    <row r="518" spans="1:20" s="21" customFormat="1" x14ac:dyDescent="0.2">
      <c r="A518" s="36"/>
      <c r="B518" s="36"/>
      <c r="C518" s="36"/>
      <c r="D518" s="48"/>
      <c r="E518" s="36"/>
      <c r="F518" s="36"/>
      <c r="G518" s="229"/>
      <c r="H518" s="229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1"/>
      <c r="T518" s="1"/>
    </row>
    <row r="519" spans="1:20" s="21" customFormat="1" x14ac:dyDescent="0.2">
      <c r="A519" s="36"/>
      <c r="B519" s="36"/>
      <c r="C519" s="36"/>
      <c r="D519" s="48"/>
      <c r="E519" s="36"/>
      <c r="F519" s="36"/>
      <c r="G519" s="229"/>
      <c r="H519" s="229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1"/>
      <c r="T519" s="1"/>
    </row>
    <row r="520" spans="1:20" s="21" customFormat="1" x14ac:dyDescent="0.2">
      <c r="A520" s="36"/>
      <c r="B520" s="36"/>
      <c r="C520" s="36"/>
      <c r="D520" s="48"/>
      <c r="E520" s="36"/>
      <c r="F520" s="36"/>
      <c r="G520" s="229"/>
      <c r="H520" s="229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1"/>
      <c r="T520" s="1"/>
    </row>
    <row r="521" spans="1:20" s="21" customFormat="1" x14ac:dyDescent="0.2">
      <c r="A521" s="36"/>
      <c r="B521" s="36"/>
      <c r="C521" s="36"/>
      <c r="D521" s="48"/>
      <c r="E521" s="36"/>
      <c r="F521" s="36"/>
      <c r="G521" s="229"/>
      <c r="H521" s="229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1"/>
      <c r="T521" s="1"/>
    </row>
    <row r="522" spans="1:20" s="21" customFormat="1" x14ac:dyDescent="0.2">
      <c r="A522" s="36"/>
      <c r="B522" s="36"/>
      <c r="C522" s="36"/>
      <c r="D522" s="48"/>
      <c r="E522" s="36"/>
      <c r="F522" s="36"/>
      <c r="G522" s="229"/>
      <c r="H522" s="229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1"/>
      <c r="T522" s="1"/>
    </row>
    <row r="523" spans="1:20" s="21" customFormat="1" x14ac:dyDescent="0.2">
      <c r="A523" s="36"/>
      <c r="B523" s="36"/>
      <c r="C523" s="36"/>
      <c r="D523" s="48"/>
      <c r="E523" s="36"/>
      <c r="F523" s="36"/>
      <c r="G523" s="229"/>
      <c r="H523" s="229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1"/>
      <c r="T523" s="1"/>
    </row>
    <row r="524" spans="1:20" s="21" customFormat="1" x14ac:dyDescent="0.2">
      <c r="A524" s="36"/>
      <c r="B524" s="36"/>
      <c r="C524" s="36"/>
      <c r="D524" s="48"/>
      <c r="E524" s="36"/>
      <c r="F524" s="36"/>
      <c r="G524" s="229"/>
      <c r="H524" s="229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1"/>
      <c r="T524" s="1"/>
    </row>
    <row r="525" spans="1:20" s="21" customFormat="1" x14ac:dyDescent="0.2">
      <c r="A525" s="36"/>
      <c r="B525" s="36"/>
      <c r="C525" s="36"/>
      <c r="D525" s="48"/>
      <c r="E525" s="36"/>
      <c r="F525" s="36"/>
      <c r="G525" s="229"/>
      <c r="H525" s="229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1"/>
      <c r="T525" s="1"/>
    </row>
    <row r="526" spans="1:20" s="21" customFormat="1" x14ac:dyDescent="0.2">
      <c r="A526" s="36"/>
      <c r="B526" s="36"/>
      <c r="C526" s="36"/>
      <c r="D526" s="48"/>
      <c r="E526" s="36"/>
      <c r="F526" s="36"/>
      <c r="G526" s="229"/>
      <c r="H526" s="229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1"/>
      <c r="T526" s="1"/>
    </row>
    <row r="527" spans="1:20" s="21" customFormat="1" x14ac:dyDescent="0.2">
      <c r="A527" s="36"/>
      <c r="B527" s="36"/>
      <c r="C527" s="36"/>
      <c r="D527" s="48"/>
      <c r="E527" s="36"/>
      <c r="F527" s="36"/>
      <c r="G527" s="229"/>
      <c r="H527" s="229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1"/>
      <c r="T527" s="1"/>
    </row>
    <row r="528" spans="1:20" s="21" customFormat="1" x14ac:dyDescent="0.2">
      <c r="A528" s="36"/>
      <c r="B528" s="36"/>
      <c r="C528" s="36"/>
      <c r="D528" s="48"/>
      <c r="E528" s="36"/>
      <c r="F528" s="36"/>
      <c r="G528" s="229"/>
      <c r="H528" s="229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1"/>
      <c r="T528" s="1"/>
    </row>
    <row r="529" spans="1:20" s="21" customFormat="1" x14ac:dyDescent="0.2">
      <c r="A529" s="36"/>
      <c r="B529" s="36"/>
      <c r="C529" s="36"/>
      <c r="D529" s="48"/>
      <c r="E529" s="36"/>
      <c r="F529" s="36"/>
      <c r="G529" s="229"/>
      <c r="H529" s="229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1"/>
      <c r="T529" s="1"/>
    </row>
    <row r="530" spans="1:20" s="21" customFormat="1" x14ac:dyDescent="0.2">
      <c r="A530" s="36"/>
      <c r="B530" s="36"/>
      <c r="C530" s="36"/>
      <c r="D530" s="48"/>
      <c r="E530" s="36"/>
      <c r="F530" s="36"/>
      <c r="G530" s="229"/>
      <c r="H530" s="229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1"/>
      <c r="T530" s="1"/>
    </row>
    <row r="531" spans="1:20" s="21" customFormat="1" x14ac:dyDescent="0.2">
      <c r="A531" s="36"/>
      <c r="B531" s="36"/>
      <c r="C531" s="36"/>
      <c r="D531" s="48"/>
      <c r="E531" s="36"/>
      <c r="F531" s="36"/>
      <c r="G531" s="229"/>
      <c r="H531" s="229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1"/>
      <c r="T531" s="1"/>
    </row>
    <row r="532" spans="1:20" s="21" customFormat="1" x14ac:dyDescent="0.2">
      <c r="A532" s="36"/>
      <c r="B532" s="36"/>
      <c r="C532" s="36"/>
      <c r="D532" s="48"/>
      <c r="E532" s="36"/>
      <c r="F532" s="36"/>
      <c r="G532" s="229"/>
      <c r="H532" s="229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1"/>
      <c r="T532" s="1"/>
    </row>
    <row r="533" spans="1:20" s="21" customFormat="1" x14ac:dyDescent="0.2">
      <c r="A533" s="36"/>
      <c r="B533" s="36"/>
      <c r="C533" s="36"/>
      <c r="D533" s="48"/>
      <c r="E533" s="36"/>
      <c r="F533" s="36"/>
      <c r="G533" s="229"/>
      <c r="H533" s="229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1"/>
      <c r="T533" s="1"/>
    </row>
    <row r="534" spans="1:20" s="21" customFormat="1" x14ac:dyDescent="0.2">
      <c r="A534" s="36"/>
      <c r="B534" s="36"/>
      <c r="C534" s="36"/>
      <c r="D534" s="48"/>
      <c r="E534" s="36"/>
      <c r="F534" s="36"/>
      <c r="G534" s="229"/>
      <c r="H534" s="229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1"/>
      <c r="T534" s="1"/>
    </row>
    <row r="535" spans="1:20" s="21" customFormat="1" x14ac:dyDescent="0.2">
      <c r="A535" s="36"/>
      <c r="B535" s="36"/>
      <c r="C535" s="36"/>
      <c r="D535" s="48"/>
      <c r="E535" s="36"/>
      <c r="F535" s="36"/>
      <c r="G535" s="229"/>
      <c r="H535" s="229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1"/>
      <c r="T535" s="1"/>
    </row>
    <row r="536" spans="1:20" s="21" customFormat="1" x14ac:dyDescent="0.2">
      <c r="A536" s="36"/>
      <c r="B536" s="36"/>
      <c r="C536" s="36"/>
      <c r="D536" s="48"/>
      <c r="E536" s="36"/>
      <c r="F536" s="36"/>
      <c r="G536" s="229"/>
      <c r="H536" s="229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1"/>
      <c r="T536" s="1"/>
    </row>
    <row r="537" spans="1:20" s="21" customFormat="1" x14ac:dyDescent="0.2">
      <c r="A537" s="36"/>
      <c r="B537" s="36"/>
      <c r="C537" s="36"/>
      <c r="D537" s="48"/>
      <c r="E537" s="36"/>
      <c r="F537" s="36"/>
      <c r="G537" s="229"/>
      <c r="H537" s="229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1"/>
      <c r="T537" s="1"/>
    </row>
    <row r="538" spans="1:20" s="21" customFormat="1" x14ac:dyDescent="0.2">
      <c r="A538" s="36"/>
      <c r="B538" s="36"/>
      <c r="C538" s="36"/>
      <c r="D538" s="48"/>
      <c r="E538" s="36"/>
      <c r="F538" s="36"/>
      <c r="G538" s="229"/>
      <c r="H538" s="229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1"/>
      <c r="T538" s="1"/>
    </row>
    <row r="539" spans="1:20" s="21" customFormat="1" x14ac:dyDescent="0.2">
      <c r="A539" s="36"/>
      <c r="B539" s="36"/>
      <c r="C539" s="36"/>
      <c r="D539" s="48"/>
      <c r="E539" s="36"/>
      <c r="F539" s="36"/>
      <c r="G539" s="229"/>
      <c r="H539" s="229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1"/>
      <c r="T539" s="1"/>
    </row>
    <row r="540" spans="1:20" s="21" customFormat="1" x14ac:dyDescent="0.2">
      <c r="A540" s="36"/>
      <c r="B540" s="36"/>
      <c r="C540" s="36"/>
      <c r="D540" s="48"/>
      <c r="E540" s="36"/>
      <c r="F540" s="36"/>
      <c r="G540" s="229"/>
      <c r="H540" s="229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1"/>
      <c r="T540" s="1"/>
    </row>
    <row r="541" spans="1:20" s="21" customFormat="1" x14ac:dyDescent="0.2">
      <c r="A541" s="36"/>
      <c r="B541" s="36"/>
      <c r="C541" s="36"/>
      <c r="D541" s="48"/>
      <c r="E541" s="36"/>
      <c r="F541" s="36"/>
      <c r="G541" s="229"/>
      <c r="H541" s="229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1"/>
      <c r="T541" s="1"/>
    </row>
    <row r="542" spans="1:20" s="21" customFormat="1" x14ac:dyDescent="0.2">
      <c r="A542" s="36"/>
      <c r="B542" s="36"/>
      <c r="C542" s="36"/>
      <c r="D542" s="48"/>
      <c r="E542" s="36"/>
      <c r="F542" s="36"/>
      <c r="G542" s="229"/>
      <c r="H542" s="229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1"/>
      <c r="T542" s="1"/>
    </row>
    <row r="543" spans="1:20" s="21" customFormat="1" x14ac:dyDescent="0.2">
      <c r="A543" s="36"/>
      <c r="B543" s="36"/>
      <c r="C543" s="36"/>
      <c r="D543" s="48"/>
      <c r="E543" s="36"/>
      <c r="F543" s="36"/>
      <c r="G543" s="229"/>
      <c r="H543" s="229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1"/>
      <c r="T543" s="1"/>
    </row>
    <row r="544" spans="1:20" s="21" customFormat="1" x14ac:dyDescent="0.2">
      <c r="A544" s="36"/>
      <c r="B544" s="36"/>
      <c r="C544" s="36"/>
      <c r="D544" s="48"/>
      <c r="E544" s="36"/>
      <c r="F544" s="36"/>
      <c r="G544" s="229"/>
      <c r="H544" s="229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1"/>
      <c r="T544" s="1"/>
    </row>
    <row r="545" spans="1:20" s="21" customFormat="1" x14ac:dyDescent="0.2">
      <c r="A545" s="36"/>
      <c r="B545" s="36"/>
      <c r="C545" s="36"/>
      <c r="D545" s="48"/>
      <c r="E545" s="36"/>
      <c r="F545" s="36"/>
      <c r="G545" s="229"/>
      <c r="H545" s="229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1"/>
      <c r="T545" s="1"/>
    </row>
    <row r="546" spans="1:20" s="21" customFormat="1" x14ac:dyDescent="0.2">
      <c r="A546" s="36"/>
      <c r="B546" s="36"/>
      <c r="C546" s="36"/>
      <c r="D546" s="48"/>
      <c r="E546" s="36"/>
      <c r="F546" s="36"/>
      <c r="G546" s="229"/>
      <c r="H546" s="229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1"/>
      <c r="T546" s="1"/>
    </row>
    <row r="547" spans="1:20" s="21" customFormat="1" x14ac:dyDescent="0.2">
      <c r="A547" s="36"/>
      <c r="B547" s="36"/>
      <c r="C547" s="36"/>
      <c r="D547" s="48"/>
      <c r="E547" s="36"/>
      <c r="F547" s="36"/>
      <c r="G547" s="229"/>
      <c r="H547" s="229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1"/>
      <c r="T547" s="1"/>
    </row>
    <row r="548" spans="1:20" s="21" customFormat="1" x14ac:dyDescent="0.2">
      <c r="A548" s="36"/>
      <c r="B548" s="36"/>
      <c r="C548" s="36"/>
      <c r="D548" s="48"/>
      <c r="E548" s="36"/>
      <c r="F548" s="36"/>
      <c r="G548" s="229"/>
      <c r="H548" s="229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1"/>
      <c r="T548" s="1"/>
    </row>
    <row r="549" spans="1:20" s="21" customFormat="1" x14ac:dyDescent="0.2">
      <c r="A549" s="36"/>
      <c r="B549" s="36"/>
      <c r="C549" s="36"/>
      <c r="D549" s="48"/>
      <c r="E549" s="36"/>
      <c r="F549" s="36"/>
      <c r="G549" s="229"/>
      <c r="H549" s="229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1"/>
      <c r="T549" s="1"/>
    </row>
    <row r="550" spans="1:20" s="21" customFormat="1" x14ac:dyDescent="0.2">
      <c r="A550" s="36"/>
      <c r="B550" s="36"/>
      <c r="C550" s="36"/>
      <c r="D550" s="48"/>
      <c r="E550" s="36"/>
      <c r="F550" s="36"/>
      <c r="G550" s="229"/>
      <c r="H550" s="229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1"/>
      <c r="T550" s="1"/>
    </row>
    <row r="551" spans="1:20" s="21" customFormat="1" x14ac:dyDescent="0.2">
      <c r="A551" s="36"/>
      <c r="B551" s="36"/>
      <c r="C551" s="36"/>
      <c r="D551" s="48"/>
      <c r="E551" s="36"/>
      <c r="F551" s="36"/>
      <c r="G551" s="229"/>
      <c r="H551" s="229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1"/>
      <c r="T551" s="1"/>
    </row>
    <row r="552" spans="1:20" s="21" customFormat="1" x14ac:dyDescent="0.2">
      <c r="A552" s="36"/>
      <c r="B552" s="36"/>
      <c r="C552" s="36"/>
      <c r="D552" s="48"/>
      <c r="E552" s="36"/>
      <c r="F552" s="36"/>
      <c r="G552" s="229"/>
      <c r="H552" s="229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1"/>
      <c r="T552" s="1"/>
    </row>
    <row r="553" spans="1:20" s="21" customFormat="1" x14ac:dyDescent="0.2">
      <c r="A553" s="36"/>
      <c r="B553" s="36"/>
      <c r="C553" s="36"/>
      <c r="D553" s="48"/>
      <c r="E553" s="36"/>
      <c r="F553" s="36"/>
      <c r="G553" s="229"/>
      <c r="H553" s="229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1"/>
      <c r="T553" s="1"/>
    </row>
    <row r="554" spans="1:20" s="21" customFormat="1" x14ac:dyDescent="0.2">
      <c r="A554" s="36"/>
      <c r="B554" s="36"/>
      <c r="C554" s="36"/>
      <c r="D554" s="48"/>
      <c r="E554" s="36"/>
      <c r="F554" s="36"/>
      <c r="G554" s="229"/>
      <c r="H554" s="229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1"/>
      <c r="T554" s="1"/>
    </row>
    <row r="555" spans="1:20" s="21" customFormat="1" x14ac:dyDescent="0.2">
      <c r="A555" s="36"/>
      <c r="B555" s="36"/>
      <c r="C555" s="36"/>
      <c r="D555" s="48"/>
      <c r="E555" s="36"/>
      <c r="F555" s="36"/>
      <c r="G555" s="229"/>
      <c r="H555" s="229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1"/>
      <c r="T555" s="1"/>
    </row>
    <row r="556" spans="1:20" s="21" customFormat="1" x14ac:dyDescent="0.2">
      <c r="A556" s="36"/>
      <c r="B556" s="36"/>
      <c r="C556" s="36"/>
      <c r="D556" s="48"/>
      <c r="E556" s="36"/>
      <c r="F556" s="36"/>
      <c r="G556" s="229"/>
      <c r="H556" s="229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1"/>
      <c r="T556" s="1"/>
    </row>
    <row r="557" spans="1:20" s="21" customFormat="1" x14ac:dyDescent="0.2">
      <c r="A557" s="36"/>
      <c r="B557" s="36"/>
      <c r="C557" s="36"/>
      <c r="D557" s="48"/>
      <c r="E557" s="36"/>
      <c r="F557" s="36"/>
      <c r="G557" s="229"/>
      <c r="H557" s="229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1"/>
      <c r="T557" s="1"/>
    </row>
    <row r="558" spans="1:20" s="21" customFormat="1" x14ac:dyDescent="0.2">
      <c r="A558" s="36"/>
      <c r="B558" s="36"/>
      <c r="C558" s="36"/>
      <c r="D558" s="48"/>
      <c r="E558" s="36"/>
      <c r="F558" s="36"/>
      <c r="G558" s="229"/>
      <c r="H558" s="229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1"/>
      <c r="T558" s="1"/>
    </row>
    <row r="559" spans="1:20" s="21" customFormat="1" x14ac:dyDescent="0.2">
      <c r="A559" s="36"/>
      <c r="B559" s="36"/>
      <c r="C559" s="36"/>
      <c r="D559" s="48"/>
      <c r="E559" s="36"/>
      <c r="F559" s="36"/>
      <c r="G559" s="229"/>
      <c r="H559" s="229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1"/>
      <c r="T559" s="1"/>
    </row>
    <row r="560" spans="1:20" s="21" customFormat="1" x14ac:dyDescent="0.2">
      <c r="A560" s="36"/>
      <c r="B560" s="36"/>
      <c r="C560" s="36"/>
      <c r="D560" s="48"/>
      <c r="E560" s="36"/>
      <c r="F560" s="36"/>
      <c r="G560" s="229"/>
      <c r="H560" s="229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1"/>
      <c r="T560" s="1"/>
    </row>
    <row r="561" spans="1:20" s="21" customFormat="1" x14ac:dyDescent="0.2">
      <c r="A561" s="36"/>
      <c r="B561" s="36"/>
      <c r="C561" s="36"/>
      <c r="D561" s="48"/>
      <c r="E561" s="36"/>
      <c r="F561" s="36"/>
      <c r="G561" s="229"/>
      <c r="H561" s="229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1"/>
      <c r="T561" s="1"/>
    </row>
    <row r="562" spans="1:20" s="21" customFormat="1" x14ac:dyDescent="0.2">
      <c r="A562" s="36"/>
      <c r="B562" s="36"/>
      <c r="C562" s="36"/>
      <c r="D562" s="48"/>
      <c r="E562" s="36"/>
      <c r="F562" s="36"/>
      <c r="G562" s="229"/>
      <c r="H562" s="229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1"/>
      <c r="T562" s="1"/>
    </row>
    <row r="563" spans="1:20" s="21" customFormat="1" x14ac:dyDescent="0.2">
      <c r="A563" s="36"/>
      <c r="B563" s="36"/>
      <c r="C563" s="36"/>
      <c r="D563" s="48"/>
      <c r="E563" s="36"/>
      <c r="F563" s="36"/>
      <c r="G563" s="229"/>
      <c r="H563" s="229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1"/>
      <c r="T563" s="1"/>
    </row>
    <row r="564" spans="1:20" s="21" customFormat="1" x14ac:dyDescent="0.2">
      <c r="A564" s="36"/>
      <c r="B564" s="36"/>
      <c r="C564" s="36"/>
      <c r="D564" s="48"/>
      <c r="E564" s="36"/>
      <c r="F564" s="36"/>
      <c r="G564" s="229"/>
      <c r="H564" s="229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1"/>
      <c r="T564" s="1"/>
    </row>
    <row r="565" spans="1:20" s="21" customFormat="1" x14ac:dyDescent="0.2">
      <c r="A565" s="36"/>
      <c r="B565" s="36"/>
      <c r="C565" s="36"/>
      <c r="D565" s="48"/>
      <c r="E565" s="36"/>
      <c r="F565" s="36"/>
      <c r="G565" s="229"/>
      <c r="H565" s="229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1"/>
      <c r="T565" s="1"/>
    </row>
    <row r="566" spans="1:20" s="21" customFormat="1" x14ac:dyDescent="0.2">
      <c r="A566" s="36"/>
      <c r="B566" s="36"/>
      <c r="C566" s="36"/>
      <c r="D566" s="48"/>
      <c r="E566" s="36"/>
      <c r="F566" s="36"/>
      <c r="G566" s="229"/>
      <c r="H566" s="229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1"/>
      <c r="T566" s="1"/>
    </row>
    <row r="567" spans="1:20" s="21" customFormat="1" x14ac:dyDescent="0.2">
      <c r="A567" s="36"/>
      <c r="B567" s="36"/>
      <c r="C567" s="36"/>
      <c r="D567" s="48"/>
      <c r="E567" s="36"/>
      <c r="F567" s="36"/>
      <c r="G567" s="229"/>
      <c r="H567" s="229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1"/>
      <c r="T567" s="1"/>
    </row>
    <row r="568" spans="1:20" s="21" customFormat="1" x14ac:dyDescent="0.2">
      <c r="A568" s="36"/>
      <c r="B568" s="36"/>
      <c r="C568" s="36"/>
      <c r="D568" s="48"/>
      <c r="E568" s="36"/>
      <c r="F568" s="36"/>
      <c r="G568" s="229"/>
      <c r="H568" s="229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1"/>
      <c r="T568" s="1"/>
    </row>
    <row r="569" spans="1:20" s="21" customFormat="1" x14ac:dyDescent="0.2">
      <c r="A569" s="36"/>
      <c r="B569" s="36"/>
      <c r="C569" s="36"/>
      <c r="D569" s="48"/>
      <c r="E569" s="36"/>
      <c r="F569" s="36"/>
      <c r="G569" s="229"/>
      <c r="H569" s="229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1"/>
      <c r="T569" s="1"/>
    </row>
    <row r="570" spans="1:20" s="21" customFormat="1" x14ac:dyDescent="0.2">
      <c r="A570" s="36"/>
      <c r="B570" s="36"/>
      <c r="C570" s="36"/>
      <c r="D570" s="48"/>
      <c r="E570" s="36"/>
      <c r="F570" s="36"/>
      <c r="G570" s="229"/>
      <c r="H570" s="229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1"/>
      <c r="T570" s="1"/>
    </row>
    <row r="571" spans="1:20" s="21" customFormat="1" x14ac:dyDescent="0.2">
      <c r="A571" s="36"/>
      <c r="B571" s="36"/>
      <c r="C571" s="36"/>
      <c r="D571" s="48"/>
      <c r="E571" s="36"/>
      <c r="F571" s="36"/>
      <c r="G571" s="229"/>
      <c r="H571" s="229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1"/>
      <c r="T571" s="1"/>
    </row>
    <row r="572" spans="1:20" s="21" customFormat="1" x14ac:dyDescent="0.2">
      <c r="A572" s="36"/>
      <c r="B572" s="36"/>
      <c r="C572" s="36"/>
      <c r="D572" s="48"/>
      <c r="E572" s="36"/>
      <c r="F572" s="36"/>
      <c r="G572" s="229"/>
      <c r="H572" s="229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1"/>
      <c r="T572" s="1"/>
    </row>
    <row r="573" spans="1:20" s="21" customFormat="1" x14ac:dyDescent="0.2">
      <c r="A573" s="36"/>
      <c r="B573" s="36"/>
      <c r="C573" s="36"/>
      <c r="D573" s="48"/>
      <c r="E573" s="36"/>
      <c r="F573" s="36"/>
      <c r="G573" s="229"/>
      <c r="H573" s="229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1"/>
      <c r="T573" s="1"/>
    </row>
    <row r="574" spans="1:20" s="21" customFormat="1" x14ac:dyDescent="0.2">
      <c r="A574" s="36"/>
      <c r="B574" s="36"/>
      <c r="C574" s="36"/>
      <c r="D574" s="48"/>
      <c r="E574" s="36"/>
      <c r="F574" s="36"/>
      <c r="G574" s="229"/>
      <c r="H574" s="229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1"/>
      <c r="T574" s="1"/>
    </row>
    <row r="575" spans="1:20" s="21" customFormat="1" x14ac:dyDescent="0.2">
      <c r="A575" s="36"/>
      <c r="B575" s="36"/>
      <c r="C575" s="36"/>
      <c r="D575" s="48"/>
      <c r="E575" s="36"/>
      <c r="F575" s="36"/>
      <c r="G575" s="229"/>
      <c r="H575" s="229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1"/>
      <c r="T575" s="1"/>
    </row>
    <row r="576" spans="1:20" s="21" customFormat="1" x14ac:dyDescent="0.2">
      <c r="A576" s="36"/>
      <c r="B576" s="36"/>
      <c r="C576" s="36"/>
      <c r="D576" s="48"/>
      <c r="E576" s="36"/>
      <c r="F576" s="36"/>
      <c r="G576" s="229"/>
      <c r="H576" s="229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1"/>
      <c r="T576" s="1"/>
    </row>
    <row r="577" spans="1:20" s="21" customFormat="1" x14ac:dyDescent="0.2">
      <c r="A577" s="36"/>
      <c r="B577" s="36"/>
      <c r="C577" s="36"/>
      <c r="D577" s="48"/>
      <c r="E577" s="36"/>
      <c r="F577" s="36"/>
      <c r="G577" s="229"/>
      <c r="H577" s="229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1"/>
      <c r="T577" s="1"/>
    </row>
    <row r="578" spans="1:20" s="21" customFormat="1" x14ac:dyDescent="0.2">
      <c r="A578" s="36"/>
      <c r="B578" s="36"/>
      <c r="C578" s="36"/>
      <c r="D578" s="48"/>
      <c r="E578" s="36"/>
      <c r="F578" s="36"/>
      <c r="G578" s="229"/>
      <c r="H578" s="229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1"/>
      <c r="T578" s="1"/>
    </row>
    <row r="579" spans="1:20" s="21" customFormat="1" x14ac:dyDescent="0.2">
      <c r="A579" s="36"/>
      <c r="B579" s="36"/>
      <c r="C579" s="36"/>
      <c r="D579" s="48"/>
      <c r="E579" s="36"/>
      <c r="F579" s="36"/>
      <c r="G579" s="229"/>
      <c r="H579" s="229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1"/>
      <c r="T579" s="1"/>
    </row>
    <row r="580" spans="1:20" s="21" customFormat="1" x14ac:dyDescent="0.2">
      <c r="A580" s="36"/>
      <c r="B580" s="36"/>
      <c r="C580" s="36"/>
      <c r="D580" s="48"/>
      <c r="E580" s="36"/>
      <c r="F580" s="36"/>
      <c r="G580" s="229"/>
      <c r="H580" s="229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1"/>
      <c r="T580" s="1"/>
    </row>
    <row r="581" spans="1:20" s="21" customFormat="1" x14ac:dyDescent="0.2">
      <c r="A581" s="36"/>
      <c r="B581" s="36"/>
      <c r="C581" s="36"/>
      <c r="D581" s="48"/>
      <c r="E581" s="36"/>
      <c r="F581" s="36"/>
      <c r="G581" s="229"/>
      <c r="H581" s="229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1"/>
      <c r="T581" s="1"/>
    </row>
    <row r="582" spans="1:20" s="21" customFormat="1" x14ac:dyDescent="0.2">
      <c r="A582" s="36"/>
      <c r="B582" s="36"/>
      <c r="C582" s="36"/>
      <c r="D582" s="48"/>
      <c r="E582" s="36"/>
      <c r="F582" s="36"/>
      <c r="G582" s="229"/>
      <c r="H582" s="229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1"/>
      <c r="T582" s="1"/>
    </row>
    <row r="583" spans="1:20" s="21" customFormat="1" x14ac:dyDescent="0.2">
      <c r="A583" s="36"/>
      <c r="B583" s="36"/>
      <c r="C583" s="36"/>
      <c r="D583" s="48"/>
      <c r="E583" s="36"/>
      <c r="F583" s="36"/>
      <c r="G583" s="229"/>
      <c r="H583" s="229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1"/>
      <c r="T583" s="1"/>
    </row>
    <row r="584" spans="1:20" s="21" customFormat="1" x14ac:dyDescent="0.2">
      <c r="A584" s="36"/>
      <c r="B584" s="36"/>
      <c r="C584" s="36"/>
      <c r="D584" s="48"/>
      <c r="E584" s="36"/>
      <c r="F584" s="36"/>
      <c r="G584" s="229"/>
      <c r="H584" s="229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1"/>
      <c r="T584" s="1"/>
    </row>
    <row r="585" spans="1:20" s="21" customFormat="1" x14ac:dyDescent="0.2">
      <c r="A585" s="36"/>
      <c r="B585" s="36"/>
      <c r="C585" s="36"/>
      <c r="D585" s="48"/>
      <c r="E585" s="36"/>
      <c r="F585" s="36"/>
      <c r="G585" s="229"/>
      <c r="H585" s="229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1"/>
      <c r="T585" s="1"/>
    </row>
    <row r="586" spans="1:20" s="21" customFormat="1" x14ac:dyDescent="0.2">
      <c r="A586" s="36"/>
      <c r="B586" s="36"/>
      <c r="C586" s="36"/>
      <c r="D586" s="48"/>
      <c r="E586" s="36"/>
      <c r="F586" s="36"/>
      <c r="G586" s="229"/>
      <c r="H586" s="229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1"/>
      <c r="T586" s="1"/>
    </row>
    <row r="587" spans="1:20" s="21" customFormat="1" x14ac:dyDescent="0.2">
      <c r="A587" s="36"/>
      <c r="B587" s="36"/>
      <c r="C587" s="36"/>
      <c r="D587" s="48"/>
      <c r="E587" s="36"/>
      <c r="F587" s="36"/>
      <c r="G587" s="229"/>
      <c r="H587" s="229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1"/>
      <c r="T587" s="1"/>
    </row>
    <row r="588" spans="1:20" s="21" customFormat="1" x14ac:dyDescent="0.2">
      <c r="A588" s="36"/>
      <c r="B588" s="36"/>
      <c r="C588" s="36"/>
      <c r="D588" s="48"/>
      <c r="E588" s="36"/>
      <c r="F588" s="36"/>
      <c r="G588" s="229"/>
      <c r="H588" s="229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1"/>
      <c r="T588" s="1"/>
    </row>
    <row r="589" spans="1:20" s="21" customFormat="1" x14ac:dyDescent="0.2">
      <c r="A589" s="36"/>
      <c r="B589" s="36"/>
      <c r="C589" s="36"/>
      <c r="D589" s="48"/>
      <c r="E589" s="36"/>
      <c r="F589" s="36"/>
      <c r="G589" s="229"/>
      <c r="H589" s="229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1"/>
      <c r="T589" s="1"/>
    </row>
    <row r="590" spans="1:20" s="21" customFormat="1" x14ac:dyDescent="0.2">
      <c r="A590" s="36"/>
      <c r="B590" s="36"/>
      <c r="C590" s="36"/>
      <c r="D590" s="48"/>
      <c r="E590" s="36"/>
      <c r="F590" s="36"/>
      <c r="G590" s="229"/>
      <c r="H590" s="229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1"/>
      <c r="T590" s="1"/>
    </row>
    <row r="591" spans="1:20" s="21" customFormat="1" x14ac:dyDescent="0.2">
      <c r="A591" s="36"/>
      <c r="B591" s="36"/>
      <c r="C591" s="36"/>
      <c r="D591" s="48"/>
      <c r="E591" s="36"/>
      <c r="F591" s="36"/>
      <c r="G591" s="229"/>
      <c r="H591" s="229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1"/>
      <c r="T591" s="1"/>
    </row>
    <row r="592" spans="1:20" s="21" customFormat="1" x14ac:dyDescent="0.2">
      <c r="A592" s="36"/>
      <c r="B592" s="36"/>
      <c r="C592" s="36"/>
      <c r="D592" s="48"/>
      <c r="E592" s="36"/>
      <c r="F592" s="36"/>
      <c r="G592" s="229"/>
      <c r="H592" s="229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1"/>
      <c r="T592" s="1"/>
    </row>
    <row r="593" spans="1:20" s="21" customFormat="1" x14ac:dyDescent="0.2">
      <c r="A593" s="36"/>
      <c r="B593" s="36"/>
      <c r="C593" s="36"/>
      <c r="D593" s="48"/>
      <c r="E593" s="36"/>
      <c r="F593" s="36"/>
      <c r="G593" s="229"/>
      <c r="H593" s="229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1"/>
      <c r="T593" s="1"/>
    </row>
    <row r="594" spans="1:20" s="21" customFormat="1" x14ac:dyDescent="0.2">
      <c r="A594" s="36"/>
      <c r="B594" s="36"/>
      <c r="C594" s="36"/>
      <c r="D594" s="48"/>
      <c r="E594" s="36"/>
      <c r="F594" s="36"/>
      <c r="G594" s="229"/>
      <c r="H594" s="229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1"/>
      <c r="T594" s="1"/>
    </row>
    <row r="595" spans="1:20" s="21" customFormat="1" x14ac:dyDescent="0.2">
      <c r="A595" s="36"/>
      <c r="B595" s="36"/>
      <c r="C595" s="36"/>
      <c r="D595" s="48"/>
      <c r="E595" s="36"/>
      <c r="F595" s="36"/>
      <c r="G595" s="229"/>
      <c r="H595" s="229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1"/>
      <c r="T595" s="1"/>
    </row>
    <row r="596" spans="1:20" s="21" customFormat="1" x14ac:dyDescent="0.2">
      <c r="A596" s="36"/>
      <c r="B596" s="36"/>
      <c r="C596" s="36"/>
      <c r="D596" s="48"/>
      <c r="E596" s="36"/>
      <c r="F596" s="36"/>
      <c r="G596" s="229"/>
      <c r="H596" s="229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1"/>
      <c r="T596" s="1"/>
    </row>
    <row r="597" spans="1:20" s="21" customFormat="1" x14ac:dyDescent="0.2">
      <c r="A597" s="36"/>
      <c r="B597" s="36"/>
      <c r="C597" s="36"/>
      <c r="D597" s="48"/>
      <c r="E597" s="36"/>
      <c r="F597" s="36"/>
      <c r="G597" s="229"/>
      <c r="H597" s="229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1"/>
      <c r="T597" s="1"/>
    </row>
    <row r="598" spans="1:20" s="21" customFormat="1" x14ac:dyDescent="0.2">
      <c r="A598" s="36"/>
      <c r="B598" s="36"/>
      <c r="C598" s="36"/>
      <c r="D598" s="48"/>
      <c r="E598" s="36"/>
      <c r="F598" s="36"/>
      <c r="G598" s="229"/>
      <c r="H598" s="229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1"/>
      <c r="T598" s="1"/>
    </row>
    <row r="599" spans="1:20" s="21" customFormat="1" x14ac:dyDescent="0.2">
      <c r="A599" s="36"/>
      <c r="B599" s="36"/>
      <c r="C599" s="36"/>
      <c r="D599" s="48"/>
      <c r="E599" s="36"/>
      <c r="F599" s="36"/>
      <c r="G599" s="229"/>
      <c r="H599" s="229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1"/>
      <c r="T599" s="1"/>
    </row>
    <row r="600" spans="1:20" s="21" customFormat="1" x14ac:dyDescent="0.2">
      <c r="A600" s="36"/>
      <c r="B600" s="36"/>
      <c r="C600" s="36"/>
      <c r="D600" s="48"/>
      <c r="E600" s="36"/>
      <c r="F600" s="36"/>
      <c r="G600" s="229"/>
      <c r="H600" s="229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1"/>
      <c r="T600" s="1"/>
    </row>
    <row r="601" spans="1:20" s="21" customFormat="1" x14ac:dyDescent="0.2">
      <c r="A601" s="36"/>
      <c r="B601" s="36"/>
      <c r="C601" s="36"/>
      <c r="D601" s="48"/>
      <c r="E601" s="36"/>
      <c r="F601" s="36"/>
      <c r="G601" s="229"/>
      <c r="H601" s="229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1"/>
      <c r="T601" s="1"/>
    </row>
    <row r="602" spans="1:20" s="21" customFormat="1" x14ac:dyDescent="0.2">
      <c r="A602" s="36"/>
      <c r="B602" s="36"/>
      <c r="C602" s="36"/>
      <c r="D602" s="48"/>
      <c r="E602" s="36"/>
      <c r="F602" s="36"/>
      <c r="G602" s="229"/>
      <c r="H602" s="229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1"/>
      <c r="T602" s="1"/>
    </row>
    <row r="603" spans="1:20" s="21" customFormat="1" x14ac:dyDescent="0.2">
      <c r="A603" s="36"/>
      <c r="B603" s="36"/>
      <c r="C603" s="36"/>
      <c r="D603" s="48"/>
      <c r="E603" s="36"/>
      <c r="F603" s="36"/>
      <c r="G603" s="229"/>
      <c r="H603" s="229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1"/>
      <c r="T603" s="1"/>
    </row>
    <row r="604" spans="1:20" s="21" customFormat="1" x14ac:dyDescent="0.2">
      <c r="A604" s="36"/>
      <c r="B604" s="36"/>
      <c r="C604" s="36"/>
      <c r="D604" s="48"/>
      <c r="E604" s="36"/>
      <c r="F604" s="36"/>
      <c r="G604" s="229"/>
      <c r="H604" s="229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1"/>
      <c r="T604" s="1"/>
    </row>
    <row r="605" spans="1:20" s="21" customFormat="1" x14ac:dyDescent="0.2">
      <c r="A605" s="36"/>
      <c r="B605" s="36"/>
      <c r="C605" s="36"/>
      <c r="D605" s="48"/>
      <c r="E605" s="36"/>
      <c r="F605" s="36"/>
      <c r="G605" s="229"/>
      <c r="H605" s="229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1"/>
      <c r="T605" s="1"/>
    </row>
    <row r="606" spans="1:20" s="21" customFormat="1" x14ac:dyDescent="0.2">
      <c r="A606" s="36"/>
      <c r="B606" s="36"/>
      <c r="C606" s="36"/>
      <c r="D606" s="48"/>
      <c r="E606" s="36"/>
      <c r="F606" s="36"/>
      <c r="G606" s="229"/>
      <c r="H606" s="229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1"/>
      <c r="T606" s="1"/>
    </row>
    <row r="607" spans="1:20" s="21" customFormat="1" x14ac:dyDescent="0.2">
      <c r="A607" s="36"/>
      <c r="B607" s="36"/>
      <c r="C607" s="36"/>
      <c r="D607" s="48"/>
      <c r="E607" s="36"/>
      <c r="F607" s="36"/>
      <c r="G607" s="229"/>
      <c r="H607" s="229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1"/>
      <c r="T607" s="1"/>
    </row>
    <row r="608" spans="1:20" s="21" customFormat="1" x14ac:dyDescent="0.2">
      <c r="A608" s="36"/>
      <c r="B608" s="36"/>
      <c r="C608" s="36"/>
      <c r="D608" s="48"/>
      <c r="E608" s="36"/>
      <c r="F608" s="36"/>
      <c r="G608" s="229"/>
      <c r="H608" s="229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1"/>
      <c r="T608" s="1"/>
    </row>
    <row r="609" spans="1:20" s="21" customFormat="1" x14ac:dyDescent="0.2">
      <c r="A609" s="36"/>
      <c r="B609" s="36"/>
      <c r="C609" s="36"/>
      <c r="D609" s="48"/>
      <c r="E609" s="36"/>
      <c r="F609" s="36"/>
      <c r="G609" s="229"/>
      <c r="H609" s="229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1"/>
      <c r="T609" s="1"/>
    </row>
    <row r="610" spans="1:20" s="21" customFormat="1" x14ac:dyDescent="0.2">
      <c r="A610" s="36"/>
      <c r="B610" s="36"/>
      <c r="C610" s="36"/>
      <c r="D610" s="48"/>
      <c r="E610" s="36"/>
      <c r="F610" s="36"/>
      <c r="G610" s="229"/>
      <c r="H610" s="229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1"/>
      <c r="T610" s="1"/>
    </row>
    <row r="611" spans="1:20" s="21" customFormat="1" x14ac:dyDescent="0.2">
      <c r="A611" s="36"/>
      <c r="B611" s="36"/>
      <c r="C611" s="36"/>
      <c r="D611" s="48"/>
      <c r="E611" s="36"/>
      <c r="F611" s="36"/>
      <c r="G611" s="229"/>
      <c r="H611" s="229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1"/>
      <c r="T611" s="1"/>
    </row>
    <row r="612" spans="1:20" s="21" customFormat="1" x14ac:dyDescent="0.2">
      <c r="A612" s="36"/>
      <c r="B612" s="36"/>
      <c r="C612" s="36"/>
      <c r="D612" s="48"/>
      <c r="E612" s="36"/>
      <c r="F612" s="36"/>
      <c r="G612" s="229"/>
      <c r="H612" s="229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1"/>
      <c r="T612" s="1"/>
    </row>
    <row r="613" spans="1:20" s="21" customFormat="1" x14ac:dyDescent="0.2">
      <c r="A613" s="36"/>
      <c r="B613" s="36"/>
      <c r="C613" s="36"/>
      <c r="D613" s="48"/>
      <c r="E613" s="36"/>
      <c r="F613" s="36"/>
      <c r="G613" s="229"/>
      <c r="H613" s="229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1"/>
      <c r="T613" s="1"/>
    </row>
    <row r="614" spans="1:20" s="21" customFormat="1" x14ac:dyDescent="0.2">
      <c r="A614" s="36"/>
      <c r="B614" s="36"/>
      <c r="C614" s="36"/>
      <c r="D614" s="48"/>
      <c r="E614" s="36"/>
      <c r="F614" s="36"/>
      <c r="G614" s="229"/>
      <c r="H614" s="229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1"/>
      <c r="T614" s="1"/>
    </row>
    <row r="615" spans="1:20" s="21" customFormat="1" x14ac:dyDescent="0.2">
      <c r="A615" s="36"/>
      <c r="B615" s="36"/>
      <c r="C615" s="36"/>
      <c r="D615" s="48"/>
      <c r="E615" s="36"/>
      <c r="F615" s="36"/>
      <c r="G615" s="229"/>
      <c r="H615" s="229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1"/>
      <c r="T615" s="1"/>
    </row>
    <row r="616" spans="1:20" s="21" customFormat="1" x14ac:dyDescent="0.2">
      <c r="A616" s="36"/>
      <c r="B616" s="36"/>
      <c r="C616" s="36"/>
      <c r="D616" s="48"/>
      <c r="E616" s="36"/>
      <c r="F616" s="36"/>
      <c r="G616" s="229"/>
      <c r="H616" s="229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1"/>
      <c r="T616" s="1"/>
    </row>
    <row r="617" spans="1:20" s="21" customFormat="1" x14ac:dyDescent="0.2">
      <c r="A617" s="36"/>
      <c r="B617" s="36"/>
      <c r="C617" s="36"/>
      <c r="D617" s="48"/>
      <c r="E617" s="36"/>
      <c r="F617" s="36"/>
      <c r="G617" s="229"/>
      <c r="H617" s="229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1"/>
      <c r="T617" s="1"/>
    </row>
    <row r="618" spans="1:20" s="21" customFormat="1" x14ac:dyDescent="0.2">
      <c r="A618" s="36"/>
      <c r="B618" s="36"/>
      <c r="C618" s="36"/>
      <c r="D618" s="48"/>
      <c r="E618" s="36"/>
      <c r="F618" s="36"/>
      <c r="G618" s="229"/>
      <c r="H618" s="229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1"/>
      <c r="T618" s="1"/>
    </row>
    <row r="619" spans="1:20" s="21" customFormat="1" x14ac:dyDescent="0.2">
      <c r="A619" s="36"/>
      <c r="B619" s="36"/>
      <c r="C619" s="36"/>
      <c r="D619" s="48"/>
      <c r="E619" s="36"/>
      <c r="F619" s="36"/>
      <c r="G619" s="229"/>
      <c r="H619" s="229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1"/>
      <c r="T619" s="1"/>
    </row>
    <row r="620" spans="1:20" s="21" customFormat="1" x14ac:dyDescent="0.2">
      <c r="A620" s="36"/>
      <c r="B620" s="36"/>
      <c r="C620" s="36"/>
      <c r="D620" s="48"/>
      <c r="E620" s="36"/>
      <c r="F620" s="36"/>
      <c r="G620" s="229"/>
      <c r="H620" s="229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1"/>
      <c r="T620" s="1"/>
    </row>
    <row r="621" spans="1:20" s="21" customFormat="1" x14ac:dyDescent="0.2">
      <c r="A621" s="36"/>
      <c r="B621" s="36"/>
      <c r="C621" s="36"/>
      <c r="D621" s="48"/>
      <c r="E621" s="36"/>
      <c r="F621" s="36"/>
      <c r="G621" s="229"/>
      <c r="H621" s="229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1"/>
      <c r="T621" s="1"/>
    </row>
    <row r="622" spans="1:20" s="21" customFormat="1" x14ac:dyDescent="0.2">
      <c r="A622" s="36"/>
      <c r="B622" s="36"/>
      <c r="C622" s="36"/>
      <c r="D622" s="48"/>
      <c r="E622" s="36"/>
      <c r="F622" s="36"/>
      <c r="G622" s="229"/>
      <c r="H622" s="229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1"/>
      <c r="T622" s="1"/>
    </row>
    <row r="623" spans="1:20" s="21" customFormat="1" x14ac:dyDescent="0.2">
      <c r="A623" s="36"/>
      <c r="B623" s="36"/>
      <c r="C623" s="36"/>
      <c r="D623" s="48"/>
      <c r="E623" s="36"/>
      <c r="F623" s="36"/>
      <c r="G623" s="229"/>
      <c r="H623" s="229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1"/>
      <c r="T623" s="1"/>
    </row>
    <row r="624" spans="1:20" s="21" customFormat="1" x14ac:dyDescent="0.2">
      <c r="A624" s="36"/>
      <c r="B624" s="36"/>
      <c r="C624" s="36"/>
      <c r="D624" s="48"/>
      <c r="E624" s="36"/>
      <c r="F624" s="36"/>
      <c r="G624" s="229"/>
      <c r="H624" s="229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1"/>
      <c r="T624" s="1"/>
    </row>
    <row r="625" spans="1:20" s="21" customFormat="1" x14ac:dyDescent="0.2">
      <c r="A625" s="36"/>
      <c r="B625" s="36"/>
      <c r="C625" s="36"/>
      <c r="D625" s="48"/>
      <c r="E625" s="36"/>
      <c r="F625" s="36"/>
      <c r="G625" s="229"/>
      <c r="H625" s="229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1"/>
      <c r="T625" s="1"/>
    </row>
    <row r="626" spans="1:20" s="21" customFormat="1" x14ac:dyDescent="0.2">
      <c r="A626" s="36"/>
      <c r="B626" s="36"/>
      <c r="C626" s="36"/>
      <c r="D626" s="48"/>
      <c r="E626" s="36"/>
      <c r="F626" s="36"/>
      <c r="G626" s="229"/>
      <c r="H626" s="229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1"/>
      <c r="T626" s="1"/>
    </row>
    <row r="627" spans="1:20" s="21" customFormat="1" x14ac:dyDescent="0.2">
      <c r="A627" s="36"/>
      <c r="B627" s="36"/>
      <c r="C627" s="36"/>
      <c r="D627" s="48"/>
      <c r="E627" s="36"/>
      <c r="F627" s="36"/>
      <c r="G627" s="229"/>
      <c r="H627" s="229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1"/>
      <c r="T627" s="1"/>
    </row>
    <row r="628" spans="1:20" s="21" customFormat="1" x14ac:dyDescent="0.2">
      <c r="A628" s="36"/>
      <c r="B628" s="36"/>
      <c r="C628" s="36"/>
      <c r="D628" s="48"/>
      <c r="E628" s="36"/>
      <c r="F628" s="36"/>
      <c r="G628" s="229"/>
      <c r="H628" s="229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1"/>
      <c r="T628" s="1"/>
    </row>
    <row r="629" spans="1:20" s="21" customFormat="1" x14ac:dyDescent="0.2">
      <c r="A629" s="36"/>
      <c r="B629" s="36"/>
      <c r="C629" s="36"/>
      <c r="D629" s="48"/>
      <c r="E629" s="36"/>
      <c r="F629" s="36"/>
      <c r="G629" s="229"/>
      <c r="H629" s="229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1"/>
      <c r="T629" s="1"/>
    </row>
    <row r="630" spans="1:20" s="21" customFormat="1" x14ac:dyDescent="0.2">
      <c r="A630" s="36"/>
      <c r="B630" s="36"/>
      <c r="C630" s="36"/>
      <c r="D630" s="48"/>
      <c r="E630" s="36"/>
      <c r="F630" s="36"/>
      <c r="G630" s="229"/>
      <c r="H630" s="229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1"/>
      <c r="T630" s="1"/>
    </row>
    <row r="631" spans="1:20" s="21" customFormat="1" x14ac:dyDescent="0.2">
      <c r="A631" s="36"/>
      <c r="B631" s="36"/>
      <c r="C631" s="36"/>
      <c r="D631" s="48"/>
      <c r="E631" s="36"/>
      <c r="F631" s="36"/>
      <c r="G631" s="229"/>
      <c r="H631" s="229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1"/>
      <c r="T631" s="1"/>
    </row>
    <row r="632" spans="1:20" s="21" customFormat="1" x14ac:dyDescent="0.2">
      <c r="A632" s="36"/>
      <c r="B632" s="36"/>
      <c r="C632" s="36"/>
      <c r="D632" s="48"/>
      <c r="E632" s="36"/>
      <c r="F632" s="36"/>
      <c r="G632" s="229"/>
      <c r="H632" s="229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1"/>
      <c r="T632" s="1"/>
    </row>
    <row r="633" spans="1:20" s="21" customFormat="1" x14ac:dyDescent="0.2">
      <c r="A633" s="36"/>
      <c r="B633" s="36"/>
      <c r="C633" s="36"/>
      <c r="D633" s="48"/>
      <c r="E633" s="36"/>
      <c r="F633" s="36"/>
      <c r="G633" s="229"/>
      <c r="H633" s="229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1"/>
      <c r="T633" s="1"/>
    </row>
    <row r="634" spans="1:20" s="21" customFormat="1" x14ac:dyDescent="0.2">
      <c r="A634" s="36"/>
      <c r="B634" s="36"/>
      <c r="C634" s="36"/>
      <c r="D634" s="48"/>
      <c r="E634" s="36"/>
      <c r="F634" s="36"/>
      <c r="G634" s="229"/>
      <c r="H634" s="229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1"/>
      <c r="T634" s="1"/>
    </row>
    <row r="635" spans="1:20" s="21" customFormat="1" x14ac:dyDescent="0.2">
      <c r="A635" s="36"/>
      <c r="B635" s="36"/>
      <c r="C635" s="36"/>
      <c r="D635" s="48"/>
      <c r="E635" s="36"/>
      <c r="F635" s="36"/>
      <c r="G635" s="229"/>
      <c r="H635" s="229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1"/>
      <c r="T635" s="1"/>
    </row>
    <row r="636" spans="1:20" s="21" customFormat="1" x14ac:dyDescent="0.2">
      <c r="A636" s="36"/>
      <c r="B636" s="36"/>
      <c r="C636" s="36"/>
      <c r="D636" s="48"/>
      <c r="E636" s="36"/>
      <c r="F636" s="36"/>
      <c r="G636" s="229"/>
      <c r="H636" s="229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1"/>
      <c r="T636" s="1"/>
    </row>
    <row r="637" spans="1:20" s="21" customFormat="1" x14ac:dyDescent="0.2">
      <c r="A637" s="36"/>
      <c r="B637" s="36"/>
      <c r="C637" s="36"/>
      <c r="D637" s="48"/>
      <c r="E637" s="36"/>
      <c r="F637" s="36"/>
      <c r="G637" s="229"/>
      <c r="H637" s="229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1"/>
      <c r="T637" s="1"/>
    </row>
    <row r="638" spans="1:20" s="21" customFormat="1" x14ac:dyDescent="0.2">
      <c r="A638" s="36"/>
      <c r="B638" s="36"/>
      <c r="C638" s="36"/>
      <c r="D638" s="48"/>
      <c r="E638" s="36"/>
      <c r="F638" s="36"/>
      <c r="G638" s="229"/>
      <c r="H638" s="229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1"/>
      <c r="T638" s="1"/>
    </row>
    <row r="639" spans="1:20" s="21" customFormat="1" x14ac:dyDescent="0.2">
      <c r="A639" s="36"/>
      <c r="B639" s="36"/>
      <c r="C639" s="36"/>
      <c r="D639" s="48"/>
      <c r="E639" s="36"/>
      <c r="F639" s="36"/>
      <c r="G639" s="229"/>
      <c r="H639" s="229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1"/>
      <c r="T639" s="1"/>
    </row>
    <row r="640" spans="1:20" s="21" customFormat="1" x14ac:dyDescent="0.2">
      <c r="A640" s="36"/>
      <c r="B640" s="36"/>
      <c r="C640" s="36"/>
      <c r="D640" s="48"/>
      <c r="E640" s="36"/>
      <c r="F640" s="36"/>
      <c r="G640" s="229"/>
      <c r="H640" s="229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1"/>
      <c r="T640" s="1"/>
    </row>
    <row r="641" spans="1:20" s="21" customFormat="1" x14ac:dyDescent="0.2">
      <c r="A641" s="36"/>
      <c r="B641" s="36"/>
      <c r="C641" s="36"/>
      <c r="D641" s="48"/>
      <c r="E641" s="36"/>
      <c r="F641" s="36"/>
      <c r="G641" s="229"/>
      <c r="H641" s="229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1"/>
      <c r="T641" s="1"/>
    </row>
    <row r="642" spans="1:20" s="21" customFormat="1" x14ac:dyDescent="0.2">
      <c r="A642" s="36"/>
      <c r="B642" s="36"/>
      <c r="C642" s="36"/>
      <c r="D642" s="48"/>
      <c r="E642" s="36"/>
      <c r="F642" s="36"/>
      <c r="G642" s="229"/>
      <c r="H642" s="229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1"/>
      <c r="T642" s="1"/>
    </row>
    <row r="643" spans="1:20" s="21" customFormat="1" x14ac:dyDescent="0.2">
      <c r="A643" s="36"/>
      <c r="B643" s="36"/>
      <c r="C643" s="36"/>
      <c r="D643" s="48"/>
      <c r="E643" s="36"/>
      <c r="F643" s="36"/>
      <c r="G643" s="229"/>
      <c r="H643" s="229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1"/>
      <c r="T643" s="1"/>
    </row>
    <row r="644" spans="1:20" s="21" customFormat="1" x14ac:dyDescent="0.2">
      <c r="A644" s="36"/>
      <c r="B644" s="36"/>
      <c r="C644" s="36"/>
      <c r="D644" s="48"/>
      <c r="E644" s="36"/>
      <c r="F644" s="36"/>
      <c r="G644" s="229"/>
      <c r="H644" s="229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1"/>
      <c r="T644" s="1"/>
    </row>
    <row r="645" spans="1:20" s="21" customFormat="1" x14ac:dyDescent="0.2">
      <c r="A645" s="36"/>
      <c r="B645" s="36"/>
      <c r="C645" s="36"/>
      <c r="D645" s="48"/>
      <c r="E645" s="36"/>
      <c r="F645" s="36"/>
      <c r="G645" s="229"/>
      <c r="H645" s="229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1"/>
      <c r="T645" s="1"/>
    </row>
    <row r="646" spans="1:20" s="21" customFormat="1" x14ac:dyDescent="0.2">
      <c r="A646" s="36"/>
      <c r="B646" s="36"/>
      <c r="C646" s="36"/>
      <c r="D646" s="48"/>
      <c r="E646" s="36"/>
      <c r="F646" s="36"/>
      <c r="G646" s="229"/>
      <c r="H646" s="229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1"/>
      <c r="T646" s="1"/>
    </row>
    <row r="647" spans="1:20" s="21" customFormat="1" x14ac:dyDescent="0.2">
      <c r="A647" s="36"/>
      <c r="B647" s="36"/>
      <c r="C647" s="36"/>
      <c r="D647" s="48"/>
      <c r="E647" s="36"/>
      <c r="F647" s="36"/>
      <c r="G647" s="229"/>
      <c r="H647" s="229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1"/>
      <c r="T647" s="1"/>
    </row>
    <row r="648" spans="1:20" s="21" customFormat="1" x14ac:dyDescent="0.2">
      <c r="A648" s="36"/>
      <c r="B648" s="36"/>
      <c r="C648" s="36"/>
      <c r="D648" s="48"/>
      <c r="E648" s="36"/>
      <c r="F648" s="36"/>
      <c r="G648" s="229"/>
      <c r="H648" s="229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1"/>
      <c r="T648" s="1"/>
    </row>
    <row r="649" spans="1:20" s="21" customFormat="1" x14ac:dyDescent="0.2">
      <c r="A649" s="36"/>
      <c r="B649" s="36"/>
      <c r="C649" s="36"/>
      <c r="D649" s="48"/>
      <c r="E649" s="36"/>
      <c r="F649" s="36"/>
      <c r="G649" s="229"/>
      <c r="H649" s="229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1"/>
      <c r="T649" s="1"/>
    </row>
    <row r="650" spans="1:20" s="21" customFormat="1" x14ac:dyDescent="0.2">
      <c r="A650" s="36"/>
      <c r="B650" s="36"/>
      <c r="C650" s="36"/>
      <c r="D650" s="48"/>
      <c r="E650" s="36"/>
      <c r="F650" s="36"/>
      <c r="G650" s="229"/>
      <c r="H650" s="229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1"/>
      <c r="T650" s="1"/>
    </row>
    <row r="651" spans="1:20" s="21" customFormat="1" x14ac:dyDescent="0.2">
      <c r="A651" s="36"/>
      <c r="B651" s="36"/>
      <c r="C651" s="36"/>
      <c r="D651" s="48"/>
      <c r="E651" s="36"/>
      <c r="F651" s="36"/>
      <c r="G651" s="229"/>
      <c r="H651" s="229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1"/>
      <c r="T651" s="1"/>
    </row>
    <row r="652" spans="1:20" s="21" customFormat="1" x14ac:dyDescent="0.2">
      <c r="A652" s="36"/>
      <c r="B652" s="36"/>
      <c r="C652" s="36"/>
      <c r="D652" s="48"/>
      <c r="E652" s="36"/>
      <c r="F652" s="36"/>
      <c r="G652" s="229"/>
      <c r="H652" s="229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1"/>
      <c r="T652" s="1"/>
    </row>
    <row r="653" spans="1:20" s="21" customFormat="1" x14ac:dyDescent="0.2">
      <c r="A653" s="36"/>
      <c r="B653" s="36"/>
      <c r="C653" s="36"/>
      <c r="D653" s="48"/>
      <c r="E653" s="36"/>
      <c r="F653" s="36"/>
      <c r="G653" s="229"/>
      <c r="H653" s="229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1"/>
      <c r="T653" s="1"/>
    </row>
    <row r="654" spans="1:20" s="21" customFormat="1" x14ac:dyDescent="0.2">
      <c r="A654" s="36"/>
      <c r="B654" s="36"/>
      <c r="C654" s="36"/>
      <c r="D654" s="48"/>
      <c r="E654" s="36"/>
      <c r="F654" s="36"/>
      <c r="G654" s="229"/>
      <c r="H654" s="229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1"/>
      <c r="T654" s="1"/>
    </row>
    <row r="655" spans="1:20" s="21" customFormat="1" x14ac:dyDescent="0.2">
      <c r="A655" s="36"/>
      <c r="B655" s="36"/>
      <c r="C655" s="36"/>
      <c r="D655" s="48"/>
      <c r="E655" s="36"/>
      <c r="F655" s="36"/>
      <c r="G655" s="229"/>
      <c r="H655" s="229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1"/>
      <c r="T655" s="1"/>
    </row>
    <row r="656" spans="1:20" s="21" customFormat="1" x14ac:dyDescent="0.2">
      <c r="A656" s="36"/>
      <c r="B656" s="36"/>
      <c r="C656" s="36"/>
      <c r="D656" s="48"/>
      <c r="E656" s="36"/>
      <c r="F656" s="36"/>
      <c r="G656" s="229"/>
      <c r="H656" s="229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1"/>
      <c r="T656" s="1"/>
    </row>
    <row r="657" spans="1:20" s="21" customFormat="1" x14ac:dyDescent="0.2">
      <c r="A657" s="36"/>
      <c r="B657" s="36"/>
      <c r="C657" s="36"/>
      <c r="D657" s="48"/>
      <c r="E657" s="36"/>
      <c r="F657" s="36"/>
      <c r="G657" s="229"/>
      <c r="H657" s="229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1"/>
      <c r="T657" s="1"/>
    </row>
    <row r="658" spans="1:20" s="21" customFormat="1" x14ac:dyDescent="0.2">
      <c r="A658" s="36"/>
      <c r="B658" s="36"/>
      <c r="C658" s="36"/>
      <c r="D658" s="48"/>
      <c r="E658" s="36"/>
      <c r="F658" s="36"/>
      <c r="G658" s="229"/>
      <c r="H658" s="229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1"/>
      <c r="T658" s="1"/>
    </row>
    <row r="659" spans="1:20" s="21" customFormat="1" x14ac:dyDescent="0.2">
      <c r="A659" s="36"/>
      <c r="B659" s="36"/>
      <c r="C659" s="36"/>
      <c r="D659" s="48"/>
      <c r="E659" s="36"/>
      <c r="F659" s="36"/>
      <c r="G659" s="229"/>
      <c r="H659" s="229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1"/>
      <c r="T659" s="1"/>
    </row>
  </sheetData>
  <sheetProtection password="CF35" sheet="1" objects="1" scenarios="1" insertHyperlinks="0" selectLockedCells="1"/>
  <mergeCells count="45">
    <mergeCell ref="D2:E2"/>
    <mergeCell ref="D6:D30"/>
    <mergeCell ref="E6:E10"/>
    <mergeCell ref="E11:E15"/>
    <mergeCell ref="E16:E20"/>
    <mergeCell ref="E21:E25"/>
    <mergeCell ref="E26:E30"/>
    <mergeCell ref="E85:E90"/>
    <mergeCell ref="E91:E96"/>
    <mergeCell ref="E97:E102"/>
    <mergeCell ref="D103:D114"/>
    <mergeCell ref="E103:E108"/>
    <mergeCell ref="E109:E114"/>
    <mergeCell ref="D31:D102"/>
    <mergeCell ref="E31:E36"/>
    <mergeCell ref="E37:E42"/>
    <mergeCell ref="E43:E48"/>
    <mergeCell ref="E49:E54"/>
    <mergeCell ref="E55:E60"/>
    <mergeCell ref="E61:E66"/>
    <mergeCell ref="E67:E72"/>
    <mergeCell ref="E73:E78"/>
    <mergeCell ref="E79:E84"/>
    <mergeCell ref="E127:F127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D140:E140"/>
    <mergeCell ref="D141:E141"/>
    <mergeCell ref="D142:E142"/>
    <mergeCell ref="D143:E143"/>
    <mergeCell ref="E128:F128"/>
    <mergeCell ref="E129:F129"/>
    <mergeCell ref="E130:F130"/>
    <mergeCell ref="E131:F131"/>
    <mergeCell ref="E132:F132"/>
    <mergeCell ref="E133:F133"/>
  </mergeCells>
  <printOptions horizontalCentered="1"/>
  <pageMargins left="0.11811023622047245" right="0.11811023622047245" top="0.39370078740157483" bottom="0.19685039370078741" header="0.31496062992125984" footer="0.31496062992125984"/>
  <pageSetup paperSize="9"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659"/>
  <sheetViews>
    <sheetView workbookViewId="0">
      <pane xSplit="6" ySplit="5" topLeftCell="G103" activePane="bottomRight" state="frozen"/>
      <selection activeCell="J142" sqref="J142"/>
      <selection pane="topRight" activeCell="J142" sqref="J142"/>
      <selection pane="bottomLeft" activeCell="J142" sqref="J142"/>
      <selection pane="bottomRight" activeCell="D143" sqref="D143:E143"/>
    </sheetView>
  </sheetViews>
  <sheetFormatPr baseColWidth="10" defaultRowHeight="14.25" x14ac:dyDescent="0.2"/>
  <cols>
    <col min="1" max="1" width="1.75" style="36" customWidth="1"/>
    <col min="2" max="3" width="4.625" style="36" hidden="1" customWidth="1"/>
    <col min="4" max="4" width="4.75" style="48" customWidth="1"/>
    <col min="5" max="5" width="13.375" style="1" customWidth="1"/>
    <col min="6" max="6" width="14.125" style="1" customWidth="1"/>
    <col min="7" max="8" width="10.625" style="233" customWidth="1"/>
    <col min="9" max="18" width="10.625" style="31" customWidth="1"/>
    <col min="19" max="19" width="1.625" style="1" customWidth="1"/>
    <col min="20" max="20" width="13.125" style="1" customWidth="1"/>
    <col min="21" max="21" width="1.625" style="21" customWidth="1"/>
    <col min="22" max="43" width="11" style="21"/>
    <col min="44" max="16384" width="11" style="7"/>
  </cols>
  <sheetData>
    <row r="1" spans="1:43" s="36" customFormat="1" ht="12.75" x14ac:dyDescent="0.2">
      <c r="D1" s="48"/>
      <c r="E1" s="74"/>
      <c r="F1" s="74"/>
      <c r="G1" s="229"/>
      <c r="H1" s="229"/>
      <c r="I1" s="52"/>
      <c r="J1" s="52"/>
      <c r="K1" s="52"/>
      <c r="L1" s="52"/>
      <c r="M1" s="52"/>
      <c r="N1" s="52"/>
      <c r="O1" s="52"/>
      <c r="P1" s="52"/>
      <c r="Q1" s="52"/>
      <c r="R1" s="52"/>
    </row>
    <row r="2" spans="1:43" s="1" customFormat="1" ht="57" customHeight="1" x14ac:dyDescent="0.2">
      <c r="A2" s="36"/>
      <c r="B2" s="36"/>
      <c r="C2" s="36"/>
      <c r="D2" s="423" t="s">
        <v>119</v>
      </c>
      <c r="E2" s="423"/>
      <c r="F2" s="171">
        <v>5</v>
      </c>
      <c r="G2" s="308" t="s">
        <v>177</v>
      </c>
      <c r="H2" s="238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</row>
    <row r="3" spans="1:43" s="36" customFormat="1" ht="15" customHeight="1" x14ac:dyDescent="0.2">
      <c r="D3" s="17"/>
      <c r="E3" s="42"/>
      <c r="F3" s="42"/>
      <c r="G3" s="219"/>
      <c r="H3" s="152" t="s">
        <v>153</v>
      </c>
      <c r="I3" s="152"/>
      <c r="J3" s="152"/>
      <c r="K3" s="152"/>
      <c r="L3" s="152"/>
      <c r="M3" s="152"/>
      <c r="N3" s="152"/>
      <c r="O3" s="152"/>
      <c r="P3" s="152"/>
      <c r="Q3" s="152"/>
      <c r="R3" s="152"/>
    </row>
    <row r="4" spans="1:43" s="36" customFormat="1" ht="15" customHeight="1" x14ac:dyDescent="0.2">
      <c r="D4" s="17"/>
      <c r="E4" s="42"/>
      <c r="F4" s="42"/>
      <c r="G4" s="219"/>
      <c r="H4" s="152" t="s">
        <v>102</v>
      </c>
    </row>
    <row r="5" spans="1:43" s="1" customFormat="1" ht="33" customHeight="1" x14ac:dyDescent="0.2">
      <c r="A5" s="36"/>
      <c r="B5" s="36"/>
      <c r="C5" s="36"/>
      <c r="D5" s="225"/>
      <c r="E5" s="208" t="s">
        <v>156</v>
      </c>
      <c r="F5" s="287" t="s">
        <v>56</v>
      </c>
      <c r="G5" s="175">
        <f>IF(Milch!H6&gt;0,Milch!H6,"-")</f>
        <v>43344</v>
      </c>
      <c r="H5" s="175">
        <f>IF(Milch!I6&gt;0,Milch!I6,"-")</f>
        <v>43374</v>
      </c>
      <c r="I5" s="175">
        <f>IF(Milch!J6&gt;0,Milch!J6,"-")</f>
        <v>43405</v>
      </c>
      <c r="J5" s="175" t="e">
        <f>IF(Milch!#REF!&gt;0,Milch!#REF!,"-")</f>
        <v>#REF!</v>
      </c>
      <c r="K5" s="175" t="e">
        <f>IF(Milch!#REF!&gt;0,Milch!#REF!,"-")</f>
        <v>#REF!</v>
      </c>
      <c r="L5" s="175" t="e">
        <f>IF(Milch!#REF!&gt;0,Milch!#REF!,"-")</f>
        <v>#REF!</v>
      </c>
      <c r="M5" s="175" t="e">
        <f>IF(Milch!#REF!&gt;0,Milch!#REF!,"-")</f>
        <v>#REF!</v>
      </c>
      <c r="N5" s="175" t="e">
        <f>IF(Milch!#REF!&gt;0,Milch!#REF!,"-")</f>
        <v>#REF!</v>
      </c>
      <c r="O5" s="175" t="e">
        <f>IF(Milch!#REF!&gt;0,Milch!#REF!,"-")</f>
        <v>#REF!</v>
      </c>
      <c r="P5" s="175" t="e">
        <f>IF(Milch!#REF!&gt;0,Milch!#REF!,"-")</f>
        <v>#REF!</v>
      </c>
      <c r="Q5" s="175" t="e">
        <f>IF(Milch!#REF!&gt;0,Milch!#REF!,"-")</f>
        <v>#REF!</v>
      </c>
      <c r="R5" s="175" t="e">
        <f>IF(Milch!#REF!&gt;0,Milch!#REF!,"-")</f>
        <v>#REF!</v>
      </c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</row>
    <row r="6" spans="1:43" s="1" customFormat="1" ht="20.25" customHeight="1" x14ac:dyDescent="0.2">
      <c r="A6" s="36"/>
      <c r="B6" s="36"/>
      <c r="C6" s="36"/>
      <c r="D6" s="425" t="s">
        <v>43</v>
      </c>
      <c r="E6" s="400" t="e">
        <f>'Gruppe 1'!E7:E11</f>
        <v>#VALUE!</v>
      </c>
      <c r="F6" s="134" t="s">
        <v>159</v>
      </c>
      <c r="G6" s="226"/>
      <c r="H6" s="256" t="str">
        <f t="shared" ref="H6:R6" si="0">IFERROR(G6*H$123/G$123,"-")</f>
        <v>-</v>
      </c>
      <c r="I6" s="256" t="str">
        <f t="shared" si="0"/>
        <v>-</v>
      </c>
      <c r="J6" s="256" t="str">
        <f t="shared" si="0"/>
        <v>-</v>
      </c>
      <c r="K6" s="256" t="str">
        <f t="shared" si="0"/>
        <v>-</v>
      </c>
      <c r="L6" s="256" t="str">
        <f t="shared" si="0"/>
        <v>-</v>
      </c>
      <c r="M6" s="256" t="str">
        <f t="shared" si="0"/>
        <v>-</v>
      </c>
      <c r="N6" s="256" t="str">
        <f t="shared" si="0"/>
        <v>-</v>
      </c>
      <c r="O6" s="256" t="str">
        <f t="shared" si="0"/>
        <v>-</v>
      </c>
      <c r="P6" s="256" t="str">
        <f t="shared" si="0"/>
        <v>-</v>
      </c>
      <c r="Q6" s="256" t="str">
        <f t="shared" si="0"/>
        <v>-</v>
      </c>
      <c r="R6" s="256" t="str">
        <f t="shared" si="0"/>
        <v>-</v>
      </c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</row>
    <row r="7" spans="1:43" s="1" customFormat="1" ht="20.25" customHeight="1" x14ac:dyDescent="0.2">
      <c r="A7" s="36"/>
      <c r="B7" s="36"/>
      <c r="C7" s="36"/>
      <c r="D7" s="425"/>
      <c r="E7" s="401"/>
      <c r="F7" s="134" t="s">
        <v>63</v>
      </c>
      <c r="G7" s="157">
        <f>'Gruppe 1'!G8</f>
        <v>40</v>
      </c>
      <c r="H7" s="236">
        <f>G7</f>
        <v>40</v>
      </c>
      <c r="I7" s="236">
        <f t="shared" ref="I7:R8" si="1">H7</f>
        <v>40</v>
      </c>
      <c r="J7" s="236">
        <f t="shared" si="1"/>
        <v>40</v>
      </c>
      <c r="K7" s="236">
        <f t="shared" si="1"/>
        <v>40</v>
      </c>
      <c r="L7" s="236">
        <f t="shared" si="1"/>
        <v>40</v>
      </c>
      <c r="M7" s="236">
        <f t="shared" si="1"/>
        <v>40</v>
      </c>
      <c r="N7" s="236">
        <f t="shared" si="1"/>
        <v>40</v>
      </c>
      <c r="O7" s="236">
        <f t="shared" si="1"/>
        <v>40</v>
      </c>
      <c r="P7" s="236">
        <f t="shared" si="1"/>
        <v>40</v>
      </c>
      <c r="Q7" s="236">
        <f t="shared" si="1"/>
        <v>40</v>
      </c>
      <c r="R7" s="236">
        <f t="shared" si="1"/>
        <v>40</v>
      </c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</row>
    <row r="8" spans="1:43" s="1" customFormat="1" ht="20.25" customHeight="1" x14ac:dyDescent="0.2">
      <c r="A8" s="36"/>
      <c r="B8" s="36"/>
      <c r="C8" s="36"/>
      <c r="D8" s="425"/>
      <c r="E8" s="401"/>
      <c r="F8" s="134" t="s">
        <v>146</v>
      </c>
      <c r="G8" s="234">
        <f>'Gruppe 1'!G9</f>
        <v>7</v>
      </c>
      <c r="H8" s="239">
        <f>G8</f>
        <v>7</v>
      </c>
      <c r="I8" s="239">
        <f t="shared" si="1"/>
        <v>7</v>
      </c>
      <c r="J8" s="239">
        <f t="shared" si="1"/>
        <v>7</v>
      </c>
      <c r="K8" s="239">
        <f t="shared" si="1"/>
        <v>7</v>
      </c>
      <c r="L8" s="239">
        <f t="shared" si="1"/>
        <v>7</v>
      </c>
      <c r="M8" s="239">
        <f t="shared" si="1"/>
        <v>7</v>
      </c>
      <c r="N8" s="239">
        <f t="shared" si="1"/>
        <v>7</v>
      </c>
      <c r="O8" s="239">
        <f t="shared" si="1"/>
        <v>7</v>
      </c>
      <c r="P8" s="239">
        <f t="shared" si="1"/>
        <v>7</v>
      </c>
      <c r="Q8" s="239">
        <f t="shared" si="1"/>
        <v>7</v>
      </c>
      <c r="R8" s="239">
        <f t="shared" si="1"/>
        <v>7</v>
      </c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</row>
    <row r="9" spans="1:43" s="1" customFormat="1" ht="20.25" hidden="1" customHeight="1" x14ac:dyDescent="0.2">
      <c r="A9" s="36"/>
      <c r="B9" s="83">
        <v>1</v>
      </c>
      <c r="C9" s="53">
        <v>1</v>
      </c>
      <c r="D9" s="425"/>
      <c r="E9" s="401"/>
      <c r="F9" s="227" t="s">
        <v>122</v>
      </c>
      <c r="G9" s="228">
        <f t="shared" ref="G9:R9" si="2">IFERROR(G6*G7/100,0)</f>
        <v>0</v>
      </c>
      <c r="H9" s="228">
        <f t="shared" si="2"/>
        <v>0</v>
      </c>
      <c r="I9" s="228">
        <f t="shared" si="2"/>
        <v>0</v>
      </c>
      <c r="J9" s="228">
        <f t="shared" si="2"/>
        <v>0</v>
      </c>
      <c r="K9" s="228">
        <f t="shared" si="2"/>
        <v>0</v>
      </c>
      <c r="L9" s="228">
        <f t="shared" si="2"/>
        <v>0</v>
      </c>
      <c r="M9" s="228">
        <f t="shared" si="2"/>
        <v>0</v>
      </c>
      <c r="N9" s="228">
        <f t="shared" si="2"/>
        <v>0</v>
      </c>
      <c r="O9" s="228">
        <f t="shared" si="2"/>
        <v>0</v>
      </c>
      <c r="P9" s="228">
        <f t="shared" si="2"/>
        <v>0</v>
      </c>
      <c r="Q9" s="228">
        <f t="shared" si="2"/>
        <v>0</v>
      </c>
      <c r="R9" s="228">
        <f t="shared" si="2"/>
        <v>0</v>
      </c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</row>
    <row r="10" spans="1:43" s="1" customFormat="1" ht="20.25" hidden="1" customHeight="1" x14ac:dyDescent="0.2">
      <c r="A10" s="36"/>
      <c r="B10" s="53"/>
      <c r="C10" s="53">
        <f>C9+1</f>
        <v>2</v>
      </c>
      <c r="D10" s="425"/>
      <c r="E10" s="402"/>
      <c r="F10" s="227" t="s">
        <v>145</v>
      </c>
      <c r="G10" s="235">
        <f t="shared" ref="G10:R10" si="3">IFERROR(G6*G8/100,0)</f>
        <v>0</v>
      </c>
      <c r="H10" s="235">
        <f t="shared" si="3"/>
        <v>0</v>
      </c>
      <c r="I10" s="235">
        <f t="shared" si="3"/>
        <v>0</v>
      </c>
      <c r="J10" s="235">
        <f t="shared" si="3"/>
        <v>0</v>
      </c>
      <c r="K10" s="235">
        <f t="shared" si="3"/>
        <v>0</v>
      </c>
      <c r="L10" s="235">
        <f t="shared" si="3"/>
        <v>0</v>
      </c>
      <c r="M10" s="235">
        <f t="shared" si="3"/>
        <v>0</v>
      </c>
      <c r="N10" s="235">
        <f t="shared" si="3"/>
        <v>0</v>
      </c>
      <c r="O10" s="235">
        <f t="shared" si="3"/>
        <v>0</v>
      </c>
      <c r="P10" s="235">
        <f t="shared" si="3"/>
        <v>0</v>
      </c>
      <c r="Q10" s="235">
        <f t="shared" si="3"/>
        <v>0</v>
      </c>
      <c r="R10" s="235">
        <f t="shared" si="3"/>
        <v>0</v>
      </c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</row>
    <row r="11" spans="1:43" s="1" customFormat="1" ht="20.25" customHeight="1" x14ac:dyDescent="0.2">
      <c r="A11" s="36"/>
      <c r="B11" s="36"/>
      <c r="C11" s="36"/>
      <c r="D11" s="425"/>
      <c r="E11" s="400" t="e">
        <f>'Gruppe 1'!E12:E16</f>
        <v>#VALUE!</v>
      </c>
      <c r="F11" s="134" t="str">
        <f>$F$6</f>
        <v>FM-Menge (kg)</v>
      </c>
      <c r="G11" s="226"/>
      <c r="H11" s="256" t="str">
        <f t="shared" ref="H11:R11" si="4">IFERROR(G11*H$123/G$123,"-")</f>
        <v>-</v>
      </c>
      <c r="I11" s="256" t="str">
        <f t="shared" si="4"/>
        <v>-</v>
      </c>
      <c r="J11" s="256" t="str">
        <f t="shared" si="4"/>
        <v>-</v>
      </c>
      <c r="K11" s="256" t="str">
        <f t="shared" si="4"/>
        <v>-</v>
      </c>
      <c r="L11" s="256" t="str">
        <f t="shared" si="4"/>
        <v>-</v>
      </c>
      <c r="M11" s="256" t="str">
        <f t="shared" si="4"/>
        <v>-</v>
      </c>
      <c r="N11" s="256" t="str">
        <f t="shared" si="4"/>
        <v>-</v>
      </c>
      <c r="O11" s="256" t="str">
        <f t="shared" si="4"/>
        <v>-</v>
      </c>
      <c r="P11" s="256" t="str">
        <f t="shared" si="4"/>
        <v>-</v>
      </c>
      <c r="Q11" s="256" t="str">
        <f t="shared" si="4"/>
        <v>-</v>
      </c>
      <c r="R11" s="256" t="str">
        <f t="shared" si="4"/>
        <v>-</v>
      </c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</row>
    <row r="12" spans="1:43" s="1" customFormat="1" ht="20.25" customHeight="1" x14ac:dyDescent="0.2">
      <c r="A12" s="36"/>
      <c r="B12" s="36"/>
      <c r="C12" s="36"/>
      <c r="D12" s="425"/>
      <c r="E12" s="401"/>
      <c r="F12" s="134" t="s">
        <v>63</v>
      </c>
      <c r="G12" s="157">
        <f>'Gruppe 1'!G13</f>
        <v>35</v>
      </c>
      <c r="H12" s="236">
        <f>G12</f>
        <v>35</v>
      </c>
      <c r="I12" s="236">
        <f t="shared" ref="I12:R13" si="5">H12</f>
        <v>35</v>
      </c>
      <c r="J12" s="236">
        <f t="shared" si="5"/>
        <v>35</v>
      </c>
      <c r="K12" s="236">
        <f t="shared" si="5"/>
        <v>35</v>
      </c>
      <c r="L12" s="236">
        <f t="shared" si="5"/>
        <v>35</v>
      </c>
      <c r="M12" s="236">
        <f t="shared" si="5"/>
        <v>35</v>
      </c>
      <c r="N12" s="236">
        <f t="shared" si="5"/>
        <v>35</v>
      </c>
      <c r="O12" s="236">
        <f t="shared" si="5"/>
        <v>35</v>
      </c>
      <c r="P12" s="236">
        <f t="shared" si="5"/>
        <v>35</v>
      </c>
      <c r="Q12" s="236">
        <f t="shared" si="5"/>
        <v>35</v>
      </c>
      <c r="R12" s="236">
        <f t="shared" si="5"/>
        <v>35</v>
      </c>
      <c r="S12" s="32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</row>
    <row r="13" spans="1:43" s="1" customFormat="1" ht="20.25" customHeight="1" x14ac:dyDescent="0.2">
      <c r="A13" s="36"/>
      <c r="B13" s="36"/>
      <c r="C13" s="36"/>
      <c r="D13" s="425"/>
      <c r="E13" s="401"/>
      <c r="F13" s="134" t="s">
        <v>146</v>
      </c>
      <c r="G13" s="234">
        <f>'Gruppe 1'!G14</f>
        <v>4.2</v>
      </c>
      <c r="H13" s="239">
        <f>G13</f>
        <v>4.2</v>
      </c>
      <c r="I13" s="239">
        <f t="shared" si="5"/>
        <v>4.2</v>
      </c>
      <c r="J13" s="239">
        <f t="shared" si="5"/>
        <v>4.2</v>
      </c>
      <c r="K13" s="239">
        <f t="shared" si="5"/>
        <v>4.2</v>
      </c>
      <c r="L13" s="239">
        <f t="shared" si="5"/>
        <v>4.2</v>
      </c>
      <c r="M13" s="239">
        <f t="shared" si="5"/>
        <v>4.2</v>
      </c>
      <c r="N13" s="239">
        <f t="shared" si="5"/>
        <v>4.2</v>
      </c>
      <c r="O13" s="239">
        <f t="shared" si="5"/>
        <v>4.2</v>
      </c>
      <c r="P13" s="239">
        <f t="shared" si="5"/>
        <v>4.2</v>
      </c>
      <c r="Q13" s="239">
        <f t="shared" si="5"/>
        <v>4.2</v>
      </c>
      <c r="R13" s="239">
        <f t="shared" si="5"/>
        <v>4.2</v>
      </c>
      <c r="S13" s="32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</row>
    <row r="14" spans="1:43" s="1" customFormat="1" ht="20.25" hidden="1" customHeight="1" x14ac:dyDescent="0.2">
      <c r="A14" s="36"/>
      <c r="B14" s="83">
        <f>B9+1</f>
        <v>2</v>
      </c>
      <c r="C14" s="53">
        <v>1</v>
      </c>
      <c r="D14" s="425"/>
      <c r="E14" s="401"/>
      <c r="F14" s="227" t="s">
        <v>122</v>
      </c>
      <c r="G14" s="228">
        <f t="shared" ref="G14:R14" si="6">IFERROR(G11*G12/100,0)</f>
        <v>0</v>
      </c>
      <c r="H14" s="228">
        <f t="shared" si="6"/>
        <v>0</v>
      </c>
      <c r="I14" s="228">
        <f t="shared" si="6"/>
        <v>0</v>
      </c>
      <c r="J14" s="228">
        <f t="shared" si="6"/>
        <v>0</v>
      </c>
      <c r="K14" s="228">
        <f t="shared" si="6"/>
        <v>0</v>
      </c>
      <c r="L14" s="228">
        <f t="shared" si="6"/>
        <v>0</v>
      </c>
      <c r="M14" s="228">
        <f t="shared" si="6"/>
        <v>0</v>
      </c>
      <c r="N14" s="228">
        <f t="shared" si="6"/>
        <v>0</v>
      </c>
      <c r="O14" s="228">
        <f t="shared" si="6"/>
        <v>0</v>
      </c>
      <c r="P14" s="228">
        <f t="shared" si="6"/>
        <v>0</v>
      </c>
      <c r="Q14" s="228">
        <f t="shared" si="6"/>
        <v>0</v>
      </c>
      <c r="R14" s="228">
        <f t="shared" si="6"/>
        <v>0</v>
      </c>
      <c r="S14" s="32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</row>
    <row r="15" spans="1:43" s="1" customFormat="1" ht="20.25" hidden="1" customHeight="1" x14ac:dyDescent="0.2">
      <c r="A15" s="36"/>
      <c r="B15" s="53"/>
      <c r="C15" s="53">
        <f>C14+1</f>
        <v>2</v>
      </c>
      <c r="D15" s="425"/>
      <c r="E15" s="402"/>
      <c r="F15" s="227" t="s">
        <v>145</v>
      </c>
      <c r="G15" s="235">
        <f t="shared" ref="G15:R15" si="7">IFERROR(G11*G13/100,0)</f>
        <v>0</v>
      </c>
      <c r="H15" s="235">
        <f t="shared" si="7"/>
        <v>0</v>
      </c>
      <c r="I15" s="235">
        <f t="shared" si="7"/>
        <v>0</v>
      </c>
      <c r="J15" s="235">
        <f t="shared" si="7"/>
        <v>0</v>
      </c>
      <c r="K15" s="235">
        <f t="shared" si="7"/>
        <v>0</v>
      </c>
      <c r="L15" s="235">
        <f t="shared" si="7"/>
        <v>0</v>
      </c>
      <c r="M15" s="235">
        <f t="shared" si="7"/>
        <v>0</v>
      </c>
      <c r="N15" s="235">
        <f t="shared" si="7"/>
        <v>0</v>
      </c>
      <c r="O15" s="235">
        <f t="shared" si="7"/>
        <v>0</v>
      </c>
      <c r="P15" s="235">
        <f t="shared" si="7"/>
        <v>0</v>
      </c>
      <c r="Q15" s="235">
        <f t="shared" si="7"/>
        <v>0</v>
      </c>
      <c r="R15" s="235">
        <f t="shared" si="7"/>
        <v>0</v>
      </c>
      <c r="S15" s="32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</row>
    <row r="16" spans="1:43" s="1" customFormat="1" ht="20.25" customHeight="1" x14ac:dyDescent="0.2">
      <c r="A16" s="36"/>
      <c r="B16" s="36"/>
      <c r="C16" s="36"/>
      <c r="D16" s="425"/>
      <c r="E16" s="400" t="e">
        <f>'Gruppe 1'!E17:E21</f>
        <v>#VALUE!</v>
      </c>
      <c r="F16" s="134" t="str">
        <f>$F$6</f>
        <v>FM-Menge (kg)</v>
      </c>
      <c r="G16" s="226"/>
      <c r="H16" s="256" t="str">
        <f t="shared" ref="H16:R16" si="8">IFERROR(G16*H$123/G$123,"-")</f>
        <v>-</v>
      </c>
      <c r="I16" s="256" t="str">
        <f t="shared" si="8"/>
        <v>-</v>
      </c>
      <c r="J16" s="256" t="str">
        <f t="shared" si="8"/>
        <v>-</v>
      </c>
      <c r="K16" s="256" t="str">
        <f t="shared" si="8"/>
        <v>-</v>
      </c>
      <c r="L16" s="256" t="str">
        <f t="shared" si="8"/>
        <v>-</v>
      </c>
      <c r="M16" s="256" t="str">
        <f t="shared" si="8"/>
        <v>-</v>
      </c>
      <c r="N16" s="256" t="str">
        <f t="shared" si="8"/>
        <v>-</v>
      </c>
      <c r="O16" s="256" t="str">
        <f t="shared" si="8"/>
        <v>-</v>
      </c>
      <c r="P16" s="256" t="str">
        <f t="shared" si="8"/>
        <v>-</v>
      </c>
      <c r="Q16" s="256" t="str">
        <f t="shared" si="8"/>
        <v>-</v>
      </c>
      <c r="R16" s="256" t="str">
        <f t="shared" si="8"/>
        <v>-</v>
      </c>
      <c r="S16" s="45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</row>
    <row r="17" spans="1:43" s="1" customFormat="1" ht="20.25" customHeight="1" x14ac:dyDescent="0.2">
      <c r="A17" s="36"/>
      <c r="B17" s="36"/>
      <c r="C17" s="36"/>
      <c r="D17" s="425"/>
      <c r="E17" s="401"/>
      <c r="F17" s="134" t="s">
        <v>63</v>
      </c>
      <c r="G17" s="157">
        <f>'Gruppe 1'!G18</f>
        <v>86</v>
      </c>
      <c r="H17" s="236">
        <f>G17</f>
        <v>86</v>
      </c>
      <c r="I17" s="236">
        <f t="shared" ref="I17:R18" si="9">H17</f>
        <v>86</v>
      </c>
      <c r="J17" s="236">
        <f t="shared" si="9"/>
        <v>86</v>
      </c>
      <c r="K17" s="236">
        <f t="shared" si="9"/>
        <v>86</v>
      </c>
      <c r="L17" s="236">
        <f t="shared" si="9"/>
        <v>86</v>
      </c>
      <c r="M17" s="236">
        <f t="shared" si="9"/>
        <v>86</v>
      </c>
      <c r="N17" s="236">
        <f t="shared" si="9"/>
        <v>86</v>
      </c>
      <c r="O17" s="236">
        <f t="shared" si="9"/>
        <v>86</v>
      </c>
      <c r="P17" s="236">
        <f t="shared" si="9"/>
        <v>86</v>
      </c>
      <c r="Q17" s="236">
        <f t="shared" si="9"/>
        <v>86</v>
      </c>
      <c r="R17" s="236">
        <f t="shared" si="9"/>
        <v>86</v>
      </c>
      <c r="S17" s="41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</row>
    <row r="18" spans="1:43" s="1" customFormat="1" ht="20.25" customHeight="1" x14ac:dyDescent="0.2">
      <c r="A18" s="36"/>
      <c r="B18" s="36"/>
      <c r="C18" s="36"/>
      <c r="D18" s="425"/>
      <c r="E18" s="401"/>
      <c r="F18" s="134" t="s">
        <v>146</v>
      </c>
      <c r="G18" s="234">
        <f>'Gruppe 1'!G19</f>
        <v>7.5</v>
      </c>
      <c r="H18" s="237">
        <f>G18</f>
        <v>7.5</v>
      </c>
      <c r="I18" s="237">
        <f t="shared" si="9"/>
        <v>7.5</v>
      </c>
      <c r="J18" s="237">
        <f t="shared" si="9"/>
        <v>7.5</v>
      </c>
      <c r="K18" s="237">
        <f t="shared" si="9"/>
        <v>7.5</v>
      </c>
      <c r="L18" s="237">
        <f t="shared" si="9"/>
        <v>7.5</v>
      </c>
      <c r="M18" s="237">
        <f t="shared" si="9"/>
        <v>7.5</v>
      </c>
      <c r="N18" s="237">
        <f t="shared" si="9"/>
        <v>7.5</v>
      </c>
      <c r="O18" s="237">
        <f t="shared" si="9"/>
        <v>7.5</v>
      </c>
      <c r="P18" s="237">
        <f t="shared" si="9"/>
        <v>7.5</v>
      </c>
      <c r="Q18" s="237">
        <f t="shared" si="9"/>
        <v>7.5</v>
      </c>
      <c r="R18" s="237">
        <f t="shared" si="9"/>
        <v>7.5</v>
      </c>
      <c r="S18" s="41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</row>
    <row r="19" spans="1:43" s="1" customFormat="1" ht="20.25" hidden="1" customHeight="1" x14ac:dyDescent="0.2">
      <c r="A19" s="36"/>
      <c r="B19" s="83">
        <f>B14+1</f>
        <v>3</v>
      </c>
      <c r="C19" s="53">
        <v>1</v>
      </c>
      <c r="D19" s="425"/>
      <c r="E19" s="401"/>
      <c r="F19" s="227" t="s">
        <v>122</v>
      </c>
      <c r="G19" s="228">
        <f t="shared" ref="G19:R19" si="10">IFERROR(G16*G17/100,0)</f>
        <v>0</v>
      </c>
      <c r="H19" s="228">
        <f t="shared" si="10"/>
        <v>0</v>
      </c>
      <c r="I19" s="228">
        <f t="shared" si="10"/>
        <v>0</v>
      </c>
      <c r="J19" s="228">
        <f t="shared" si="10"/>
        <v>0</v>
      </c>
      <c r="K19" s="228">
        <f t="shared" si="10"/>
        <v>0</v>
      </c>
      <c r="L19" s="228">
        <f t="shared" si="10"/>
        <v>0</v>
      </c>
      <c r="M19" s="228">
        <f t="shared" si="10"/>
        <v>0</v>
      </c>
      <c r="N19" s="228">
        <f t="shared" si="10"/>
        <v>0</v>
      </c>
      <c r="O19" s="228">
        <f t="shared" si="10"/>
        <v>0</v>
      </c>
      <c r="P19" s="228">
        <f t="shared" si="10"/>
        <v>0</v>
      </c>
      <c r="Q19" s="228">
        <f t="shared" si="10"/>
        <v>0</v>
      </c>
      <c r="R19" s="228">
        <f t="shared" si="10"/>
        <v>0</v>
      </c>
      <c r="S19" s="41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</row>
    <row r="20" spans="1:43" s="1" customFormat="1" ht="20.25" hidden="1" customHeight="1" x14ac:dyDescent="0.2">
      <c r="A20" s="36"/>
      <c r="B20" s="53"/>
      <c r="C20" s="53">
        <f>C19+1</f>
        <v>2</v>
      </c>
      <c r="D20" s="425"/>
      <c r="E20" s="402"/>
      <c r="F20" s="227" t="s">
        <v>145</v>
      </c>
      <c r="G20" s="235">
        <f t="shared" ref="G20:R20" si="11">IFERROR(G16*G18/100,0)</f>
        <v>0</v>
      </c>
      <c r="H20" s="235">
        <f t="shared" si="11"/>
        <v>0</v>
      </c>
      <c r="I20" s="235">
        <f t="shared" si="11"/>
        <v>0</v>
      </c>
      <c r="J20" s="235">
        <f t="shared" si="11"/>
        <v>0</v>
      </c>
      <c r="K20" s="235">
        <f t="shared" si="11"/>
        <v>0</v>
      </c>
      <c r="L20" s="235">
        <f t="shared" si="11"/>
        <v>0</v>
      </c>
      <c r="M20" s="235">
        <f t="shared" si="11"/>
        <v>0</v>
      </c>
      <c r="N20" s="235">
        <f t="shared" si="11"/>
        <v>0</v>
      </c>
      <c r="O20" s="235">
        <f t="shared" si="11"/>
        <v>0</v>
      </c>
      <c r="P20" s="235">
        <f t="shared" si="11"/>
        <v>0</v>
      </c>
      <c r="Q20" s="235">
        <f t="shared" si="11"/>
        <v>0</v>
      </c>
      <c r="R20" s="235">
        <f t="shared" si="11"/>
        <v>0</v>
      </c>
      <c r="S20" s="41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</row>
    <row r="21" spans="1:43" s="1" customFormat="1" ht="20.25" customHeight="1" x14ac:dyDescent="0.2">
      <c r="A21" s="36"/>
      <c r="B21" s="36"/>
      <c r="C21" s="36"/>
      <c r="D21" s="425"/>
      <c r="E21" s="400" t="e">
        <f>'Gruppe 1'!E22:E26</f>
        <v>#VALUE!</v>
      </c>
      <c r="F21" s="134" t="str">
        <f>$F$6</f>
        <v>FM-Menge (kg)</v>
      </c>
      <c r="G21" s="226"/>
      <c r="H21" s="256" t="str">
        <f t="shared" ref="H21:R21" si="12">IFERROR(G21*H$123/G$123,"-")</f>
        <v>-</v>
      </c>
      <c r="I21" s="256" t="str">
        <f t="shared" si="12"/>
        <v>-</v>
      </c>
      <c r="J21" s="256" t="str">
        <f t="shared" si="12"/>
        <v>-</v>
      </c>
      <c r="K21" s="256" t="str">
        <f t="shared" si="12"/>
        <v>-</v>
      </c>
      <c r="L21" s="256" t="str">
        <f t="shared" si="12"/>
        <v>-</v>
      </c>
      <c r="M21" s="256" t="str">
        <f t="shared" si="12"/>
        <v>-</v>
      </c>
      <c r="N21" s="256" t="str">
        <f t="shared" si="12"/>
        <v>-</v>
      </c>
      <c r="O21" s="256" t="str">
        <f t="shared" si="12"/>
        <v>-</v>
      </c>
      <c r="P21" s="256" t="str">
        <f t="shared" si="12"/>
        <v>-</v>
      </c>
      <c r="Q21" s="256" t="str">
        <f t="shared" si="12"/>
        <v>-</v>
      </c>
      <c r="R21" s="256" t="str">
        <f t="shared" si="12"/>
        <v>-</v>
      </c>
      <c r="S21" s="41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</row>
    <row r="22" spans="1:43" s="1" customFormat="1" ht="20.25" customHeight="1" x14ac:dyDescent="0.2">
      <c r="A22" s="36"/>
      <c r="B22" s="36"/>
      <c r="C22" s="36"/>
      <c r="D22" s="425"/>
      <c r="E22" s="401"/>
      <c r="F22" s="134" t="s">
        <v>63</v>
      </c>
      <c r="G22" s="157">
        <f>'Gruppe 1'!G23</f>
        <v>88</v>
      </c>
      <c r="H22" s="236">
        <f>G22</f>
        <v>88</v>
      </c>
      <c r="I22" s="236">
        <f t="shared" ref="I22:R23" si="13">H22</f>
        <v>88</v>
      </c>
      <c r="J22" s="236">
        <f t="shared" si="13"/>
        <v>88</v>
      </c>
      <c r="K22" s="236">
        <f t="shared" si="13"/>
        <v>88</v>
      </c>
      <c r="L22" s="236">
        <f t="shared" si="13"/>
        <v>88</v>
      </c>
      <c r="M22" s="236">
        <f t="shared" si="13"/>
        <v>88</v>
      </c>
      <c r="N22" s="236">
        <f t="shared" si="13"/>
        <v>88</v>
      </c>
      <c r="O22" s="236">
        <f t="shared" si="13"/>
        <v>88</v>
      </c>
      <c r="P22" s="236">
        <f t="shared" si="13"/>
        <v>88</v>
      </c>
      <c r="Q22" s="236">
        <f t="shared" si="13"/>
        <v>88</v>
      </c>
      <c r="R22" s="236">
        <f t="shared" si="13"/>
        <v>88</v>
      </c>
      <c r="S22" s="41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</row>
    <row r="23" spans="1:43" s="1" customFormat="1" ht="20.25" customHeight="1" x14ac:dyDescent="0.2">
      <c r="A23" s="36"/>
      <c r="B23" s="36"/>
      <c r="C23" s="36"/>
      <c r="D23" s="425"/>
      <c r="E23" s="401"/>
      <c r="F23" s="134" t="s">
        <v>146</v>
      </c>
      <c r="G23" s="234">
        <f>'Gruppe 1'!G24</f>
        <v>15</v>
      </c>
      <c r="H23" s="237">
        <f>G23</f>
        <v>15</v>
      </c>
      <c r="I23" s="237">
        <f t="shared" si="13"/>
        <v>15</v>
      </c>
      <c r="J23" s="237">
        <f t="shared" si="13"/>
        <v>15</v>
      </c>
      <c r="K23" s="237">
        <f t="shared" si="13"/>
        <v>15</v>
      </c>
      <c r="L23" s="237">
        <f t="shared" si="13"/>
        <v>15</v>
      </c>
      <c r="M23" s="237">
        <f t="shared" si="13"/>
        <v>15</v>
      </c>
      <c r="N23" s="237">
        <f t="shared" si="13"/>
        <v>15</v>
      </c>
      <c r="O23" s="237">
        <f t="shared" si="13"/>
        <v>15</v>
      </c>
      <c r="P23" s="237">
        <f t="shared" si="13"/>
        <v>15</v>
      </c>
      <c r="Q23" s="237">
        <f t="shared" si="13"/>
        <v>15</v>
      </c>
      <c r="R23" s="237">
        <f t="shared" si="13"/>
        <v>15</v>
      </c>
      <c r="S23" s="41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</row>
    <row r="24" spans="1:43" s="1" customFormat="1" ht="20.25" hidden="1" customHeight="1" x14ac:dyDescent="0.2">
      <c r="A24" s="36"/>
      <c r="B24" s="83">
        <f>B19+1</f>
        <v>4</v>
      </c>
      <c r="C24" s="53">
        <v>1</v>
      </c>
      <c r="D24" s="425"/>
      <c r="E24" s="401"/>
      <c r="F24" s="227" t="s">
        <v>122</v>
      </c>
      <c r="G24" s="228">
        <f t="shared" ref="G24:R24" si="14">IFERROR(G21*G22/100,0)</f>
        <v>0</v>
      </c>
      <c r="H24" s="228">
        <f t="shared" si="14"/>
        <v>0</v>
      </c>
      <c r="I24" s="228">
        <f t="shared" si="14"/>
        <v>0</v>
      </c>
      <c r="J24" s="228">
        <f t="shared" si="14"/>
        <v>0</v>
      </c>
      <c r="K24" s="228">
        <f t="shared" si="14"/>
        <v>0</v>
      </c>
      <c r="L24" s="228">
        <f t="shared" si="14"/>
        <v>0</v>
      </c>
      <c r="M24" s="228">
        <f t="shared" si="14"/>
        <v>0</v>
      </c>
      <c r="N24" s="228">
        <f t="shared" si="14"/>
        <v>0</v>
      </c>
      <c r="O24" s="228">
        <f t="shared" si="14"/>
        <v>0</v>
      </c>
      <c r="P24" s="228">
        <f t="shared" si="14"/>
        <v>0</v>
      </c>
      <c r="Q24" s="228">
        <f t="shared" si="14"/>
        <v>0</v>
      </c>
      <c r="R24" s="228">
        <f t="shared" si="14"/>
        <v>0</v>
      </c>
      <c r="S24" s="41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</row>
    <row r="25" spans="1:43" s="1" customFormat="1" ht="20.25" hidden="1" customHeight="1" x14ac:dyDescent="0.2">
      <c r="A25" s="36"/>
      <c r="B25" s="53"/>
      <c r="C25" s="53">
        <f>C24+1</f>
        <v>2</v>
      </c>
      <c r="D25" s="425"/>
      <c r="E25" s="402"/>
      <c r="F25" s="227" t="s">
        <v>145</v>
      </c>
      <c r="G25" s="235">
        <f t="shared" ref="G25:R25" si="15">IFERROR(G21*G23/100,0)</f>
        <v>0</v>
      </c>
      <c r="H25" s="235">
        <f t="shared" si="15"/>
        <v>0</v>
      </c>
      <c r="I25" s="235">
        <f t="shared" si="15"/>
        <v>0</v>
      </c>
      <c r="J25" s="235">
        <f t="shared" si="15"/>
        <v>0</v>
      </c>
      <c r="K25" s="235">
        <f t="shared" si="15"/>
        <v>0</v>
      </c>
      <c r="L25" s="235">
        <f t="shared" si="15"/>
        <v>0</v>
      </c>
      <c r="M25" s="235">
        <f t="shared" si="15"/>
        <v>0</v>
      </c>
      <c r="N25" s="235">
        <f t="shared" si="15"/>
        <v>0</v>
      </c>
      <c r="O25" s="235">
        <f t="shared" si="15"/>
        <v>0</v>
      </c>
      <c r="P25" s="235">
        <f t="shared" si="15"/>
        <v>0</v>
      </c>
      <c r="Q25" s="235">
        <f t="shared" si="15"/>
        <v>0</v>
      </c>
      <c r="R25" s="235">
        <f t="shared" si="15"/>
        <v>0</v>
      </c>
      <c r="S25" s="41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</row>
    <row r="26" spans="1:43" s="1" customFormat="1" ht="20.25" customHeight="1" x14ac:dyDescent="0.2">
      <c r="A26" s="36"/>
      <c r="B26" s="36"/>
      <c r="C26" s="36"/>
      <c r="D26" s="425"/>
      <c r="E26" s="400" t="e">
        <f>'Gruppe 1'!E27:E31</f>
        <v>#VALUE!</v>
      </c>
      <c r="F26" s="134" t="str">
        <f>$F$6</f>
        <v>FM-Menge (kg)</v>
      </c>
      <c r="G26" s="226"/>
      <c r="H26" s="256" t="str">
        <f t="shared" ref="H26:R26" si="16">IFERROR(G26*H$123/G$123,"-")</f>
        <v>-</v>
      </c>
      <c r="I26" s="256" t="str">
        <f t="shared" si="16"/>
        <v>-</v>
      </c>
      <c r="J26" s="256" t="str">
        <f t="shared" si="16"/>
        <v>-</v>
      </c>
      <c r="K26" s="256" t="str">
        <f t="shared" si="16"/>
        <v>-</v>
      </c>
      <c r="L26" s="256" t="str">
        <f t="shared" si="16"/>
        <v>-</v>
      </c>
      <c r="M26" s="256" t="str">
        <f t="shared" si="16"/>
        <v>-</v>
      </c>
      <c r="N26" s="256" t="str">
        <f t="shared" si="16"/>
        <v>-</v>
      </c>
      <c r="O26" s="256" t="str">
        <f t="shared" si="16"/>
        <v>-</v>
      </c>
      <c r="P26" s="256" t="str">
        <f t="shared" si="16"/>
        <v>-</v>
      </c>
      <c r="Q26" s="256" t="str">
        <f t="shared" si="16"/>
        <v>-</v>
      </c>
      <c r="R26" s="256" t="str">
        <f t="shared" si="16"/>
        <v>-</v>
      </c>
      <c r="S26" s="41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</row>
    <row r="27" spans="1:43" s="1" customFormat="1" ht="20.25" customHeight="1" x14ac:dyDescent="0.2">
      <c r="A27" s="36"/>
      <c r="B27" s="36"/>
      <c r="C27" s="36"/>
      <c r="D27" s="425"/>
      <c r="E27" s="401"/>
      <c r="F27" s="134" t="s">
        <v>63</v>
      </c>
      <c r="G27" s="157">
        <f>'Gruppe 1'!G28</f>
        <v>0</v>
      </c>
      <c r="H27" s="236">
        <f>G27</f>
        <v>0</v>
      </c>
      <c r="I27" s="236">
        <f t="shared" ref="I27:R28" si="17">H27</f>
        <v>0</v>
      </c>
      <c r="J27" s="236">
        <f t="shared" si="17"/>
        <v>0</v>
      </c>
      <c r="K27" s="236">
        <f t="shared" si="17"/>
        <v>0</v>
      </c>
      <c r="L27" s="236">
        <f t="shared" si="17"/>
        <v>0</v>
      </c>
      <c r="M27" s="236">
        <f t="shared" si="17"/>
        <v>0</v>
      </c>
      <c r="N27" s="236">
        <f t="shared" si="17"/>
        <v>0</v>
      </c>
      <c r="O27" s="236">
        <f t="shared" si="17"/>
        <v>0</v>
      </c>
      <c r="P27" s="236">
        <f t="shared" si="17"/>
        <v>0</v>
      </c>
      <c r="Q27" s="236">
        <f t="shared" si="17"/>
        <v>0</v>
      </c>
      <c r="R27" s="236">
        <f t="shared" si="17"/>
        <v>0</v>
      </c>
      <c r="S27" s="41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</row>
    <row r="28" spans="1:43" s="1" customFormat="1" ht="20.25" customHeight="1" x14ac:dyDescent="0.2">
      <c r="A28" s="36"/>
      <c r="B28" s="36"/>
      <c r="C28" s="36"/>
      <c r="D28" s="425"/>
      <c r="E28" s="401"/>
      <c r="F28" s="134" t="s">
        <v>146</v>
      </c>
      <c r="G28" s="234">
        <f>'Gruppe 1'!G29</f>
        <v>0</v>
      </c>
      <c r="H28" s="237">
        <f>G28</f>
        <v>0</v>
      </c>
      <c r="I28" s="237">
        <f t="shared" si="17"/>
        <v>0</v>
      </c>
      <c r="J28" s="237">
        <f t="shared" si="17"/>
        <v>0</v>
      </c>
      <c r="K28" s="237">
        <f t="shared" si="17"/>
        <v>0</v>
      </c>
      <c r="L28" s="237">
        <f t="shared" si="17"/>
        <v>0</v>
      </c>
      <c r="M28" s="237">
        <f t="shared" si="17"/>
        <v>0</v>
      </c>
      <c r="N28" s="237">
        <f t="shared" si="17"/>
        <v>0</v>
      </c>
      <c r="O28" s="237">
        <f t="shared" si="17"/>
        <v>0</v>
      </c>
      <c r="P28" s="237">
        <f t="shared" si="17"/>
        <v>0</v>
      </c>
      <c r="Q28" s="237">
        <f t="shared" si="17"/>
        <v>0</v>
      </c>
      <c r="R28" s="237">
        <f t="shared" si="17"/>
        <v>0</v>
      </c>
      <c r="S28" s="41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</row>
    <row r="29" spans="1:43" s="1" customFormat="1" ht="20.25" hidden="1" customHeight="1" x14ac:dyDescent="0.2">
      <c r="A29" s="36"/>
      <c r="B29" s="83">
        <f>B24+1</f>
        <v>5</v>
      </c>
      <c r="C29" s="53">
        <v>1</v>
      </c>
      <c r="D29" s="425"/>
      <c r="E29" s="401"/>
      <c r="F29" s="227" t="s">
        <v>122</v>
      </c>
      <c r="G29" s="228">
        <f t="shared" ref="G29:R29" si="18">IFERROR(G26*G27/100,0)</f>
        <v>0</v>
      </c>
      <c r="H29" s="228">
        <f t="shared" si="18"/>
        <v>0</v>
      </c>
      <c r="I29" s="228">
        <f t="shared" si="18"/>
        <v>0</v>
      </c>
      <c r="J29" s="228">
        <f t="shared" si="18"/>
        <v>0</v>
      </c>
      <c r="K29" s="228">
        <f t="shared" si="18"/>
        <v>0</v>
      </c>
      <c r="L29" s="228">
        <f t="shared" si="18"/>
        <v>0</v>
      </c>
      <c r="M29" s="228">
        <f t="shared" si="18"/>
        <v>0</v>
      </c>
      <c r="N29" s="228">
        <f t="shared" si="18"/>
        <v>0</v>
      </c>
      <c r="O29" s="228">
        <f t="shared" si="18"/>
        <v>0</v>
      </c>
      <c r="P29" s="228">
        <f t="shared" si="18"/>
        <v>0</v>
      </c>
      <c r="Q29" s="228">
        <f t="shared" si="18"/>
        <v>0</v>
      </c>
      <c r="R29" s="228">
        <f t="shared" si="18"/>
        <v>0</v>
      </c>
      <c r="S29" s="41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</row>
    <row r="30" spans="1:43" s="1" customFormat="1" ht="20.25" hidden="1" customHeight="1" x14ac:dyDescent="0.2">
      <c r="A30" s="36"/>
      <c r="B30" s="53"/>
      <c r="C30" s="53">
        <f>C29+1</f>
        <v>2</v>
      </c>
      <c r="D30" s="425"/>
      <c r="E30" s="402"/>
      <c r="F30" s="227" t="s">
        <v>145</v>
      </c>
      <c r="G30" s="235">
        <f t="shared" ref="G30:R30" si="19">IFERROR(G26*G28/100,0)</f>
        <v>0</v>
      </c>
      <c r="H30" s="235">
        <f t="shared" si="19"/>
        <v>0</v>
      </c>
      <c r="I30" s="235">
        <f t="shared" si="19"/>
        <v>0</v>
      </c>
      <c r="J30" s="235">
        <f t="shared" si="19"/>
        <v>0</v>
      </c>
      <c r="K30" s="235">
        <f t="shared" si="19"/>
        <v>0</v>
      </c>
      <c r="L30" s="235">
        <f t="shared" si="19"/>
        <v>0</v>
      </c>
      <c r="M30" s="235">
        <f t="shared" si="19"/>
        <v>0</v>
      </c>
      <c r="N30" s="235">
        <f t="shared" si="19"/>
        <v>0</v>
      </c>
      <c r="O30" s="235">
        <f t="shared" si="19"/>
        <v>0</v>
      </c>
      <c r="P30" s="235">
        <f t="shared" si="19"/>
        <v>0</v>
      </c>
      <c r="Q30" s="235">
        <f t="shared" si="19"/>
        <v>0</v>
      </c>
      <c r="R30" s="235">
        <f t="shared" si="19"/>
        <v>0</v>
      </c>
      <c r="S30" s="41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</row>
    <row r="31" spans="1:43" s="1" customFormat="1" ht="20.25" customHeight="1" x14ac:dyDescent="0.2">
      <c r="A31" s="36"/>
      <c r="B31" s="36"/>
      <c r="C31" s="36"/>
      <c r="D31" s="424" t="s">
        <v>94</v>
      </c>
      <c r="E31" s="400" t="e">
        <f>'Gruppe 1'!E32:E37</f>
        <v>#VALUE!</v>
      </c>
      <c r="F31" s="134" t="str">
        <f>$F$6</f>
        <v>FM-Menge (kg)</v>
      </c>
      <c r="G31" s="226"/>
      <c r="H31" s="256" t="str">
        <f t="shared" ref="H31:R31" si="20">IFERROR(G31*H$123/G$123,"-")</f>
        <v>-</v>
      </c>
      <c r="I31" s="256" t="str">
        <f t="shared" si="20"/>
        <v>-</v>
      </c>
      <c r="J31" s="256" t="str">
        <f t="shared" si="20"/>
        <v>-</v>
      </c>
      <c r="K31" s="256" t="str">
        <f t="shared" si="20"/>
        <v>-</v>
      </c>
      <c r="L31" s="256" t="str">
        <f t="shared" si="20"/>
        <v>-</v>
      </c>
      <c r="M31" s="256" t="str">
        <f t="shared" si="20"/>
        <v>-</v>
      </c>
      <c r="N31" s="256" t="str">
        <f t="shared" si="20"/>
        <v>-</v>
      </c>
      <c r="O31" s="256" t="str">
        <f t="shared" si="20"/>
        <v>-</v>
      </c>
      <c r="P31" s="256" t="str">
        <f t="shared" si="20"/>
        <v>-</v>
      </c>
      <c r="Q31" s="256" t="str">
        <f t="shared" si="20"/>
        <v>-</v>
      </c>
      <c r="R31" s="256" t="str">
        <f t="shared" si="20"/>
        <v>-</v>
      </c>
      <c r="S31" s="41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</row>
    <row r="32" spans="1:43" s="1" customFormat="1" ht="20.25" customHeight="1" x14ac:dyDescent="0.2">
      <c r="A32" s="36"/>
      <c r="B32" s="36"/>
      <c r="C32" s="36"/>
      <c r="D32" s="424"/>
      <c r="E32" s="401"/>
      <c r="F32" s="134" t="s">
        <v>63</v>
      </c>
      <c r="G32" s="157">
        <f>'Gruppe 1'!G33</f>
        <v>88</v>
      </c>
      <c r="H32" s="236">
        <f>G32</f>
        <v>88</v>
      </c>
      <c r="I32" s="236">
        <f t="shared" ref="I32:R33" si="21">H32</f>
        <v>88</v>
      </c>
      <c r="J32" s="236">
        <f t="shared" si="21"/>
        <v>88</v>
      </c>
      <c r="K32" s="236">
        <f t="shared" si="21"/>
        <v>88</v>
      </c>
      <c r="L32" s="236">
        <f t="shared" si="21"/>
        <v>88</v>
      </c>
      <c r="M32" s="236">
        <f t="shared" si="21"/>
        <v>88</v>
      </c>
      <c r="N32" s="236">
        <f t="shared" si="21"/>
        <v>88</v>
      </c>
      <c r="O32" s="236">
        <f t="shared" si="21"/>
        <v>88</v>
      </c>
      <c r="P32" s="236">
        <f t="shared" si="21"/>
        <v>88</v>
      </c>
      <c r="Q32" s="236">
        <f t="shared" si="21"/>
        <v>88</v>
      </c>
      <c r="R32" s="236">
        <f t="shared" si="21"/>
        <v>88</v>
      </c>
      <c r="S32" s="41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</row>
    <row r="33" spans="1:43" s="1" customFormat="1" ht="20.25" customHeight="1" x14ac:dyDescent="0.2">
      <c r="A33" s="36"/>
      <c r="B33" s="36"/>
      <c r="C33" s="36"/>
      <c r="D33" s="424"/>
      <c r="E33" s="401"/>
      <c r="F33" s="134" t="s">
        <v>146</v>
      </c>
      <c r="G33" s="234">
        <f>'Gruppe 1'!G34</f>
        <v>20</v>
      </c>
      <c r="H33" s="237">
        <f>G33</f>
        <v>20</v>
      </c>
      <c r="I33" s="237">
        <f t="shared" si="21"/>
        <v>20</v>
      </c>
      <c r="J33" s="237">
        <f t="shared" si="21"/>
        <v>20</v>
      </c>
      <c r="K33" s="237">
        <f t="shared" si="21"/>
        <v>20</v>
      </c>
      <c r="L33" s="237">
        <f t="shared" si="21"/>
        <v>20</v>
      </c>
      <c r="M33" s="237">
        <f t="shared" si="21"/>
        <v>20</v>
      </c>
      <c r="N33" s="237">
        <f t="shared" si="21"/>
        <v>20</v>
      </c>
      <c r="O33" s="237">
        <f t="shared" si="21"/>
        <v>20</v>
      </c>
      <c r="P33" s="237">
        <f t="shared" si="21"/>
        <v>20</v>
      </c>
      <c r="Q33" s="237">
        <f t="shared" si="21"/>
        <v>20</v>
      </c>
      <c r="R33" s="237">
        <f t="shared" si="21"/>
        <v>20</v>
      </c>
      <c r="S33" s="41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</row>
    <row r="34" spans="1:43" s="1" customFormat="1" ht="20.25" hidden="1" customHeight="1" x14ac:dyDescent="0.2">
      <c r="A34" s="36"/>
      <c r="B34" s="83">
        <f>B29+1</f>
        <v>6</v>
      </c>
      <c r="C34" s="53">
        <v>1</v>
      </c>
      <c r="D34" s="424"/>
      <c r="E34" s="401"/>
      <c r="F34" s="227" t="s">
        <v>148</v>
      </c>
      <c r="G34" s="228">
        <f>IFERROR(G31*G32/100,0)</f>
        <v>0</v>
      </c>
      <c r="H34" s="228">
        <f t="shared" ref="H34:R34" si="22">IFERROR(H31*H32/100,0)</f>
        <v>0</v>
      </c>
      <c r="I34" s="228">
        <f t="shared" si="22"/>
        <v>0</v>
      </c>
      <c r="J34" s="228">
        <f t="shared" si="22"/>
        <v>0</v>
      </c>
      <c r="K34" s="228">
        <f t="shared" si="22"/>
        <v>0</v>
      </c>
      <c r="L34" s="228">
        <f t="shared" si="22"/>
        <v>0</v>
      </c>
      <c r="M34" s="228">
        <f t="shared" si="22"/>
        <v>0</v>
      </c>
      <c r="N34" s="228">
        <f t="shared" si="22"/>
        <v>0</v>
      </c>
      <c r="O34" s="228">
        <f t="shared" si="22"/>
        <v>0</v>
      </c>
      <c r="P34" s="228">
        <f t="shared" si="22"/>
        <v>0</v>
      </c>
      <c r="Q34" s="228">
        <f t="shared" si="22"/>
        <v>0</v>
      </c>
      <c r="R34" s="228">
        <f t="shared" si="22"/>
        <v>0</v>
      </c>
      <c r="S34" s="41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</row>
    <row r="35" spans="1:43" s="1" customFormat="1" ht="20.25" hidden="1" customHeight="1" x14ac:dyDescent="0.2">
      <c r="A35" s="36"/>
      <c r="B35" s="53"/>
      <c r="C35" s="53">
        <f>C34+1</f>
        <v>2</v>
      </c>
      <c r="D35" s="424"/>
      <c r="E35" s="401"/>
      <c r="F35" s="227" t="s">
        <v>145</v>
      </c>
      <c r="G35" s="235">
        <f>IFERROR(G31*G33/100,0)</f>
        <v>0</v>
      </c>
      <c r="H35" s="235">
        <f t="shared" ref="H35:R35" si="23">IFERROR(H31*H33/100,0)</f>
        <v>0</v>
      </c>
      <c r="I35" s="235">
        <f t="shared" si="23"/>
        <v>0</v>
      </c>
      <c r="J35" s="235">
        <f t="shared" si="23"/>
        <v>0</v>
      </c>
      <c r="K35" s="235">
        <f t="shared" si="23"/>
        <v>0</v>
      </c>
      <c r="L35" s="235">
        <f t="shared" si="23"/>
        <v>0</v>
      </c>
      <c r="M35" s="235">
        <f t="shared" si="23"/>
        <v>0</v>
      </c>
      <c r="N35" s="235">
        <f t="shared" si="23"/>
        <v>0</v>
      </c>
      <c r="O35" s="235">
        <f t="shared" si="23"/>
        <v>0</v>
      </c>
      <c r="P35" s="235">
        <f t="shared" si="23"/>
        <v>0</v>
      </c>
      <c r="Q35" s="235">
        <f t="shared" si="23"/>
        <v>0</v>
      </c>
      <c r="R35" s="235">
        <f t="shared" si="23"/>
        <v>0</v>
      </c>
      <c r="S35" s="41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</row>
    <row r="36" spans="1:43" s="1" customFormat="1" ht="20.25" hidden="1" customHeight="1" x14ac:dyDescent="0.2">
      <c r="A36" s="36"/>
      <c r="B36" s="36"/>
      <c r="C36" s="53">
        <v>3</v>
      </c>
      <c r="D36" s="424"/>
      <c r="E36" s="402"/>
      <c r="F36" s="227" t="s">
        <v>147</v>
      </c>
      <c r="G36" s="228">
        <f>IFERROR(G31*G32/100*G32/88,0)</f>
        <v>0</v>
      </c>
      <c r="H36" s="228">
        <f t="shared" ref="H36:R36" si="24">IFERROR(H31*H32/100*H32/88,0)</f>
        <v>0</v>
      </c>
      <c r="I36" s="228">
        <f t="shared" si="24"/>
        <v>0</v>
      </c>
      <c r="J36" s="228">
        <f t="shared" si="24"/>
        <v>0</v>
      </c>
      <c r="K36" s="228">
        <f t="shared" si="24"/>
        <v>0</v>
      </c>
      <c r="L36" s="228">
        <f t="shared" si="24"/>
        <v>0</v>
      </c>
      <c r="M36" s="228">
        <f t="shared" si="24"/>
        <v>0</v>
      </c>
      <c r="N36" s="228">
        <f t="shared" si="24"/>
        <v>0</v>
      </c>
      <c r="O36" s="228">
        <f t="shared" si="24"/>
        <v>0</v>
      </c>
      <c r="P36" s="228">
        <f t="shared" si="24"/>
        <v>0</v>
      </c>
      <c r="Q36" s="228">
        <f t="shared" si="24"/>
        <v>0</v>
      </c>
      <c r="R36" s="228">
        <f t="shared" si="24"/>
        <v>0</v>
      </c>
      <c r="S36" s="41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</row>
    <row r="37" spans="1:43" s="1" customFormat="1" ht="20.25" customHeight="1" x14ac:dyDescent="0.2">
      <c r="A37" s="36"/>
      <c r="B37" s="36"/>
      <c r="C37" s="36"/>
      <c r="D37" s="424"/>
      <c r="E37" s="400" t="e">
        <f>'Gruppe 1'!E38:E43</f>
        <v>#VALUE!</v>
      </c>
      <c r="F37" s="134" t="str">
        <f>$F$6</f>
        <v>FM-Menge (kg)</v>
      </c>
      <c r="G37" s="226"/>
      <c r="H37" s="256" t="str">
        <f t="shared" ref="H37:R37" si="25">IFERROR(G37*H$123/G$123,"-")</f>
        <v>-</v>
      </c>
      <c r="I37" s="256" t="str">
        <f t="shared" si="25"/>
        <v>-</v>
      </c>
      <c r="J37" s="256" t="str">
        <f t="shared" si="25"/>
        <v>-</v>
      </c>
      <c r="K37" s="256" t="str">
        <f t="shared" si="25"/>
        <v>-</v>
      </c>
      <c r="L37" s="256" t="str">
        <f t="shared" si="25"/>
        <v>-</v>
      </c>
      <c r="M37" s="256" t="str">
        <f t="shared" si="25"/>
        <v>-</v>
      </c>
      <c r="N37" s="256" t="str">
        <f t="shared" si="25"/>
        <v>-</v>
      </c>
      <c r="O37" s="256" t="str">
        <f t="shared" si="25"/>
        <v>-</v>
      </c>
      <c r="P37" s="256" t="str">
        <f t="shared" si="25"/>
        <v>-</v>
      </c>
      <c r="Q37" s="256" t="str">
        <f t="shared" si="25"/>
        <v>-</v>
      </c>
      <c r="R37" s="256" t="str">
        <f t="shared" si="25"/>
        <v>-</v>
      </c>
      <c r="S37" s="41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</row>
    <row r="38" spans="1:43" s="1" customFormat="1" ht="20.25" customHeight="1" x14ac:dyDescent="0.2">
      <c r="A38" s="36"/>
      <c r="B38" s="36"/>
      <c r="C38" s="36"/>
      <c r="D38" s="424"/>
      <c r="E38" s="401"/>
      <c r="F38" s="134" t="s">
        <v>63</v>
      </c>
      <c r="G38" s="157">
        <f>'Gruppe 1'!G39</f>
        <v>91</v>
      </c>
      <c r="H38" s="236">
        <f>G38</f>
        <v>91</v>
      </c>
      <c r="I38" s="236">
        <f t="shared" ref="I38:R39" si="26">H38</f>
        <v>91</v>
      </c>
      <c r="J38" s="236">
        <f t="shared" si="26"/>
        <v>91</v>
      </c>
      <c r="K38" s="236">
        <f t="shared" si="26"/>
        <v>91</v>
      </c>
      <c r="L38" s="236">
        <f t="shared" si="26"/>
        <v>91</v>
      </c>
      <c r="M38" s="236">
        <f t="shared" si="26"/>
        <v>91</v>
      </c>
      <c r="N38" s="236">
        <f t="shared" si="26"/>
        <v>91</v>
      </c>
      <c r="O38" s="236">
        <f t="shared" si="26"/>
        <v>91</v>
      </c>
      <c r="P38" s="236">
        <f t="shared" si="26"/>
        <v>91</v>
      </c>
      <c r="Q38" s="236">
        <f t="shared" si="26"/>
        <v>91</v>
      </c>
      <c r="R38" s="236">
        <f t="shared" si="26"/>
        <v>91</v>
      </c>
      <c r="S38" s="41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</row>
    <row r="39" spans="1:43" s="1" customFormat="1" ht="20.25" customHeight="1" x14ac:dyDescent="0.2">
      <c r="A39" s="36"/>
      <c r="B39" s="36"/>
      <c r="C39" s="36"/>
      <c r="D39" s="424"/>
      <c r="E39" s="401"/>
      <c r="F39" s="134" t="s">
        <v>146</v>
      </c>
      <c r="G39" s="234">
        <f>'Gruppe 1'!G40</f>
        <v>20</v>
      </c>
      <c r="H39" s="237">
        <f>G39</f>
        <v>20</v>
      </c>
      <c r="I39" s="237">
        <f t="shared" si="26"/>
        <v>20</v>
      </c>
      <c r="J39" s="237">
        <f t="shared" si="26"/>
        <v>20</v>
      </c>
      <c r="K39" s="237">
        <f t="shared" si="26"/>
        <v>20</v>
      </c>
      <c r="L39" s="237">
        <f t="shared" si="26"/>
        <v>20</v>
      </c>
      <c r="M39" s="237">
        <f t="shared" si="26"/>
        <v>20</v>
      </c>
      <c r="N39" s="237">
        <f t="shared" si="26"/>
        <v>20</v>
      </c>
      <c r="O39" s="237">
        <f t="shared" si="26"/>
        <v>20</v>
      </c>
      <c r="P39" s="237">
        <f t="shared" si="26"/>
        <v>20</v>
      </c>
      <c r="Q39" s="237">
        <f t="shared" si="26"/>
        <v>20</v>
      </c>
      <c r="R39" s="237">
        <f t="shared" si="26"/>
        <v>20</v>
      </c>
      <c r="S39" s="41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</row>
    <row r="40" spans="1:43" s="1" customFormat="1" ht="20.25" hidden="1" customHeight="1" x14ac:dyDescent="0.2">
      <c r="A40" s="36"/>
      <c r="B40" s="83">
        <f>B34+1</f>
        <v>7</v>
      </c>
      <c r="C40" s="53">
        <v>1</v>
      </c>
      <c r="D40" s="424"/>
      <c r="E40" s="401"/>
      <c r="F40" s="227" t="s">
        <v>148</v>
      </c>
      <c r="G40" s="228">
        <f>IFERROR(G37*G38/100,0)</f>
        <v>0</v>
      </c>
      <c r="H40" s="228">
        <f t="shared" ref="H40:R40" si="27">IFERROR(H37*H38/100,0)</f>
        <v>0</v>
      </c>
      <c r="I40" s="228">
        <f t="shared" si="27"/>
        <v>0</v>
      </c>
      <c r="J40" s="228">
        <f t="shared" si="27"/>
        <v>0</v>
      </c>
      <c r="K40" s="228">
        <f t="shared" si="27"/>
        <v>0</v>
      </c>
      <c r="L40" s="228">
        <f t="shared" si="27"/>
        <v>0</v>
      </c>
      <c r="M40" s="228">
        <f t="shared" si="27"/>
        <v>0</v>
      </c>
      <c r="N40" s="228">
        <f t="shared" si="27"/>
        <v>0</v>
      </c>
      <c r="O40" s="228">
        <f t="shared" si="27"/>
        <v>0</v>
      </c>
      <c r="P40" s="228">
        <f t="shared" si="27"/>
        <v>0</v>
      </c>
      <c r="Q40" s="228">
        <f t="shared" si="27"/>
        <v>0</v>
      </c>
      <c r="R40" s="228">
        <f t="shared" si="27"/>
        <v>0</v>
      </c>
      <c r="S40" s="41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</row>
    <row r="41" spans="1:43" s="1" customFormat="1" ht="20.25" hidden="1" customHeight="1" x14ac:dyDescent="0.2">
      <c r="A41" s="36"/>
      <c r="B41" s="53"/>
      <c r="C41" s="53">
        <f>C40+1</f>
        <v>2</v>
      </c>
      <c r="D41" s="424"/>
      <c r="E41" s="401"/>
      <c r="F41" s="227" t="s">
        <v>145</v>
      </c>
      <c r="G41" s="235">
        <f>IFERROR(G37*G39/100,0)</f>
        <v>0</v>
      </c>
      <c r="H41" s="235">
        <f t="shared" ref="H41:R41" si="28">IFERROR(H37*H39/100,0)</f>
        <v>0</v>
      </c>
      <c r="I41" s="235">
        <f t="shared" si="28"/>
        <v>0</v>
      </c>
      <c r="J41" s="235">
        <f t="shared" si="28"/>
        <v>0</v>
      </c>
      <c r="K41" s="235">
        <f t="shared" si="28"/>
        <v>0</v>
      </c>
      <c r="L41" s="235">
        <f t="shared" si="28"/>
        <v>0</v>
      </c>
      <c r="M41" s="235">
        <f t="shared" si="28"/>
        <v>0</v>
      </c>
      <c r="N41" s="235">
        <f t="shared" si="28"/>
        <v>0</v>
      </c>
      <c r="O41" s="235">
        <f t="shared" si="28"/>
        <v>0</v>
      </c>
      <c r="P41" s="235">
        <f t="shared" si="28"/>
        <v>0</v>
      </c>
      <c r="Q41" s="235">
        <f t="shared" si="28"/>
        <v>0</v>
      </c>
      <c r="R41" s="235">
        <f t="shared" si="28"/>
        <v>0</v>
      </c>
      <c r="S41" s="41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</row>
    <row r="42" spans="1:43" s="1" customFormat="1" ht="20.25" hidden="1" customHeight="1" x14ac:dyDescent="0.2">
      <c r="A42" s="36"/>
      <c r="B42" s="36"/>
      <c r="C42" s="53">
        <v>3</v>
      </c>
      <c r="D42" s="424"/>
      <c r="E42" s="402"/>
      <c r="F42" s="227" t="s">
        <v>147</v>
      </c>
      <c r="G42" s="228">
        <f>IFERROR(G37*G38/100*G38/88,0)</f>
        <v>0</v>
      </c>
      <c r="H42" s="228">
        <f t="shared" ref="H42:R42" si="29">IFERROR(H37*H38/100*H38/88,0)</f>
        <v>0</v>
      </c>
      <c r="I42" s="228">
        <f t="shared" si="29"/>
        <v>0</v>
      </c>
      <c r="J42" s="228">
        <f t="shared" si="29"/>
        <v>0</v>
      </c>
      <c r="K42" s="228">
        <f t="shared" si="29"/>
        <v>0</v>
      </c>
      <c r="L42" s="228">
        <f t="shared" si="29"/>
        <v>0</v>
      </c>
      <c r="M42" s="228">
        <f t="shared" si="29"/>
        <v>0</v>
      </c>
      <c r="N42" s="228">
        <f t="shared" si="29"/>
        <v>0</v>
      </c>
      <c r="O42" s="228">
        <f t="shared" si="29"/>
        <v>0</v>
      </c>
      <c r="P42" s="228">
        <f t="shared" si="29"/>
        <v>0</v>
      </c>
      <c r="Q42" s="228">
        <f t="shared" si="29"/>
        <v>0</v>
      </c>
      <c r="R42" s="228">
        <f t="shared" si="29"/>
        <v>0</v>
      </c>
      <c r="S42" s="41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</row>
    <row r="43" spans="1:43" s="1" customFormat="1" ht="20.25" customHeight="1" x14ac:dyDescent="0.2">
      <c r="A43" s="36"/>
      <c r="B43" s="36"/>
      <c r="C43" s="36"/>
      <c r="D43" s="424"/>
      <c r="E43" s="400" t="e">
        <f>'Gruppe 1'!E44:E49</f>
        <v>#VALUE!</v>
      </c>
      <c r="F43" s="134" t="str">
        <f>$F$6</f>
        <v>FM-Menge (kg)</v>
      </c>
      <c r="G43" s="226"/>
      <c r="H43" s="256" t="str">
        <f t="shared" ref="H43:R43" si="30">IFERROR(G43*H$123/G$123,"-")</f>
        <v>-</v>
      </c>
      <c r="I43" s="256" t="str">
        <f t="shared" si="30"/>
        <v>-</v>
      </c>
      <c r="J43" s="256" t="str">
        <f t="shared" si="30"/>
        <v>-</v>
      </c>
      <c r="K43" s="256" t="str">
        <f t="shared" si="30"/>
        <v>-</v>
      </c>
      <c r="L43" s="256" t="str">
        <f t="shared" si="30"/>
        <v>-</v>
      </c>
      <c r="M43" s="256" t="str">
        <f t="shared" si="30"/>
        <v>-</v>
      </c>
      <c r="N43" s="256" t="str">
        <f t="shared" si="30"/>
        <v>-</v>
      </c>
      <c r="O43" s="256" t="str">
        <f t="shared" si="30"/>
        <v>-</v>
      </c>
      <c r="P43" s="256" t="str">
        <f t="shared" si="30"/>
        <v>-</v>
      </c>
      <c r="Q43" s="256" t="str">
        <f t="shared" si="30"/>
        <v>-</v>
      </c>
      <c r="R43" s="256" t="str">
        <f t="shared" si="30"/>
        <v>-</v>
      </c>
      <c r="S43" s="41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</row>
    <row r="44" spans="1:43" s="1" customFormat="1" ht="20.25" customHeight="1" x14ac:dyDescent="0.2">
      <c r="A44" s="36"/>
      <c r="B44" s="36"/>
      <c r="C44" s="36"/>
      <c r="D44" s="424"/>
      <c r="E44" s="401"/>
      <c r="F44" s="134" t="s">
        <v>63</v>
      </c>
      <c r="G44" s="157">
        <f>'Gruppe 1'!G45</f>
        <v>91</v>
      </c>
      <c r="H44" s="236">
        <f>G44</f>
        <v>91</v>
      </c>
      <c r="I44" s="236">
        <f t="shared" ref="I44:R45" si="31">H44</f>
        <v>91</v>
      </c>
      <c r="J44" s="236">
        <f t="shared" si="31"/>
        <v>91</v>
      </c>
      <c r="K44" s="236">
        <f t="shared" si="31"/>
        <v>91</v>
      </c>
      <c r="L44" s="236">
        <f t="shared" si="31"/>
        <v>91</v>
      </c>
      <c r="M44" s="236">
        <f t="shared" si="31"/>
        <v>91</v>
      </c>
      <c r="N44" s="236">
        <f t="shared" si="31"/>
        <v>91</v>
      </c>
      <c r="O44" s="236">
        <f t="shared" si="31"/>
        <v>91</v>
      </c>
      <c r="P44" s="236">
        <f t="shared" si="31"/>
        <v>91</v>
      </c>
      <c r="Q44" s="236">
        <f t="shared" si="31"/>
        <v>91</v>
      </c>
      <c r="R44" s="236">
        <f t="shared" si="31"/>
        <v>91</v>
      </c>
      <c r="S44" s="41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</row>
    <row r="45" spans="1:43" s="1" customFormat="1" ht="20.25" customHeight="1" x14ac:dyDescent="0.2">
      <c r="A45" s="36"/>
      <c r="B45" s="36"/>
      <c r="C45" s="36"/>
      <c r="D45" s="424"/>
      <c r="E45" s="401"/>
      <c r="F45" s="134" t="s">
        <v>146</v>
      </c>
      <c r="G45" s="234">
        <f>'Gruppe 1'!G46</f>
        <v>20</v>
      </c>
      <c r="H45" s="237">
        <f>G45</f>
        <v>20</v>
      </c>
      <c r="I45" s="237">
        <f t="shared" si="31"/>
        <v>20</v>
      </c>
      <c r="J45" s="237">
        <f t="shared" si="31"/>
        <v>20</v>
      </c>
      <c r="K45" s="237">
        <f t="shared" si="31"/>
        <v>20</v>
      </c>
      <c r="L45" s="237">
        <f t="shared" si="31"/>
        <v>20</v>
      </c>
      <c r="M45" s="237">
        <f t="shared" si="31"/>
        <v>20</v>
      </c>
      <c r="N45" s="237">
        <f t="shared" si="31"/>
        <v>20</v>
      </c>
      <c r="O45" s="237">
        <f t="shared" si="31"/>
        <v>20</v>
      </c>
      <c r="P45" s="237">
        <f t="shared" si="31"/>
        <v>20</v>
      </c>
      <c r="Q45" s="237">
        <f t="shared" si="31"/>
        <v>20</v>
      </c>
      <c r="R45" s="237">
        <f t="shared" si="31"/>
        <v>20</v>
      </c>
      <c r="S45" s="41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</row>
    <row r="46" spans="1:43" s="1" customFormat="1" ht="20.25" hidden="1" customHeight="1" x14ac:dyDescent="0.2">
      <c r="A46" s="36"/>
      <c r="B46" s="83">
        <f>B40+1</f>
        <v>8</v>
      </c>
      <c r="C46" s="53">
        <v>1</v>
      </c>
      <c r="D46" s="424"/>
      <c r="E46" s="401"/>
      <c r="F46" s="227" t="s">
        <v>148</v>
      </c>
      <c r="G46" s="228">
        <f>IFERROR(G43*G44/100,0)</f>
        <v>0</v>
      </c>
      <c r="H46" s="228">
        <f t="shared" ref="H46:R46" si="32">IFERROR(H43*H44/100,0)</f>
        <v>0</v>
      </c>
      <c r="I46" s="228">
        <f t="shared" si="32"/>
        <v>0</v>
      </c>
      <c r="J46" s="228">
        <f t="shared" si="32"/>
        <v>0</v>
      </c>
      <c r="K46" s="228">
        <f t="shared" si="32"/>
        <v>0</v>
      </c>
      <c r="L46" s="228">
        <f t="shared" si="32"/>
        <v>0</v>
      </c>
      <c r="M46" s="228">
        <f t="shared" si="32"/>
        <v>0</v>
      </c>
      <c r="N46" s="228">
        <f t="shared" si="32"/>
        <v>0</v>
      </c>
      <c r="O46" s="228">
        <f t="shared" si="32"/>
        <v>0</v>
      </c>
      <c r="P46" s="228">
        <f t="shared" si="32"/>
        <v>0</v>
      </c>
      <c r="Q46" s="228">
        <f t="shared" si="32"/>
        <v>0</v>
      </c>
      <c r="R46" s="228">
        <f t="shared" si="32"/>
        <v>0</v>
      </c>
      <c r="S46" s="41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</row>
    <row r="47" spans="1:43" s="1" customFormat="1" ht="20.25" hidden="1" customHeight="1" x14ac:dyDescent="0.2">
      <c r="A47" s="36"/>
      <c r="B47" s="53"/>
      <c r="C47" s="53">
        <f>C46+1</f>
        <v>2</v>
      </c>
      <c r="D47" s="424"/>
      <c r="E47" s="401"/>
      <c r="F47" s="227" t="s">
        <v>145</v>
      </c>
      <c r="G47" s="235">
        <f>IFERROR(G43*G45/100,0)</f>
        <v>0</v>
      </c>
      <c r="H47" s="235">
        <f t="shared" ref="H47:R47" si="33">IFERROR(H43*H45/100,0)</f>
        <v>0</v>
      </c>
      <c r="I47" s="235">
        <f t="shared" si="33"/>
        <v>0</v>
      </c>
      <c r="J47" s="235">
        <f t="shared" si="33"/>
        <v>0</v>
      </c>
      <c r="K47" s="235">
        <f t="shared" si="33"/>
        <v>0</v>
      </c>
      <c r="L47" s="235">
        <f t="shared" si="33"/>
        <v>0</v>
      </c>
      <c r="M47" s="235">
        <f t="shared" si="33"/>
        <v>0</v>
      </c>
      <c r="N47" s="235">
        <f t="shared" si="33"/>
        <v>0</v>
      </c>
      <c r="O47" s="235">
        <f t="shared" si="33"/>
        <v>0</v>
      </c>
      <c r="P47" s="235">
        <f t="shared" si="33"/>
        <v>0</v>
      </c>
      <c r="Q47" s="235">
        <f t="shared" si="33"/>
        <v>0</v>
      </c>
      <c r="R47" s="235">
        <f t="shared" si="33"/>
        <v>0</v>
      </c>
      <c r="S47" s="41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</row>
    <row r="48" spans="1:43" s="1" customFormat="1" ht="20.25" hidden="1" customHeight="1" x14ac:dyDescent="0.2">
      <c r="A48" s="36"/>
      <c r="B48" s="36"/>
      <c r="C48" s="53">
        <v>3</v>
      </c>
      <c r="D48" s="424"/>
      <c r="E48" s="402"/>
      <c r="F48" s="227" t="s">
        <v>147</v>
      </c>
      <c r="G48" s="228">
        <f>IFERROR(G43*G44/100*G44/88,0)</f>
        <v>0</v>
      </c>
      <c r="H48" s="228">
        <f t="shared" ref="H48:R48" si="34">IFERROR(H43*H44/100*H44/88,0)</f>
        <v>0</v>
      </c>
      <c r="I48" s="228">
        <f t="shared" si="34"/>
        <v>0</v>
      </c>
      <c r="J48" s="228">
        <f t="shared" si="34"/>
        <v>0</v>
      </c>
      <c r="K48" s="228">
        <f t="shared" si="34"/>
        <v>0</v>
      </c>
      <c r="L48" s="228">
        <f t="shared" si="34"/>
        <v>0</v>
      </c>
      <c r="M48" s="228">
        <f t="shared" si="34"/>
        <v>0</v>
      </c>
      <c r="N48" s="228">
        <f t="shared" si="34"/>
        <v>0</v>
      </c>
      <c r="O48" s="228">
        <f t="shared" si="34"/>
        <v>0</v>
      </c>
      <c r="P48" s="228">
        <f t="shared" si="34"/>
        <v>0</v>
      </c>
      <c r="Q48" s="228">
        <f t="shared" si="34"/>
        <v>0</v>
      </c>
      <c r="R48" s="228">
        <f t="shared" si="34"/>
        <v>0</v>
      </c>
      <c r="S48" s="41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</row>
    <row r="49" spans="1:43" s="1" customFormat="1" ht="20.25" customHeight="1" x14ac:dyDescent="0.2">
      <c r="A49" s="36"/>
      <c r="B49" s="36"/>
      <c r="C49" s="36"/>
      <c r="D49" s="424"/>
      <c r="E49" s="400" t="e">
        <f>'Gruppe 1'!E50:E55</f>
        <v>#VALUE!</v>
      </c>
      <c r="F49" s="134" t="str">
        <f>$F$6</f>
        <v>FM-Menge (kg)</v>
      </c>
      <c r="G49" s="226"/>
      <c r="H49" s="256" t="str">
        <f t="shared" ref="H49:R49" si="35">IFERROR(G49*H$123/G$123,"-")</f>
        <v>-</v>
      </c>
      <c r="I49" s="256" t="str">
        <f t="shared" si="35"/>
        <v>-</v>
      </c>
      <c r="J49" s="256" t="str">
        <f t="shared" si="35"/>
        <v>-</v>
      </c>
      <c r="K49" s="256" t="str">
        <f t="shared" si="35"/>
        <v>-</v>
      </c>
      <c r="L49" s="256" t="str">
        <f t="shared" si="35"/>
        <v>-</v>
      </c>
      <c r="M49" s="256" t="str">
        <f t="shared" si="35"/>
        <v>-</v>
      </c>
      <c r="N49" s="256" t="str">
        <f t="shared" si="35"/>
        <v>-</v>
      </c>
      <c r="O49" s="256" t="str">
        <f t="shared" si="35"/>
        <v>-</v>
      </c>
      <c r="P49" s="256" t="str">
        <f t="shared" si="35"/>
        <v>-</v>
      </c>
      <c r="Q49" s="256" t="str">
        <f t="shared" si="35"/>
        <v>-</v>
      </c>
      <c r="R49" s="256" t="str">
        <f t="shared" si="35"/>
        <v>-</v>
      </c>
      <c r="S49" s="41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</row>
    <row r="50" spans="1:43" s="1" customFormat="1" ht="20.25" customHeight="1" x14ac:dyDescent="0.2">
      <c r="A50" s="36"/>
      <c r="B50" s="36"/>
      <c r="C50" s="36"/>
      <c r="D50" s="424"/>
      <c r="E50" s="401"/>
      <c r="F50" s="134" t="s">
        <v>63</v>
      </c>
      <c r="G50" s="157">
        <f>'Gruppe 1'!G51</f>
        <v>91</v>
      </c>
      <c r="H50" s="236">
        <f>G50</f>
        <v>91</v>
      </c>
      <c r="I50" s="236">
        <f t="shared" ref="I50:R51" si="36">H50</f>
        <v>91</v>
      </c>
      <c r="J50" s="236">
        <f t="shared" si="36"/>
        <v>91</v>
      </c>
      <c r="K50" s="236">
        <f t="shared" si="36"/>
        <v>91</v>
      </c>
      <c r="L50" s="236">
        <f t="shared" si="36"/>
        <v>91</v>
      </c>
      <c r="M50" s="236">
        <f t="shared" si="36"/>
        <v>91</v>
      </c>
      <c r="N50" s="236">
        <f t="shared" si="36"/>
        <v>91</v>
      </c>
      <c r="O50" s="236">
        <f t="shared" si="36"/>
        <v>91</v>
      </c>
      <c r="P50" s="236">
        <f t="shared" si="36"/>
        <v>91</v>
      </c>
      <c r="Q50" s="236">
        <f t="shared" si="36"/>
        <v>91</v>
      </c>
      <c r="R50" s="236">
        <f t="shared" si="36"/>
        <v>91</v>
      </c>
      <c r="S50" s="41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</row>
    <row r="51" spans="1:43" s="1" customFormat="1" ht="20.25" customHeight="1" x14ac:dyDescent="0.2">
      <c r="A51" s="36"/>
      <c r="B51" s="36"/>
      <c r="C51" s="36"/>
      <c r="D51" s="424"/>
      <c r="E51" s="401"/>
      <c r="F51" s="134" t="s">
        <v>146</v>
      </c>
      <c r="G51" s="234">
        <f>'Gruppe 1'!G52</f>
        <v>25</v>
      </c>
      <c r="H51" s="237">
        <f>G51</f>
        <v>25</v>
      </c>
      <c r="I51" s="237">
        <f t="shared" si="36"/>
        <v>25</v>
      </c>
      <c r="J51" s="237">
        <f t="shared" si="36"/>
        <v>25</v>
      </c>
      <c r="K51" s="237">
        <f t="shared" si="36"/>
        <v>25</v>
      </c>
      <c r="L51" s="237">
        <f t="shared" si="36"/>
        <v>25</v>
      </c>
      <c r="M51" s="237">
        <f t="shared" si="36"/>
        <v>25</v>
      </c>
      <c r="N51" s="237">
        <f t="shared" si="36"/>
        <v>25</v>
      </c>
      <c r="O51" s="237">
        <f t="shared" si="36"/>
        <v>25</v>
      </c>
      <c r="P51" s="237">
        <f t="shared" si="36"/>
        <v>25</v>
      </c>
      <c r="Q51" s="237">
        <f t="shared" si="36"/>
        <v>25</v>
      </c>
      <c r="R51" s="237">
        <f t="shared" si="36"/>
        <v>25</v>
      </c>
      <c r="S51" s="41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</row>
    <row r="52" spans="1:43" s="1" customFormat="1" ht="20.25" hidden="1" customHeight="1" x14ac:dyDescent="0.2">
      <c r="A52" s="36"/>
      <c r="B52" s="83">
        <f>B46+1</f>
        <v>9</v>
      </c>
      <c r="C52" s="53">
        <v>1</v>
      </c>
      <c r="D52" s="424"/>
      <c r="E52" s="401"/>
      <c r="F52" s="227" t="s">
        <v>148</v>
      </c>
      <c r="G52" s="228">
        <f>IFERROR(G49*G50/100,0)</f>
        <v>0</v>
      </c>
      <c r="H52" s="228">
        <f t="shared" ref="H52:R52" si="37">IFERROR(H49*H50/100,0)</f>
        <v>0</v>
      </c>
      <c r="I52" s="228">
        <f t="shared" si="37"/>
        <v>0</v>
      </c>
      <c r="J52" s="228">
        <f t="shared" si="37"/>
        <v>0</v>
      </c>
      <c r="K52" s="228">
        <f t="shared" si="37"/>
        <v>0</v>
      </c>
      <c r="L52" s="228">
        <f t="shared" si="37"/>
        <v>0</v>
      </c>
      <c r="M52" s="228">
        <f t="shared" si="37"/>
        <v>0</v>
      </c>
      <c r="N52" s="228">
        <f t="shared" si="37"/>
        <v>0</v>
      </c>
      <c r="O52" s="228">
        <f t="shared" si="37"/>
        <v>0</v>
      </c>
      <c r="P52" s="228">
        <f t="shared" si="37"/>
        <v>0</v>
      </c>
      <c r="Q52" s="228">
        <f t="shared" si="37"/>
        <v>0</v>
      </c>
      <c r="R52" s="228">
        <f t="shared" si="37"/>
        <v>0</v>
      </c>
      <c r="S52" s="41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</row>
    <row r="53" spans="1:43" s="1" customFormat="1" ht="20.25" hidden="1" customHeight="1" x14ac:dyDescent="0.2">
      <c r="A53" s="36"/>
      <c r="B53" s="53"/>
      <c r="C53" s="53">
        <f>C52+1</f>
        <v>2</v>
      </c>
      <c r="D53" s="424"/>
      <c r="E53" s="401"/>
      <c r="F53" s="227" t="s">
        <v>145</v>
      </c>
      <c r="G53" s="235">
        <f>IFERROR(G49*G51/100,0)</f>
        <v>0</v>
      </c>
      <c r="H53" s="235">
        <f t="shared" ref="H53:R53" si="38">IFERROR(H49*H51/100,0)</f>
        <v>0</v>
      </c>
      <c r="I53" s="235">
        <f t="shared" si="38"/>
        <v>0</v>
      </c>
      <c r="J53" s="235">
        <f t="shared" si="38"/>
        <v>0</v>
      </c>
      <c r="K53" s="235">
        <f t="shared" si="38"/>
        <v>0</v>
      </c>
      <c r="L53" s="235">
        <f t="shared" si="38"/>
        <v>0</v>
      </c>
      <c r="M53" s="235">
        <f t="shared" si="38"/>
        <v>0</v>
      </c>
      <c r="N53" s="235">
        <f t="shared" si="38"/>
        <v>0</v>
      </c>
      <c r="O53" s="235">
        <f t="shared" si="38"/>
        <v>0</v>
      </c>
      <c r="P53" s="235">
        <f t="shared" si="38"/>
        <v>0</v>
      </c>
      <c r="Q53" s="235">
        <f t="shared" si="38"/>
        <v>0</v>
      </c>
      <c r="R53" s="235">
        <f t="shared" si="38"/>
        <v>0</v>
      </c>
      <c r="S53" s="41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</row>
    <row r="54" spans="1:43" s="1" customFormat="1" ht="20.25" hidden="1" customHeight="1" x14ac:dyDescent="0.2">
      <c r="A54" s="36"/>
      <c r="B54" s="36"/>
      <c r="C54" s="53">
        <v>3</v>
      </c>
      <c r="D54" s="424"/>
      <c r="E54" s="402"/>
      <c r="F54" s="227" t="s">
        <v>147</v>
      </c>
      <c r="G54" s="228">
        <f>IFERROR(G49*G50/100*G50/88,0)</f>
        <v>0</v>
      </c>
      <c r="H54" s="228">
        <f t="shared" ref="H54:R54" si="39">IFERROR(H49*H50/100*H50/88,0)</f>
        <v>0</v>
      </c>
      <c r="I54" s="228">
        <f t="shared" si="39"/>
        <v>0</v>
      </c>
      <c r="J54" s="228">
        <f t="shared" si="39"/>
        <v>0</v>
      </c>
      <c r="K54" s="228">
        <f t="shared" si="39"/>
        <v>0</v>
      </c>
      <c r="L54" s="228">
        <f t="shared" si="39"/>
        <v>0</v>
      </c>
      <c r="M54" s="228">
        <f t="shared" si="39"/>
        <v>0</v>
      </c>
      <c r="N54" s="228">
        <f t="shared" si="39"/>
        <v>0</v>
      </c>
      <c r="O54" s="228">
        <f t="shared" si="39"/>
        <v>0</v>
      </c>
      <c r="P54" s="228">
        <f t="shared" si="39"/>
        <v>0</v>
      </c>
      <c r="Q54" s="228">
        <f t="shared" si="39"/>
        <v>0</v>
      </c>
      <c r="R54" s="228">
        <f t="shared" si="39"/>
        <v>0</v>
      </c>
      <c r="S54" s="41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</row>
    <row r="55" spans="1:43" s="1" customFormat="1" ht="20.25" customHeight="1" x14ac:dyDescent="0.2">
      <c r="A55" s="36"/>
      <c r="B55" s="36"/>
      <c r="C55" s="36"/>
      <c r="D55" s="424"/>
      <c r="E55" s="400" t="e">
        <f>'Gruppe 1'!E56:E61</f>
        <v>#VALUE!</v>
      </c>
      <c r="F55" s="134" t="str">
        <f>$F$6</f>
        <v>FM-Menge (kg)</v>
      </c>
      <c r="G55" s="226"/>
      <c r="H55" s="256" t="str">
        <f t="shared" ref="H55:R55" si="40">IFERROR(G55*H$123/G$123,"-")</f>
        <v>-</v>
      </c>
      <c r="I55" s="256" t="str">
        <f t="shared" si="40"/>
        <v>-</v>
      </c>
      <c r="J55" s="256" t="str">
        <f t="shared" si="40"/>
        <v>-</v>
      </c>
      <c r="K55" s="256" t="str">
        <f t="shared" si="40"/>
        <v>-</v>
      </c>
      <c r="L55" s="256" t="str">
        <f t="shared" si="40"/>
        <v>-</v>
      </c>
      <c r="M55" s="256" t="str">
        <f t="shared" si="40"/>
        <v>-</v>
      </c>
      <c r="N55" s="256" t="str">
        <f t="shared" si="40"/>
        <v>-</v>
      </c>
      <c r="O55" s="256" t="str">
        <f t="shared" si="40"/>
        <v>-</v>
      </c>
      <c r="P55" s="256" t="str">
        <f t="shared" si="40"/>
        <v>-</v>
      </c>
      <c r="Q55" s="256" t="str">
        <f t="shared" si="40"/>
        <v>-</v>
      </c>
      <c r="R55" s="256" t="str">
        <f t="shared" si="40"/>
        <v>-</v>
      </c>
      <c r="S55" s="41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</row>
    <row r="56" spans="1:43" s="1" customFormat="1" ht="20.25" customHeight="1" x14ac:dyDescent="0.2">
      <c r="A56" s="36"/>
      <c r="B56" s="36"/>
      <c r="C56" s="36"/>
      <c r="D56" s="424"/>
      <c r="E56" s="401"/>
      <c r="F56" s="134" t="s">
        <v>63</v>
      </c>
      <c r="G56" s="157">
        <f>'Gruppe 1'!G57</f>
        <v>89</v>
      </c>
      <c r="H56" s="236">
        <f>G56</f>
        <v>89</v>
      </c>
      <c r="I56" s="236">
        <f t="shared" ref="I56:R57" si="41">H56</f>
        <v>89</v>
      </c>
      <c r="J56" s="236">
        <f t="shared" si="41"/>
        <v>89</v>
      </c>
      <c r="K56" s="236">
        <f t="shared" si="41"/>
        <v>89</v>
      </c>
      <c r="L56" s="236">
        <f t="shared" si="41"/>
        <v>89</v>
      </c>
      <c r="M56" s="236">
        <f t="shared" si="41"/>
        <v>89</v>
      </c>
      <c r="N56" s="236">
        <f t="shared" si="41"/>
        <v>89</v>
      </c>
      <c r="O56" s="236">
        <f t="shared" si="41"/>
        <v>89</v>
      </c>
      <c r="P56" s="236">
        <f t="shared" si="41"/>
        <v>89</v>
      </c>
      <c r="Q56" s="236">
        <f t="shared" si="41"/>
        <v>89</v>
      </c>
      <c r="R56" s="236">
        <f t="shared" si="41"/>
        <v>89</v>
      </c>
      <c r="S56" s="41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</row>
    <row r="57" spans="1:43" s="1" customFormat="1" ht="20.25" customHeight="1" x14ac:dyDescent="0.2">
      <c r="A57" s="36"/>
      <c r="B57" s="36"/>
      <c r="C57" s="36"/>
      <c r="D57" s="424"/>
      <c r="E57" s="401"/>
      <c r="F57" s="134" t="s">
        <v>146</v>
      </c>
      <c r="G57" s="234">
        <f>'Gruppe 1'!G58</f>
        <v>33</v>
      </c>
      <c r="H57" s="237">
        <f>G57</f>
        <v>33</v>
      </c>
      <c r="I57" s="237">
        <f t="shared" si="41"/>
        <v>33</v>
      </c>
      <c r="J57" s="237">
        <f t="shared" si="41"/>
        <v>33</v>
      </c>
      <c r="K57" s="237">
        <f t="shared" si="41"/>
        <v>33</v>
      </c>
      <c r="L57" s="237">
        <f t="shared" si="41"/>
        <v>33</v>
      </c>
      <c r="M57" s="237">
        <f t="shared" si="41"/>
        <v>33</v>
      </c>
      <c r="N57" s="237">
        <f t="shared" si="41"/>
        <v>33</v>
      </c>
      <c r="O57" s="237">
        <f t="shared" si="41"/>
        <v>33</v>
      </c>
      <c r="P57" s="237">
        <f t="shared" si="41"/>
        <v>33</v>
      </c>
      <c r="Q57" s="237">
        <f t="shared" si="41"/>
        <v>33</v>
      </c>
      <c r="R57" s="237">
        <f t="shared" si="41"/>
        <v>33</v>
      </c>
      <c r="S57" s="41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</row>
    <row r="58" spans="1:43" s="1" customFormat="1" ht="20.25" hidden="1" customHeight="1" x14ac:dyDescent="0.2">
      <c r="A58" s="36"/>
      <c r="B58" s="83">
        <f>B52+1</f>
        <v>10</v>
      </c>
      <c r="C58" s="53">
        <v>1</v>
      </c>
      <c r="D58" s="424"/>
      <c r="E58" s="401"/>
      <c r="F58" s="227" t="s">
        <v>148</v>
      </c>
      <c r="G58" s="228">
        <f>IFERROR(G55*G56/100,0)</f>
        <v>0</v>
      </c>
      <c r="H58" s="228">
        <f t="shared" ref="H58:R58" si="42">IFERROR(H55*H56/100,0)</f>
        <v>0</v>
      </c>
      <c r="I58" s="228">
        <f t="shared" si="42"/>
        <v>0</v>
      </c>
      <c r="J58" s="228">
        <f t="shared" si="42"/>
        <v>0</v>
      </c>
      <c r="K58" s="228">
        <f t="shared" si="42"/>
        <v>0</v>
      </c>
      <c r="L58" s="228">
        <f t="shared" si="42"/>
        <v>0</v>
      </c>
      <c r="M58" s="228">
        <f t="shared" si="42"/>
        <v>0</v>
      </c>
      <c r="N58" s="228">
        <f t="shared" si="42"/>
        <v>0</v>
      </c>
      <c r="O58" s="228">
        <f t="shared" si="42"/>
        <v>0</v>
      </c>
      <c r="P58" s="228">
        <f t="shared" si="42"/>
        <v>0</v>
      </c>
      <c r="Q58" s="228">
        <f t="shared" si="42"/>
        <v>0</v>
      </c>
      <c r="R58" s="228">
        <f t="shared" si="42"/>
        <v>0</v>
      </c>
      <c r="S58" s="41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</row>
    <row r="59" spans="1:43" s="1" customFormat="1" ht="20.25" hidden="1" customHeight="1" x14ac:dyDescent="0.2">
      <c r="A59" s="36"/>
      <c r="B59" s="53"/>
      <c r="C59" s="53">
        <f>C58+1</f>
        <v>2</v>
      </c>
      <c r="D59" s="424"/>
      <c r="E59" s="401"/>
      <c r="F59" s="227" t="s">
        <v>145</v>
      </c>
      <c r="G59" s="235">
        <f>IFERROR(G55*G57/100,0)</f>
        <v>0</v>
      </c>
      <c r="H59" s="235">
        <f t="shared" ref="H59:R59" si="43">IFERROR(H55*H57/100,0)</f>
        <v>0</v>
      </c>
      <c r="I59" s="235">
        <f t="shared" si="43"/>
        <v>0</v>
      </c>
      <c r="J59" s="235">
        <f t="shared" si="43"/>
        <v>0</v>
      </c>
      <c r="K59" s="235">
        <f t="shared" si="43"/>
        <v>0</v>
      </c>
      <c r="L59" s="235">
        <f t="shared" si="43"/>
        <v>0</v>
      </c>
      <c r="M59" s="235">
        <f t="shared" si="43"/>
        <v>0</v>
      </c>
      <c r="N59" s="235">
        <f t="shared" si="43"/>
        <v>0</v>
      </c>
      <c r="O59" s="235">
        <f t="shared" si="43"/>
        <v>0</v>
      </c>
      <c r="P59" s="235">
        <f t="shared" si="43"/>
        <v>0</v>
      </c>
      <c r="Q59" s="235">
        <f t="shared" si="43"/>
        <v>0</v>
      </c>
      <c r="R59" s="235">
        <f t="shared" si="43"/>
        <v>0</v>
      </c>
      <c r="S59" s="41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</row>
    <row r="60" spans="1:43" s="1" customFormat="1" ht="20.25" hidden="1" customHeight="1" x14ac:dyDescent="0.2">
      <c r="A60" s="36"/>
      <c r="B60" s="36"/>
      <c r="C60" s="53">
        <v>3</v>
      </c>
      <c r="D60" s="424"/>
      <c r="E60" s="402"/>
      <c r="F60" s="227" t="s">
        <v>147</v>
      </c>
      <c r="G60" s="228">
        <f>IFERROR(G55*G56/100*G56/88,0)</f>
        <v>0</v>
      </c>
      <c r="H60" s="228">
        <f t="shared" ref="H60:R60" si="44">IFERROR(H55*H56/100*H56/88,0)</f>
        <v>0</v>
      </c>
      <c r="I60" s="228">
        <f t="shared" si="44"/>
        <v>0</v>
      </c>
      <c r="J60" s="228">
        <f t="shared" si="44"/>
        <v>0</v>
      </c>
      <c r="K60" s="228">
        <f t="shared" si="44"/>
        <v>0</v>
      </c>
      <c r="L60" s="228">
        <f t="shared" si="44"/>
        <v>0</v>
      </c>
      <c r="M60" s="228">
        <f t="shared" si="44"/>
        <v>0</v>
      </c>
      <c r="N60" s="228">
        <f t="shared" si="44"/>
        <v>0</v>
      </c>
      <c r="O60" s="228">
        <f t="shared" si="44"/>
        <v>0</v>
      </c>
      <c r="P60" s="228">
        <f t="shared" si="44"/>
        <v>0</v>
      </c>
      <c r="Q60" s="228">
        <f t="shared" si="44"/>
        <v>0</v>
      </c>
      <c r="R60" s="228">
        <f t="shared" si="44"/>
        <v>0</v>
      </c>
      <c r="S60" s="41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</row>
    <row r="61" spans="1:43" s="1" customFormat="1" ht="20.25" customHeight="1" x14ac:dyDescent="0.2">
      <c r="A61" s="36"/>
      <c r="B61" s="36"/>
      <c r="C61" s="36"/>
      <c r="D61" s="424"/>
      <c r="E61" s="400" t="e">
        <f>'Gruppe 1'!E62:E67</f>
        <v>#VALUE!</v>
      </c>
      <c r="F61" s="134" t="str">
        <f>$F$6</f>
        <v>FM-Menge (kg)</v>
      </c>
      <c r="G61" s="226"/>
      <c r="H61" s="256" t="str">
        <f t="shared" ref="H61:R61" si="45">IFERROR(G61*H$123/G$123,"-")</f>
        <v>-</v>
      </c>
      <c r="I61" s="256" t="str">
        <f t="shared" si="45"/>
        <v>-</v>
      </c>
      <c r="J61" s="256" t="str">
        <f t="shared" si="45"/>
        <v>-</v>
      </c>
      <c r="K61" s="256" t="str">
        <f t="shared" si="45"/>
        <v>-</v>
      </c>
      <c r="L61" s="256" t="str">
        <f t="shared" si="45"/>
        <v>-</v>
      </c>
      <c r="M61" s="256" t="str">
        <f t="shared" si="45"/>
        <v>-</v>
      </c>
      <c r="N61" s="256" t="str">
        <f t="shared" si="45"/>
        <v>-</v>
      </c>
      <c r="O61" s="256" t="str">
        <f t="shared" si="45"/>
        <v>-</v>
      </c>
      <c r="P61" s="256" t="str">
        <f t="shared" si="45"/>
        <v>-</v>
      </c>
      <c r="Q61" s="256" t="str">
        <f t="shared" si="45"/>
        <v>-</v>
      </c>
      <c r="R61" s="256" t="str">
        <f t="shared" si="45"/>
        <v>-</v>
      </c>
      <c r="S61" s="41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</row>
    <row r="62" spans="1:43" s="1" customFormat="1" ht="20.25" customHeight="1" x14ac:dyDescent="0.2">
      <c r="A62" s="36"/>
      <c r="B62" s="36"/>
      <c r="C62" s="36"/>
      <c r="D62" s="424"/>
      <c r="E62" s="401"/>
      <c r="F62" s="134" t="s">
        <v>63</v>
      </c>
      <c r="G62" s="157">
        <f>'Gruppe 1'!G63</f>
        <v>86</v>
      </c>
      <c r="H62" s="236">
        <f>G62</f>
        <v>86</v>
      </c>
      <c r="I62" s="236">
        <f t="shared" ref="I62:R63" si="46">H62</f>
        <v>86</v>
      </c>
      <c r="J62" s="236">
        <f t="shared" si="46"/>
        <v>86</v>
      </c>
      <c r="K62" s="236">
        <f t="shared" si="46"/>
        <v>86</v>
      </c>
      <c r="L62" s="236">
        <f t="shared" si="46"/>
        <v>86</v>
      </c>
      <c r="M62" s="236">
        <f t="shared" si="46"/>
        <v>86</v>
      </c>
      <c r="N62" s="236">
        <f t="shared" si="46"/>
        <v>86</v>
      </c>
      <c r="O62" s="236">
        <f t="shared" si="46"/>
        <v>86</v>
      </c>
      <c r="P62" s="236">
        <f t="shared" si="46"/>
        <v>86</v>
      </c>
      <c r="Q62" s="236">
        <f t="shared" si="46"/>
        <v>86</v>
      </c>
      <c r="R62" s="236">
        <f t="shared" si="46"/>
        <v>86</v>
      </c>
      <c r="S62" s="41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</row>
    <row r="63" spans="1:43" s="1" customFormat="1" ht="20.25" customHeight="1" x14ac:dyDescent="0.2">
      <c r="A63" s="36"/>
      <c r="B63" s="36"/>
      <c r="C63" s="36"/>
      <c r="D63" s="424"/>
      <c r="E63" s="401"/>
      <c r="F63" s="134" t="s">
        <v>146</v>
      </c>
      <c r="G63" s="234">
        <f>'Gruppe 1'!G64</f>
        <v>13</v>
      </c>
      <c r="H63" s="237">
        <f>G63</f>
        <v>13</v>
      </c>
      <c r="I63" s="237">
        <f t="shared" si="46"/>
        <v>13</v>
      </c>
      <c r="J63" s="237">
        <f t="shared" si="46"/>
        <v>13</v>
      </c>
      <c r="K63" s="237">
        <f t="shared" si="46"/>
        <v>13</v>
      </c>
      <c r="L63" s="237">
        <f t="shared" si="46"/>
        <v>13</v>
      </c>
      <c r="M63" s="237">
        <f t="shared" si="46"/>
        <v>13</v>
      </c>
      <c r="N63" s="237">
        <f t="shared" si="46"/>
        <v>13</v>
      </c>
      <c r="O63" s="237">
        <f t="shared" si="46"/>
        <v>13</v>
      </c>
      <c r="P63" s="237">
        <f t="shared" si="46"/>
        <v>13</v>
      </c>
      <c r="Q63" s="237">
        <f t="shared" si="46"/>
        <v>13</v>
      </c>
      <c r="R63" s="237">
        <f t="shared" si="46"/>
        <v>13</v>
      </c>
      <c r="S63" s="41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</row>
    <row r="64" spans="1:43" s="1" customFormat="1" ht="20.25" hidden="1" customHeight="1" x14ac:dyDescent="0.2">
      <c r="A64" s="36"/>
      <c r="B64" s="83">
        <f>B58+1</f>
        <v>11</v>
      </c>
      <c r="C64" s="53">
        <v>1</v>
      </c>
      <c r="D64" s="424"/>
      <c r="E64" s="401"/>
      <c r="F64" s="227" t="s">
        <v>148</v>
      </c>
      <c r="G64" s="228">
        <f>IFERROR(G61*G62/100,0)</f>
        <v>0</v>
      </c>
      <c r="H64" s="228">
        <f t="shared" ref="H64:R64" si="47">IFERROR(H61*H62/100,0)</f>
        <v>0</v>
      </c>
      <c r="I64" s="228">
        <f t="shared" si="47"/>
        <v>0</v>
      </c>
      <c r="J64" s="228">
        <f t="shared" si="47"/>
        <v>0</v>
      </c>
      <c r="K64" s="228">
        <f t="shared" si="47"/>
        <v>0</v>
      </c>
      <c r="L64" s="228">
        <f t="shared" si="47"/>
        <v>0</v>
      </c>
      <c r="M64" s="228">
        <f t="shared" si="47"/>
        <v>0</v>
      </c>
      <c r="N64" s="228">
        <f t="shared" si="47"/>
        <v>0</v>
      </c>
      <c r="O64" s="228">
        <f t="shared" si="47"/>
        <v>0</v>
      </c>
      <c r="P64" s="228">
        <f t="shared" si="47"/>
        <v>0</v>
      </c>
      <c r="Q64" s="228">
        <f t="shared" si="47"/>
        <v>0</v>
      </c>
      <c r="R64" s="228">
        <f t="shared" si="47"/>
        <v>0</v>
      </c>
      <c r="S64" s="41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</row>
    <row r="65" spans="1:43" s="1" customFormat="1" ht="20.25" hidden="1" customHeight="1" x14ac:dyDescent="0.2">
      <c r="A65" s="36"/>
      <c r="B65" s="53"/>
      <c r="C65" s="53">
        <f>C64+1</f>
        <v>2</v>
      </c>
      <c r="D65" s="424"/>
      <c r="E65" s="401"/>
      <c r="F65" s="227" t="s">
        <v>145</v>
      </c>
      <c r="G65" s="235">
        <f>IFERROR(G61*G63/100,0)</f>
        <v>0</v>
      </c>
      <c r="H65" s="235">
        <f t="shared" ref="H65:R65" si="48">IFERROR(H61*H63/100,0)</f>
        <v>0</v>
      </c>
      <c r="I65" s="235">
        <f t="shared" si="48"/>
        <v>0</v>
      </c>
      <c r="J65" s="235">
        <f t="shared" si="48"/>
        <v>0</v>
      </c>
      <c r="K65" s="235">
        <f t="shared" si="48"/>
        <v>0</v>
      </c>
      <c r="L65" s="235">
        <f t="shared" si="48"/>
        <v>0</v>
      </c>
      <c r="M65" s="235">
        <f t="shared" si="48"/>
        <v>0</v>
      </c>
      <c r="N65" s="235">
        <f t="shared" si="48"/>
        <v>0</v>
      </c>
      <c r="O65" s="235">
        <f t="shared" si="48"/>
        <v>0</v>
      </c>
      <c r="P65" s="235">
        <f t="shared" si="48"/>
        <v>0</v>
      </c>
      <c r="Q65" s="235">
        <f t="shared" si="48"/>
        <v>0</v>
      </c>
      <c r="R65" s="235">
        <f t="shared" si="48"/>
        <v>0</v>
      </c>
      <c r="S65" s="41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</row>
    <row r="66" spans="1:43" s="1" customFormat="1" ht="20.25" hidden="1" customHeight="1" x14ac:dyDescent="0.2">
      <c r="A66" s="36"/>
      <c r="B66" s="36"/>
      <c r="C66" s="53">
        <v>3</v>
      </c>
      <c r="D66" s="424"/>
      <c r="E66" s="402"/>
      <c r="F66" s="227" t="s">
        <v>147</v>
      </c>
      <c r="G66" s="228">
        <f>IFERROR(G61*G62/100*G62/88,0)</f>
        <v>0</v>
      </c>
      <c r="H66" s="228">
        <f t="shared" ref="H66:R66" si="49">IFERROR(H61*H62/100*H62/88,0)</f>
        <v>0</v>
      </c>
      <c r="I66" s="228">
        <f t="shared" si="49"/>
        <v>0</v>
      </c>
      <c r="J66" s="228">
        <f t="shared" si="49"/>
        <v>0</v>
      </c>
      <c r="K66" s="228">
        <f t="shared" si="49"/>
        <v>0</v>
      </c>
      <c r="L66" s="228">
        <f t="shared" si="49"/>
        <v>0</v>
      </c>
      <c r="M66" s="228">
        <f t="shared" si="49"/>
        <v>0</v>
      </c>
      <c r="N66" s="228">
        <f t="shared" si="49"/>
        <v>0</v>
      </c>
      <c r="O66" s="228">
        <f t="shared" si="49"/>
        <v>0</v>
      </c>
      <c r="P66" s="228">
        <f t="shared" si="49"/>
        <v>0</v>
      </c>
      <c r="Q66" s="228">
        <f t="shared" si="49"/>
        <v>0</v>
      </c>
      <c r="R66" s="228">
        <f t="shared" si="49"/>
        <v>0</v>
      </c>
      <c r="S66" s="41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</row>
    <row r="67" spans="1:43" s="1" customFormat="1" ht="20.25" customHeight="1" x14ac:dyDescent="0.2">
      <c r="A67" s="36"/>
      <c r="B67" s="36"/>
      <c r="C67" s="36"/>
      <c r="D67" s="424"/>
      <c r="E67" s="400" t="e">
        <f>'Gruppe 1'!E68:E73</f>
        <v>#VALUE!</v>
      </c>
      <c r="F67" s="134" t="str">
        <f>$F$6</f>
        <v>FM-Menge (kg)</v>
      </c>
      <c r="G67" s="226"/>
      <c r="H67" s="256" t="str">
        <f t="shared" ref="H67:R67" si="50">IFERROR(G67*H$123/G$123,"-")</f>
        <v>-</v>
      </c>
      <c r="I67" s="256" t="str">
        <f t="shared" si="50"/>
        <v>-</v>
      </c>
      <c r="J67" s="256" t="str">
        <f t="shared" si="50"/>
        <v>-</v>
      </c>
      <c r="K67" s="256" t="str">
        <f t="shared" si="50"/>
        <v>-</v>
      </c>
      <c r="L67" s="256" t="str">
        <f t="shared" si="50"/>
        <v>-</v>
      </c>
      <c r="M67" s="256" t="str">
        <f t="shared" si="50"/>
        <v>-</v>
      </c>
      <c r="N67" s="256" t="str">
        <f t="shared" si="50"/>
        <v>-</v>
      </c>
      <c r="O67" s="256" t="str">
        <f t="shared" si="50"/>
        <v>-</v>
      </c>
      <c r="P67" s="256" t="str">
        <f t="shared" si="50"/>
        <v>-</v>
      </c>
      <c r="Q67" s="256" t="str">
        <f t="shared" si="50"/>
        <v>-</v>
      </c>
      <c r="R67" s="256" t="str">
        <f t="shared" si="50"/>
        <v>-</v>
      </c>
      <c r="S67" s="41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</row>
    <row r="68" spans="1:43" s="1" customFormat="1" ht="20.25" customHeight="1" x14ac:dyDescent="0.2">
      <c r="A68" s="36"/>
      <c r="B68" s="36"/>
      <c r="C68" s="36"/>
      <c r="D68" s="424"/>
      <c r="E68" s="401"/>
      <c r="F68" s="134" t="s">
        <v>63</v>
      </c>
      <c r="G68" s="157">
        <f>'Gruppe 1'!G69</f>
        <v>90</v>
      </c>
      <c r="H68" s="236">
        <f>G68</f>
        <v>90</v>
      </c>
      <c r="I68" s="236">
        <f t="shared" ref="I68:R69" si="51">H68</f>
        <v>90</v>
      </c>
      <c r="J68" s="236">
        <f t="shared" si="51"/>
        <v>90</v>
      </c>
      <c r="K68" s="236">
        <f t="shared" si="51"/>
        <v>90</v>
      </c>
      <c r="L68" s="236">
        <f t="shared" si="51"/>
        <v>90</v>
      </c>
      <c r="M68" s="236">
        <f t="shared" si="51"/>
        <v>90</v>
      </c>
      <c r="N68" s="236">
        <f t="shared" si="51"/>
        <v>90</v>
      </c>
      <c r="O68" s="236">
        <f t="shared" si="51"/>
        <v>90</v>
      </c>
      <c r="P68" s="236">
        <f t="shared" si="51"/>
        <v>90</v>
      </c>
      <c r="Q68" s="236">
        <f t="shared" si="51"/>
        <v>90</v>
      </c>
      <c r="R68" s="236">
        <f t="shared" si="51"/>
        <v>90</v>
      </c>
      <c r="S68" s="41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</row>
    <row r="69" spans="1:43" s="1" customFormat="1" ht="20.25" customHeight="1" x14ac:dyDescent="0.2">
      <c r="A69" s="36"/>
      <c r="B69" s="36"/>
      <c r="C69" s="36"/>
      <c r="D69" s="424"/>
      <c r="E69" s="401"/>
      <c r="F69" s="134" t="s">
        <v>146</v>
      </c>
      <c r="G69" s="234">
        <f>'Gruppe 1'!G70</f>
        <v>17.5</v>
      </c>
      <c r="H69" s="237">
        <f>G69</f>
        <v>17.5</v>
      </c>
      <c r="I69" s="237">
        <f t="shared" si="51"/>
        <v>17.5</v>
      </c>
      <c r="J69" s="237">
        <f t="shared" si="51"/>
        <v>17.5</v>
      </c>
      <c r="K69" s="237">
        <f t="shared" si="51"/>
        <v>17.5</v>
      </c>
      <c r="L69" s="237">
        <f t="shared" si="51"/>
        <v>17.5</v>
      </c>
      <c r="M69" s="237">
        <f t="shared" si="51"/>
        <v>17.5</v>
      </c>
      <c r="N69" s="237">
        <f t="shared" si="51"/>
        <v>17.5</v>
      </c>
      <c r="O69" s="237">
        <f t="shared" si="51"/>
        <v>17.5</v>
      </c>
      <c r="P69" s="237">
        <f t="shared" si="51"/>
        <v>17.5</v>
      </c>
      <c r="Q69" s="237">
        <f t="shared" si="51"/>
        <v>17.5</v>
      </c>
      <c r="R69" s="237">
        <f t="shared" si="51"/>
        <v>17.5</v>
      </c>
      <c r="S69" s="41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</row>
    <row r="70" spans="1:43" s="1" customFormat="1" ht="20.25" hidden="1" customHeight="1" x14ac:dyDescent="0.2">
      <c r="A70" s="36"/>
      <c r="B70" s="83">
        <f>B64+1</f>
        <v>12</v>
      </c>
      <c r="C70" s="53">
        <v>1</v>
      </c>
      <c r="D70" s="424"/>
      <c r="E70" s="401"/>
      <c r="F70" s="227" t="s">
        <v>148</v>
      </c>
      <c r="G70" s="228">
        <f>IFERROR(G67*G68/100,0)</f>
        <v>0</v>
      </c>
      <c r="H70" s="228">
        <f t="shared" ref="H70:R70" si="52">IFERROR(H67*H68/100,0)</f>
        <v>0</v>
      </c>
      <c r="I70" s="228">
        <f t="shared" si="52"/>
        <v>0</v>
      </c>
      <c r="J70" s="228">
        <f t="shared" si="52"/>
        <v>0</v>
      </c>
      <c r="K70" s="228">
        <f t="shared" si="52"/>
        <v>0</v>
      </c>
      <c r="L70" s="228">
        <f t="shared" si="52"/>
        <v>0</v>
      </c>
      <c r="M70" s="228">
        <f t="shared" si="52"/>
        <v>0</v>
      </c>
      <c r="N70" s="228">
        <f t="shared" si="52"/>
        <v>0</v>
      </c>
      <c r="O70" s="228">
        <f t="shared" si="52"/>
        <v>0</v>
      </c>
      <c r="P70" s="228">
        <f t="shared" si="52"/>
        <v>0</v>
      </c>
      <c r="Q70" s="228">
        <f t="shared" si="52"/>
        <v>0</v>
      </c>
      <c r="R70" s="228">
        <f t="shared" si="52"/>
        <v>0</v>
      </c>
      <c r="S70" s="41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</row>
    <row r="71" spans="1:43" s="1" customFormat="1" ht="20.25" hidden="1" customHeight="1" x14ac:dyDescent="0.2">
      <c r="A71" s="36"/>
      <c r="B71" s="53"/>
      <c r="C71" s="53">
        <f>C70+1</f>
        <v>2</v>
      </c>
      <c r="D71" s="424"/>
      <c r="E71" s="401"/>
      <c r="F71" s="227" t="s">
        <v>145</v>
      </c>
      <c r="G71" s="235">
        <f>IFERROR(G67*G69/100,0)</f>
        <v>0</v>
      </c>
      <c r="H71" s="235">
        <f t="shared" ref="H71:R71" si="53">IFERROR(H67*H69/100,0)</f>
        <v>0</v>
      </c>
      <c r="I71" s="235">
        <f t="shared" si="53"/>
        <v>0</v>
      </c>
      <c r="J71" s="235">
        <f t="shared" si="53"/>
        <v>0</v>
      </c>
      <c r="K71" s="235">
        <f t="shared" si="53"/>
        <v>0</v>
      </c>
      <c r="L71" s="235">
        <f t="shared" si="53"/>
        <v>0</v>
      </c>
      <c r="M71" s="235">
        <f t="shared" si="53"/>
        <v>0</v>
      </c>
      <c r="N71" s="235">
        <f t="shared" si="53"/>
        <v>0</v>
      </c>
      <c r="O71" s="235">
        <f t="shared" si="53"/>
        <v>0</v>
      </c>
      <c r="P71" s="235">
        <f t="shared" si="53"/>
        <v>0</v>
      </c>
      <c r="Q71" s="235">
        <f t="shared" si="53"/>
        <v>0</v>
      </c>
      <c r="R71" s="235">
        <f t="shared" si="53"/>
        <v>0</v>
      </c>
      <c r="S71" s="41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</row>
    <row r="72" spans="1:43" s="1" customFormat="1" ht="20.25" hidden="1" customHeight="1" x14ac:dyDescent="0.2">
      <c r="A72" s="36"/>
      <c r="B72" s="36"/>
      <c r="C72" s="53">
        <v>3</v>
      </c>
      <c r="D72" s="424"/>
      <c r="E72" s="402"/>
      <c r="F72" s="227" t="s">
        <v>147</v>
      </c>
      <c r="G72" s="228">
        <f>IFERROR(G67*G68/100*G68/88,0)</f>
        <v>0</v>
      </c>
      <c r="H72" s="228">
        <f t="shared" ref="H72:R72" si="54">IFERROR(H67*H68/100*H68/88,0)</f>
        <v>0</v>
      </c>
      <c r="I72" s="228">
        <f t="shared" si="54"/>
        <v>0</v>
      </c>
      <c r="J72" s="228">
        <f t="shared" si="54"/>
        <v>0</v>
      </c>
      <c r="K72" s="228">
        <f t="shared" si="54"/>
        <v>0</v>
      </c>
      <c r="L72" s="228">
        <f t="shared" si="54"/>
        <v>0</v>
      </c>
      <c r="M72" s="228">
        <f t="shared" si="54"/>
        <v>0</v>
      </c>
      <c r="N72" s="228">
        <f t="shared" si="54"/>
        <v>0</v>
      </c>
      <c r="O72" s="228">
        <f t="shared" si="54"/>
        <v>0</v>
      </c>
      <c r="P72" s="228">
        <f t="shared" si="54"/>
        <v>0</v>
      </c>
      <c r="Q72" s="228">
        <f t="shared" si="54"/>
        <v>0</v>
      </c>
      <c r="R72" s="228">
        <f t="shared" si="54"/>
        <v>0</v>
      </c>
      <c r="S72" s="41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</row>
    <row r="73" spans="1:43" s="1" customFormat="1" ht="20.25" customHeight="1" x14ac:dyDescent="0.2">
      <c r="A73" s="36"/>
      <c r="B73" s="36"/>
      <c r="C73" s="36"/>
      <c r="D73" s="424"/>
      <c r="E73" s="400" t="e">
        <f>'Gruppe 1'!E74:E79</f>
        <v>#VALUE!</v>
      </c>
      <c r="F73" s="134" t="str">
        <f>$F$6</f>
        <v>FM-Menge (kg)</v>
      </c>
      <c r="G73" s="226"/>
      <c r="H73" s="256" t="str">
        <f t="shared" ref="H73:R73" si="55">IFERROR(G73*H$123/G$123,"-")</f>
        <v>-</v>
      </c>
      <c r="I73" s="256" t="str">
        <f t="shared" si="55"/>
        <v>-</v>
      </c>
      <c r="J73" s="256" t="str">
        <f t="shared" si="55"/>
        <v>-</v>
      </c>
      <c r="K73" s="256" t="str">
        <f t="shared" si="55"/>
        <v>-</v>
      </c>
      <c r="L73" s="256" t="str">
        <f t="shared" si="55"/>
        <v>-</v>
      </c>
      <c r="M73" s="256" t="str">
        <f t="shared" si="55"/>
        <v>-</v>
      </c>
      <c r="N73" s="256" t="str">
        <f t="shared" si="55"/>
        <v>-</v>
      </c>
      <c r="O73" s="256" t="str">
        <f t="shared" si="55"/>
        <v>-</v>
      </c>
      <c r="P73" s="256" t="str">
        <f t="shared" si="55"/>
        <v>-</v>
      </c>
      <c r="Q73" s="256" t="str">
        <f t="shared" si="55"/>
        <v>-</v>
      </c>
      <c r="R73" s="256" t="str">
        <f t="shared" si="55"/>
        <v>-</v>
      </c>
      <c r="S73" s="41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</row>
    <row r="74" spans="1:43" s="1" customFormat="1" ht="20.25" customHeight="1" x14ac:dyDescent="0.2">
      <c r="A74" s="36"/>
      <c r="B74" s="36"/>
      <c r="C74" s="36"/>
      <c r="D74" s="424"/>
      <c r="E74" s="401"/>
      <c r="F74" s="134" t="s">
        <v>63</v>
      </c>
      <c r="G74" s="157">
        <f>'Gruppe 1'!G75</f>
        <v>90</v>
      </c>
      <c r="H74" s="236">
        <f>G74</f>
        <v>90</v>
      </c>
      <c r="I74" s="236">
        <f t="shared" ref="I74:R75" si="56">H74</f>
        <v>90</v>
      </c>
      <c r="J74" s="236">
        <f t="shared" si="56"/>
        <v>90</v>
      </c>
      <c r="K74" s="236">
        <f t="shared" si="56"/>
        <v>90</v>
      </c>
      <c r="L74" s="236">
        <f t="shared" si="56"/>
        <v>90</v>
      </c>
      <c r="M74" s="236">
        <f t="shared" si="56"/>
        <v>90</v>
      </c>
      <c r="N74" s="236">
        <f t="shared" si="56"/>
        <v>90</v>
      </c>
      <c r="O74" s="236">
        <f t="shared" si="56"/>
        <v>90</v>
      </c>
      <c r="P74" s="236">
        <f t="shared" si="56"/>
        <v>90</v>
      </c>
      <c r="Q74" s="236">
        <f t="shared" si="56"/>
        <v>90</v>
      </c>
      <c r="R74" s="236">
        <f t="shared" si="56"/>
        <v>90</v>
      </c>
      <c r="S74" s="41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</row>
    <row r="75" spans="1:43" s="1" customFormat="1" ht="20.25" customHeight="1" x14ac:dyDescent="0.2">
      <c r="A75" s="36"/>
      <c r="B75" s="36"/>
      <c r="C75" s="36"/>
      <c r="D75" s="424"/>
      <c r="E75" s="401"/>
      <c r="F75" s="134" t="s">
        <v>146</v>
      </c>
      <c r="G75" s="234">
        <f>'Gruppe 1'!G76</f>
        <v>10.9</v>
      </c>
      <c r="H75" s="237">
        <f>G75</f>
        <v>10.9</v>
      </c>
      <c r="I75" s="237">
        <f t="shared" si="56"/>
        <v>10.9</v>
      </c>
      <c r="J75" s="237">
        <f t="shared" si="56"/>
        <v>10.9</v>
      </c>
      <c r="K75" s="237">
        <f t="shared" si="56"/>
        <v>10.9</v>
      </c>
      <c r="L75" s="237">
        <f t="shared" si="56"/>
        <v>10.9</v>
      </c>
      <c r="M75" s="237">
        <f t="shared" si="56"/>
        <v>10.9</v>
      </c>
      <c r="N75" s="237">
        <f t="shared" si="56"/>
        <v>10.9</v>
      </c>
      <c r="O75" s="237">
        <f t="shared" si="56"/>
        <v>10.9</v>
      </c>
      <c r="P75" s="237">
        <f t="shared" si="56"/>
        <v>10.9</v>
      </c>
      <c r="Q75" s="237">
        <f t="shared" si="56"/>
        <v>10.9</v>
      </c>
      <c r="R75" s="237">
        <f t="shared" si="56"/>
        <v>10.9</v>
      </c>
      <c r="S75" s="41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</row>
    <row r="76" spans="1:43" s="1" customFormat="1" ht="20.25" hidden="1" customHeight="1" x14ac:dyDescent="0.2">
      <c r="A76" s="36"/>
      <c r="B76" s="83">
        <f>B70+1</f>
        <v>13</v>
      </c>
      <c r="C76" s="53">
        <v>1</v>
      </c>
      <c r="D76" s="424"/>
      <c r="E76" s="401"/>
      <c r="F76" s="227" t="s">
        <v>148</v>
      </c>
      <c r="G76" s="228">
        <f>IFERROR(G73*G74/100,0)</f>
        <v>0</v>
      </c>
      <c r="H76" s="228">
        <f t="shared" ref="H76:R76" si="57">IFERROR(H73*H74/100,0)</f>
        <v>0</v>
      </c>
      <c r="I76" s="228">
        <f t="shared" si="57"/>
        <v>0</v>
      </c>
      <c r="J76" s="228">
        <f t="shared" si="57"/>
        <v>0</v>
      </c>
      <c r="K76" s="228">
        <f t="shared" si="57"/>
        <v>0</v>
      </c>
      <c r="L76" s="228">
        <f t="shared" si="57"/>
        <v>0</v>
      </c>
      <c r="M76" s="228">
        <f t="shared" si="57"/>
        <v>0</v>
      </c>
      <c r="N76" s="228">
        <f t="shared" si="57"/>
        <v>0</v>
      </c>
      <c r="O76" s="228">
        <f t="shared" si="57"/>
        <v>0</v>
      </c>
      <c r="P76" s="228">
        <f t="shared" si="57"/>
        <v>0</v>
      </c>
      <c r="Q76" s="228">
        <f t="shared" si="57"/>
        <v>0</v>
      </c>
      <c r="R76" s="228">
        <f t="shared" si="57"/>
        <v>0</v>
      </c>
      <c r="S76" s="41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</row>
    <row r="77" spans="1:43" s="1" customFormat="1" ht="20.25" hidden="1" customHeight="1" x14ac:dyDescent="0.2">
      <c r="A77" s="36"/>
      <c r="B77" s="53"/>
      <c r="C77" s="53">
        <f>C76+1</f>
        <v>2</v>
      </c>
      <c r="D77" s="424"/>
      <c r="E77" s="401"/>
      <c r="F77" s="227" t="s">
        <v>145</v>
      </c>
      <c r="G77" s="235">
        <f>IFERROR(G73*G75/100,0)</f>
        <v>0</v>
      </c>
      <c r="H77" s="235">
        <f t="shared" ref="H77:R77" si="58">IFERROR(H73*H75/100,0)</f>
        <v>0</v>
      </c>
      <c r="I77" s="235">
        <f t="shared" si="58"/>
        <v>0</v>
      </c>
      <c r="J77" s="235">
        <f t="shared" si="58"/>
        <v>0</v>
      </c>
      <c r="K77" s="235">
        <f t="shared" si="58"/>
        <v>0</v>
      </c>
      <c r="L77" s="235">
        <f t="shared" si="58"/>
        <v>0</v>
      </c>
      <c r="M77" s="235">
        <f t="shared" si="58"/>
        <v>0</v>
      </c>
      <c r="N77" s="235">
        <f t="shared" si="58"/>
        <v>0</v>
      </c>
      <c r="O77" s="235">
        <f t="shared" si="58"/>
        <v>0</v>
      </c>
      <c r="P77" s="235">
        <f t="shared" si="58"/>
        <v>0</v>
      </c>
      <c r="Q77" s="235">
        <f t="shared" si="58"/>
        <v>0</v>
      </c>
      <c r="R77" s="235">
        <f t="shared" si="58"/>
        <v>0</v>
      </c>
      <c r="S77" s="41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</row>
    <row r="78" spans="1:43" s="1" customFormat="1" ht="20.25" hidden="1" customHeight="1" x14ac:dyDescent="0.2">
      <c r="A78" s="36"/>
      <c r="B78" s="36"/>
      <c r="C78" s="53">
        <v>3</v>
      </c>
      <c r="D78" s="424"/>
      <c r="E78" s="402"/>
      <c r="F78" s="227" t="s">
        <v>147</v>
      </c>
      <c r="G78" s="228">
        <f>IFERROR(G73*G74/100*G74/88,0)</f>
        <v>0</v>
      </c>
      <c r="H78" s="228">
        <f t="shared" ref="H78:R78" si="59">IFERROR(H73*H74/100*H74/88,0)</f>
        <v>0</v>
      </c>
      <c r="I78" s="228">
        <f t="shared" si="59"/>
        <v>0</v>
      </c>
      <c r="J78" s="228">
        <f t="shared" si="59"/>
        <v>0</v>
      </c>
      <c r="K78" s="228">
        <f t="shared" si="59"/>
        <v>0</v>
      </c>
      <c r="L78" s="228">
        <f t="shared" si="59"/>
        <v>0</v>
      </c>
      <c r="M78" s="228">
        <f t="shared" si="59"/>
        <v>0</v>
      </c>
      <c r="N78" s="228">
        <f t="shared" si="59"/>
        <v>0</v>
      </c>
      <c r="O78" s="228">
        <f t="shared" si="59"/>
        <v>0</v>
      </c>
      <c r="P78" s="228">
        <f t="shared" si="59"/>
        <v>0</v>
      </c>
      <c r="Q78" s="228">
        <f t="shared" si="59"/>
        <v>0</v>
      </c>
      <c r="R78" s="228">
        <f t="shared" si="59"/>
        <v>0</v>
      </c>
      <c r="S78" s="41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</row>
    <row r="79" spans="1:43" s="1" customFormat="1" ht="20.25" customHeight="1" x14ac:dyDescent="0.2">
      <c r="A79" s="36"/>
      <c r="B79" s="36"/>
      <c r="C79" s="36"/>
      <c r="D79" s="424"/>
      <c r="E79" s="400" t="e">
        <f>'Gruppe 1'!E80:E85</f>
        <v>#VALUE!</v>
      </c>
      <c r="F79" s="134" t="str">
        <f>$F$6</f>
        <v>FM-Menge (kg)</v>
      </c>
      <c r="G79" s="226"/>
      <c r="H79" s="256" t="str">
        <f t="shared" ref="H79:R79" si="60">IFERROR(G79*H$123/G$123,"-")</f>
        <v>-</v>
      </c>
      <c r="I79" s="256" t="str">
        <f t="shared" si="60"/>
        <v>-</v>
      </c>
      <c r="J79" s="256" t="str">
        <f t="shared" si="60"/>
        <v>-</v>
      </c>
      <c r="K79" s="256" t="str">
        <f t="shared" si="60"/>
        <v>-</v>
      </c>
      <c r="L79" s="256" t="str">
        <f t="shared" si="60"/>
        <v>-</v>
      </c>
      <c r="M79" s="256" t="str">
        <f t="shared" si="60"/>
        <v>-</v>
      </c>
      <c r="N79" s="256" t="str">
        <f t="shared" si="60"/>
        <v>-</v>
      </c>
      <c r="O79" s="256" t="str">
        <f t="shared" si="60"/>
        <v>-</v>
      </c>
      <c r="P79" s="256" t="str">
        <f t="shared" si="60"/>
        <v>-</v>
      </c>
      <c r="Q79" s="256" t="str">
        <f t="shared" si="60"/>
        <v>-</v>
      </c>
      <c r="R79" s="256" t="str">
        <f t="shared" si="60"/>
        <v>-</v>
      </c>
      <c r="S79" s="41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</row>
    <row r="80" spans="1:43" s="1" customFormat="1" ht="20.25" customHeight="1" x14ac:dyDescent="0.2">
      <c r="A80" s="36"/>
      <c r="B80" s="36"/>
      <c r="C80" s="36"/>
      <c r="D80" s="424"/>
      <c r="E80" s="401"/>
      <c r="F80" s="134" t="s">
        <v>63</v>
      </c>
      <c r="G80" s="157">
        <f>'Gruppe 1'!G81</f>
        <v>88</v>
      </c>
      <c r="H80" s="236">
        <f>G80</f>
        <v>88</v>
      </c>
      <c r="I80" s="236">
        <f t="shared" ref="I80:R81" si="61">H80</f>
        <v>88</v>
      </c>
      <c r="J80" s="236">
        <f t="shared" si="61"/>
        <v>88</v>
      </c>
      <c r="K80" s="236">
        <f t="shared" si="61"/>
        <v>88</v>
      </c>
      <c r="L80" s="236">
        <f t="shared" si="61"/>
        <v>88</v>
      </c>
      <c r="M80" s="236">
        <f t="shared" si="61"/>
        <v>88</v>
      </c>
      <c r="N80" s="236">
        <f t="shared" si="61"/>
        <v>88</v>
      </c>
      <c r="O80" s="236">
        <f t="shared" si="61"/>
        <v>88</v>
      </c>
      <c r="P80" s="236">
        <f t="shared" si="61"/>
        <v>88</v>
      </c>
      <c r="Q80" s="236">
        <f t="shared" si="61"/>
        <v>88</v>
      </c>
      <c r="R80" s="236">
        <f t="shared" si="61"/>
        <v>88</v>
      </c>
      <c r="S80" s="41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</row>
    <row r="81" spans="1:43" s="1" customFormat="1" ht="20.25" customHeight="1" x14ac:dyDescent="0.2">
      <c r="A81" s="36"/>
      <c r="B81" s="36"/>
      <c r="C81" s="36"/>
      <c r="D81" s="424"/>
      <c r="E81" s="401"/>
      <c r="F81" s="134" t="s">
        <v>146</v>
      </c>
      <c r="G81" s="234">
        <f>'Gruppe 1'!G82</f>
        <v>37.5</v>
      </c>
      <c r="H81" s="237">
        <f>G81</f>
        <v>37.5</v>
      </c>
      <c r="I81" s="237">
        <f t="shared" si="61"/>
        <v>37.5</v>
      </c>
      <c r="J81" s="237">
        <f t="shared" si="61"/>
        <v>37.5</v>
      </c>
      <c r="K81" s="237">
        <f t="shared" si="61"/>
        <v>37.5</v>
      </c>
      <c r="L81" s="237">
        <f t="shared" si="61"/>
        <v>37.5</v>
      </c>
      <c r="M81" s="237">
        <f t="shared" si="61"/>
        <v>37.5</v>
      </c>
      <c r="N81" s="237">
        <f t="shared" si="61"/>
        <v>37.5</v>
      </c>
      <c r="O81" s="237">
        <f t="shared" si="61"/>
        <v>37.5</v>
      </c>
      <c r="P81" s="237">
        <f t="shared" si="61"/>
        <v>37.5</v>
      </c>
      <c r="Q81" s="237">
        <f t="shared" si="61"/>
        <v>37.5</v>
      </c>
      <c r="R81" s="237">
        <f t="shared" si="61"/>
        <v>37.5</v>
      </c>
      <c r="S81" s="41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</row>
    <row r="82" spans="1:43" s="1" customFormat="1" ht="20.25" hidden="1" customHeight="1" x14ac:dyDescent="0.2">
      <c r="A82" s="36"/>
      <c r="B82" s="83">
        <f>B76+1</f>
        <v>14</v>
      </c>
      <c r="C82" s="53">
        <v>1</v>
      </c>
      <c r="D82" s="424"/>
      <c r="E82" s="401"/>
      <c r="F82" s="227" t="s">
        <v>148</v>
      </c>
      <c r="G82" s="228">
        <f>IFERROR(G79*G80/100,0)</f>
        <v>0</v>
      </c>
      <c r="H82" s="228">
        <f t="shared" ref="H82:R82" si="62">IFERROR(H79*H80/100,0)</f>
        <v>0</v>
      </c>
      <c r="I82" s="228">
        <f t="shared" si="62"/>
        <v>0</v>
      </c>
      <c r="J82" s="228">
        <f t="shared" si="62"/>
        <v>0</v>
      </c>
      <c r="K82" s="228">
        <f t="shared" si="62"/>
        <v>0</v>
      </c>
      <c r="L82" s="228">
        <f t="shared" si="62"/>
        <v>0</v>
      </c>
      <c r="M82" s="228">
        <f t="shared" si="62"/>
        <v>0</v>
      </c>
      <c r="N82" s="228">
        <f t="shared" si="62"/>
        <v>0</v>
      </c>
      <c r="O82" s="228">
        <f t="shared" si="62"/>
        <v>0</v>
      </c>
      <c r="P82" s="228">
        <f t="shared" si="62"/>
        <v>0</v>
      </c>
      <c r="Q82" s="228">
        <f t="shared" si="62"/>
        <v>0</v>
      </c>
      <c r="R82" s="228">
        <f t="shared" si="62"/>
        <v>0</v>
      </c>
      <c r="S82" s="41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</row>
    <row r="83" spans="1:43" s="1" customFormat="1" ht="20.25" hidden="1" customHeight="1" x14ac:dyDescent="0.2">
      <c r="A83" s="36"/>
      <c r="B83" s="53"/>
      <c r="C83" s="53">
        <f>C82+1</f>
        <v>2</v>
      </c>
      <c r="D83" s="424"/>
      <c r="E83" s="401"/>
      <c r="F83" s="227" t="s">
        <v>145</v>
      </c>
      <c r="G83" s="235">
        <f>IFERROR(G79*G81/100,0)</f>
        <v>0</v>
      </c>
      <c r="H83" s="235">
        <f t="shared" ref="H83:R83" si="63">IFERROR(H79*H81/100,0)</f>
        <v>0</v>
      </c>
      <c r="I83" s="235">
        <f t="shared" si="63"/>
        <v>0</v>
      </c>
      <c r="J83" s="235">
        <f t="shared" si="63"/>
        <v>0</v>
      </c>
      <c r="K83" s="235">
        <f t="shared" si="63"/>
        <v>0</v>
      </c>
      <c r="L83" s="235">
        <f t="shared" si="63"/>
        <v>0</v>
      </c>
      <c r="M83" s="235">
        <f t="shared" si="63"/>
        <v>0</v>
      </c>
      <c r="N83" s="235">
        <f t="shared" si="63"/>
        <v>0</v>
      </c>
      <c r="O83" s="235">
        <f t="shared" si="63"/>
        <v>0</v>
      </c>
      <c r="P83" s="235">
        <f t="shared" si="63"/>
        <v>0</v>
      </c>
      <c r="Q83" s="235">
        <f t="shared" si="63"/>
        <v>0</v>
      </c>
      <c r="R83" s="235">
        <f t="shared" si="63"/>
        <v>0</v>
      </c>
      <c r="S83" s="41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</row>
    <row r="84" spans="1:43" s="1" customFormat="1" ht="20.25" hidden="1" customHeight="1" x14ac:dyDescent="0.2">
      <c r="A84" s="36"/>
      <c r="B84" s="36"/>
      <c r="C84" s="53">
        <v>3</v>
      </c>
      <c r="D84" s="424"/>
      <c r="E84" s="402"/>
      <c r="F84" s="227" t="s">
        <v>147</v>
      </c>
      <c r="G84" s="228">
        <f>IFERROR(G79*G80/100*G80/88,0)</f>
        <v>0</v>
      </c>
      <c r="H84" s="228">
        <f t="shared" ref="H84:R84" si="64">IFERROR(H79*H80/100*H80/88,0)</f>
        <v>0</v>
      </c>
      <c r="I84" s="228">
        <f t="shared" si="64"/>
        <v>0</v>
      </c>
      <c r="J84" s="228">
        <f t="shared" si="64"/>
        <v>0</v>
      </c>
      <c r="K84" s="228">
        <f t="shared" si="64"/>
        <v>0</v>
      </c>
      <c r="L84" s="228">
        <f t="shared" si="64"/>
        <v>0</v>
      </c>
      <c r="M84" s="228">
        <f t="shared" si="64"/>
        <v>0</v>
      </c>
      <c r="N84" s="228">
        <f t="shared" si="64"/>
        <v>0</v>
      </c>
      <c r="O84" s="228">
        <f t="shared" si="64"/>
        <v>0</v>
      </c>
      <c r="P84" s="228">
        <f t="shared" si="64"/>
        <v>0</v>
      </c>
      <c r="Q84" s="228">
        <f t="shared" si="64"/>
        <v>0</v>
      </c>
      <c r="R84" s="228">
        <f t="shared" si="64"/>
        <v>0</v>
      </c>
      <c r="S84" s="41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</row>
    <row r="85" spans="1:43" s="1" customFormat="1" ht="20.25" customHeight="1" x14ac:dyDescent="0.2">
      <c r="A85" s="36"/>
      <c r="B85" s="36"/>
      <c r="C85" s="36"/>
      <c r="D85" s="424"/>
      <c r="E85" s="400" t="e">
        <f>'Gruppe 1'!E86:E91</f>
        <v>#VALUE!</v>
      </c>
      <c r="F85" s="134" t="str">
        <f>$F$6</f>
        <v>FM-Menge (kg)</v>
      </c>
      <c r="G85" s="226"/>
      <c r="H85" s="256" t="str">
        <f t="shared" ref="H85:R85" si="65">IFERROR(G85*H$123/G$123,"-")</f>
        <v>-</v>
      </c>
      <c r="I85" s="256" t="str">
        <f t="shared" si="65"/>
        <v>-</v>
      </c>
      <c r="J85" s="256" t="str">
        <f t="shared" si="65"/>
        <v>-</v>
      </c>
      <c r="K85" s="256" t="str">
        <f t="shared" si="65"/>
        <v>-</v>
      </c>
      <c r="L85" s="256" t="str">
        <f t="shared" si="65"/>
        <v>-</v>
      </c>
      <c r="M85" s="256" t="str">
        <f t="shared" si="65"/>
        <v>-</v>
      </c>
      <c r="N85" s="256" t="str">
        <f t="shared" si="65"/>
        <v>-</v>
      </c>
      <c r="O85" s="256" t="str">
        <f t="shared" si="65"/>
        <v>-</v>
      </c>
      <c r="P85" s="256" t="str">
        <f t="shared" si="65"/>
        <v>-</v>
      </c>
      <c r="Q85" s="256" t="str">
        <f t="shared" si="65"/>
        <v>-</v>
      </c>
      <c r="R85" s="256" t="str">
        <f t="shared" si="65"/>
        <v>-</v>
      </c>
      <c r="S85" s="41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</row>
    <row r="86" spans="1:43" s="1" customFormat="1" ht="20.25" customHeight="1" x14ac:dyDescent="0.2">
      <c r="A86" s="36"/>
      <c r="B86" s="36"/>
      <c r="C86" s="36"/>
      <c r="D86" s="424"/>
      <c r="E86" s="401"/>
      <c r="F86" s="134" t="s">
        <v>63</v>
      </c>
      <c r="G86" s="157">
        <f>'Gruppe 1'!G87</f>
        <v>99</v>
      </c>
      <c r="H86" s="236">
        <f>G86</f>
        <v>99</v>
      </c>
      <c r="I86" s="236">
        <f t="shared" ref="I86:R87" si="66">H86</f>
        <v>99</v>
      </c>
      <c r="J86" s="236">
        <f t="shared" si="66"/>
        <v>99</v>
      </c>
      <c r="K86" s="236">
        <f t="shared" si="66"/>
        <v>99</v>
      </c>
      <c r="L86" s="236">
        <f t="shared" si="66"/>
        <v>99</v>
      </c>
      <c r="M86" s="236">
        <f t="shared" si="66"/>
        <v>99</v>
      </c>
      <c r="N86" s="236">
        <f t="shared" si="66"/>
        <v>99</v>
      </c>
      <c r="O86" s="236">
        <f t="shared" si="66"/>
        <v>99</v>
      </c>
      <c r="P86" s="236">
        <f t="shared" si="66"/>
        <v>99</v>
      </c>
      <c r="Q86" s="236">
        <f t="shared" si="66"/>
        <v>99</v>
      </c>
      <c r="R86" s="236">
        <f t="shared" si="66"/>
        <v>99</v>
      </c>
      <c r="S86" s="41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</row>
    <row r="87" spans="1:43" s="1" customFormat="1" ht="20.25" customHeight="1" x14ac:dyDescent="0.2">
      <c r="A87" s="36"/>
      <c r="B87" s="36"/>
      <c r="C87" s="36"/>
      <c r="D87" s="424"/>
      <c r="E87" s="401"/>
      <c r="F87" s="134" t="s">
        <v>146</v>
      </c>
      <c r="G87" s="234">
        <f>'Gruppe 1'!G88</f>
        <v>73.5</v>
      </c>
      <c r="H87" s="237">
        <f>G87</f>
        <v>73.5</v>
      </c>
      <c r="I87" s="237">
        <f t="shared" si="66"/>
        <v>73.5</v>
      </c>
      <c r="J87" s="237">
        <f t="shared" si="66"/>
        <v>73.5</v>
      </c>
      <c r="K87" s="237">
        <f t="shared" si="66"/>
        <v>73.5</v>
      </c>
      <c r="L87" s="237">
        <f t="shared" si="66"/>
        <v>73.5</v>
      </c>
      <c r="M87" s="237">
        <f t="shared" si="66"/>
        <v>73.5</v>
      </c>
      <c r="N87" s="237">
        <f t="shared" si="66"/>
        <v>73.5</v>
      </c>
      <c r="O87" s="237">
        <f t="shared" si="66"/>
        <v>73.5</v>
      </c>
      <c r="P87" s="237">
        <f t="shared" si="66"/>
        <v>73.5</v>
      </c>
      <c r="Q87" s="237">
        <f t="shared" si="66"/>
        <v>73.5</v>
      </c>
      <c r="R87" s="237">
        <f t="shared" si="66"/>
        <v>73.5</v>
      </c>
      <c r="S87" s="41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</row>
    <row r="88" spans="1:43" s="1" customFormat="1" ht="20.25" hidden="1" customHeight="1" x14ac:dyDescent="0.2">
      <c r="A88" s="36"/>
      <c r="B88" s="83">
        <f>B82+1</f>
        <v>15</v>
      </c>
      <c r="C88" s="53">
        <v>1</v>
      </c>
      <c r="D88" s="424"/>
      <c r="E88" s="401"/>
      <c r="F88" s="227" t="s">
        <v>148</v>
      </c>
      <c r="G88" s="228">
        <f>IFERROR(G85*G86/100,0)</f>
        <v>0</v>
      </c>
      <c r="H88" s="228">
        <f t="shared" ref="H88:R88" si="67">IFERROR(H85*H86/100,0)</f>
        <v>0</v>
      </c>
      <c r="I88" s="228">
        <f t="shared" si="67"/>
        <v>0</v>
      </c>
      <c r="J88" s="228">
        <f t="shared" si="67"/>
        <v>0</v>
      </c>
      <c r="K88" s="228">
        <f t="shared" si="67"/>
        <v>0</v>
      </c>
      <c r="L88" s="228">
        <f t="shared" si="67"/>
        <v>0</v>
      </c>
      <c r="M88" s="228">
        <f t="shared" si="67"/>
        <v>0</v>
      </c>
      <c r="N88" s="228">
        <f t="shared" si="67"/>
        <v>0</v>
      </c>
      <c r="O88" s="228">
        <f t="shared" si="67"/>
        <v>0</v>
      </c>
      <c r="P88" s="228">
        <f t="shared" si="67"/>
        <v>0</v>
      </c>
      <c r="Q88" s="228">
        <f t="shared" si="67"/>
        <v>0</v>
      </c>
      <c r="R88" s="228">
        <f t="shared" si="67"/>
        <v>0</v>
      </c>
      <c r="S88" s="41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</row>
    <row r="89" spans="1:43" s="1" customFormat="1" ht="20.25" hidden="1" customHeight="1" x14ac:dyDescent="0.2">
      <c r="A89" s="36"/>
      <c r="B89" s="53"/>
      <c r="C89" s="53">
        <f>C88+1</f>
        <v>2</v>
      </c>
      <c r="D89" s="424"/>
      <c r="E89" s="401"/>
      <c r="F89" s="227" t="s">
        <v>145</v>
      </c>
      <c r="G89" s="235">
        <f>IFERROR(G85*G87/100,0)</f>
        <v>0</v>
      </c>
      <c r="H89" s="235">
        <f t="shared" ref="H89:R89" si="68">IFERROR(H85*H87/100,0)</f>
        <v>0</v>
      </c>
      <c r="I89" s="235">
        <f t="shared" si="68"/>
        <v>0</v>
      </c>
      <c r="J89" s="235">
        <f t="shared" si="68"/>
        <v>0</v>
      </c>
      <c r="K89" s="235">
        <f t="shared" si="68"/>
        <v>0</v>
      </c>
      <c r="L89" s="235">
        <f t="shared" si="68"/>
        <v>0</v>
      </c>
      <c r="M89" s="235">
        <f t="shared" si="68"/>
        <v>0</v>
      </c>
      <c r="N89" s="235">
        <f t="shared" si="68"/>
        <v>0</v>
      </c>
      <c r="O89" s="235">
        <f t="shared" si="68"/>
        <v>0</v>
      </c>
      <c r="P89" s="235">
        <f t="shared" si="68"/>
        <v>0</v>
      </c>
      <c r="Q89" s="235">
        <f t="shared" si="68"/>
        <v>0</v>
      </c>
      <c r="R89" s="235">
        <f t="shared" si="68"/>
        <v>0</v>
      </c>
      <c r="S89" s="41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</row>
    <row r="90" spans="1:43" s="1" customFormat="1" ht="20.25" hidden="1" customHeight="1" x14ac:dyDescent="0.2">
      <c r="A90" s="36"/>
      <c r="B90" s="36"/>
      <c r="C90" s="53">
        <v>3</v>
      </c>
      <c r="D90" s="424"/>
      <c r="E90" s="402"/>
      <c r="F90" s="227" t="s">
        <v>147</v>
      </c>
      <c r="G90" s="228">
        <f>IFERROR(G85*G86/100*G86/88,0)</f>
        <v>0</v>
      </c>
      <c r="H90" s="228">
        <f t="shared" ref="H90:R90" si="69">IFERROR(H85*H86/100*H86/88,0)</f>
        <v>0</v>
      </c>
      <c r="I90" s="228">
        <f t="shared" si="69"/>
        <v>0</v>
      </c>
      <c r="J90" s="228">
        <f t="shared" si="69"/>
        <v>0</v>
      </c>
      <c r="K90" s="228">
        <f t="shared" si="69"/>
        <v>0</v>
      </c>
      <c r="L90" s="228">
        <f t="shared" si="69"/>
        <v>0</v>
      </c>
      <c r="M90" s="228">
        <f t="shared" si="69"/>
        <v>0</v>
      </c>
      <c r="N90" s="228">
        <f t="shared" si="69"/>
        <v>0</v>
      </c>
      <c r="O90" s="228">
        <f t="shared" si="69"/>
        <v>0</v>
      </c>
      <c r="P90" s="228">
        <f t="shared" si="69"/>
        <v>0</v>
      </c>
      <c r="Q90" s="228">
        <f t="shared" si="69"/>
        <v>0</v>
      </c>
      <c r="R90" s="228">
        <f t="shared" si="69"/>
        <v>0</v>
      </c>
      <c r="S90" s="41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</row>
    <row r="91" spans="1:43" s="1" customFormat="1" ht="20.25" customHeight="1" x14ac:dyDescent="0.2">
      <c r="A91" s="36"/>
      <c r="B91" s="36"/>
      <c r="C91" s="36"/>
      <c r="D91" s="424"/>
      <c r="E91" s="400" t="e">
        <f>'Gruppe 1'!E92:E97</f>
        <v>#VALUE!</v>
      </c>
      <c r="F91" s="134" t="str">
        <f>$F$6</f>
        <v>FM-Menge (kg)</v>
      </c>
      <c r="G91" s="226"/>
      <c r="H91" s="256" t="str">
        <f t="shared" ref="H91:R91" si="70">IFERROR(G91*H$123/G$123,"-")</f>
        <v>-</v>
      </c>
      <c r="I91" s="256" t="str">
        <f t="shared" si="70"/>
        <v>-</v>
      </c>
      <c r="J91" s="256" t="str">
        <f t="shared" si="70"/>
        <v>-</v>
      </c>
      <c r="K91" s="256" t="str">
        <f t="shared" si="70"/>
        <v>-</v>
      </c>
      <c r="L91" s="256" t="str">
        <f t="shared" si="70"/>
        <v>-</v>
      </c>
      <c r="M91" s="256" t="str">
        <f t="shared" si="70"/>
        <v>-</v>
      </c>
      <c r="N91" s="256" t="str">
        <f t="shared" si="70"/>
        <v>-</v>
      </c>
      <c r="O91" s="256" t="str">
        <f t="shared" si="70"/>
        <v>-</v>
      </c>
      <c r="P91" s="256" t="str">
        <f t="shared" si="70"/>
        <v>-</v>
      </c>
      <c r="Q91" s="256" t="str">
        <f t="shared" si="70"/>
        <v>-</v>
      </c>
      <c r="R91" s="256" t="str">
        <f t="shared" si="70"/>
        <v>-</v>
      </c>
      <c r="S91" s="41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</row>
    <row r="92" spans="1:43" s="1" customFormat="1" ht="20.25" customHeight="1" x14ac:dyDescent="0.2">
      <c r="A92" s="36"/>
      <c r="B92" s="36"/>
      <c r="C92" s="36"/>
      <c r="D92" s="424"/>
      <c r="E92" s="401"/>
      <c r="F92" s="134" t="s">
        <v>63</v>
      </c>
      <c r="G92" s="157">
        <f>'Gruppe 1'!G93</f>
        <v>99</v>
      </c>
      <c r="H92" s="236">
        <f>G92</f>
        <v>99</v>
      </c>
      <c r="I92" s="236">
        <f t="shared" ref="I92:R93" si="71">H92</f>
        <v>99</v>
      </c>
      <c r="J92" s="236">
        <f t="shared" si="71"/>
        <v>99</v>
      </c>
      <c r="K92" s="236">
        <f t="shared" si="71"/>
        <v>99</v>
      </c>
      <c r="L92" s="236">
        <f t="shared" si="71"/>
        <v>99</v>
      </c>
      <c r="M92" s="236">
        <f t="shared" si="71"/>
        <v>99</v>
      </c>
      <c r="N92" s="236">
        <f t="shared" si="71"/>
        <v>99</v>
      </c>
      <c r="O92" s="236">
        <f t="shared" si="71"/>
        <v>99</v>
      </c>
      <c r="P92" s="236">
        <f t="shared" si="71"/>
        <v>99</v>
      </c>
      <c r="Q92" s="236">
        <f t="shared" si="71"/>
        <v>99</v>
      </c>
      <c r="R92" s="236">
        <f t="shared" si="71"/>
        <v>99</v>
      </c>
      <c r="S92" s="41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</row>
    <row r="93" spans="1:43" s="1" customFormat="1" ht="20.25" customHeight="1" x14ac:dyDescent="0.2">
      <c r="A93" s="36"/>
      <c r="B93" s="36"/>
      <c r="C93" s="36"/>
      <c r="D93" s="424"/>
      <c r="E93" s="401"/>
      <c r="F93" s="134" t="s">
        <v>146</v>
      </c>
      <c r="G93" s="234">
        <f>'Gruppe 1'!G94</f>
        <v>70</v>
      </c>
      <c r="H93" s="237">
        <f>G93</f>
        <v>70</v>
      </c>
      <c r="I93" s="237">
        <f t="shared" si="71"/>
        <v>70</v>
      </c>
      <c r="J93" s="237">
        <f t="shared" si="71"/>
        <v>70</v>
      </c>
      <c r="K93" s="237">
        <f t="shared" si="71"/>
        <v>70</v>
      </c>
      <c r="L93" s="237">
        <f t="shared" si="71"/>
        <v>70</v>
      </c>
      <c r="M93" s="237">
        <f t="shared" si="71"/>
        <v>70</v>
      </c>
      <c r="N93" s="237">
        <f t="shared" si="71"/>
        <v>70</v>
      </c>
      <c r="O93" s="237">
        <f t="shared" si="71"/>
        <v>70</v>
      </c>
      <c r="P93" s="237">
        <f t="shared" si="71"/>
        <v>70</v>
      </c>
      <c r="Q93" s="237">
        <f t="shared" si="71"/>
        <v>70</v>
      </c>
      <c r="R93" s="237">
        <f t="shared" si="71"/>
        <v>70</v>
      </c>
      <c r="S93" s="41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</row>
    <row r="94" spans="1:43" s="1" customFormat="1" ht="20.25" hidden="1" customHeight="1" x14ac:dyDescent="0.2">
      <c r="A94" s="36"/>
      <c r="B94" s="83">
        <f>B88+1</f>
        <v>16</v>
      </c>
      <c r="C94" s="53">
        <v>1</v>
      </c>
      <c r="D94" s="424"/>
      <c r="E94" s="401"/>
      <c r="F94" s="227" t="s">
        <v>148</v>
      </c>
      <c r="G94" s="228">
        <f>IFERROR(G91*G92/100,0)</f>
        <v>0</v>
      </c>
      <c r="H94" s="228">
        <f t="shared" ref="H94:R94" si="72">IFERROR(H91*H92/100,0)</f>
        <v>0</v>
      </c>
      <c r="I94" s="228">
        <f t="shared" si="72"/>
        <v>0</v>
      </c>
      <c r="J94" s="228">
        <f t="shared" si="72"/>
        <v>0</v>
      </c>
      <c r="K94" s="228">
        <f t="shared" si="72"/>
        <v>0</v>
      </c>
      <c r="L94" s="228">
        <f t="shared" si="72"/>
        <v>0</v>
      </c>
      <c r="M94" s="228">
        <f t="shared" si="72"/>
        <v>0</v>
      </c>
      <c r="N94" s="228">
        <f t="shared" si="72"/>
        <v>0</v>
      </c>
      <c r="O94" s="228">
        <f t="shared" si="72"/>
        <v>0</v>
      </c>
      <c r="P94" s="228">
        <f t="shared" si="72"/>
        <v>0</v>
      </c>
      <c r="Q94" s="228">
        <f t="shared" si="72"/>
        <v>0</v>
      </c>
      <c r="R94" s="228">
        <f t="shared" si="72"/>
        <v>0</v>
      </c>
      <c r="S94" s="41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</row>
    <row r="95" spans="1:43" s="1" customFormat="1" ht="20.25" hidden="1" customHeight="1" x14ac:dyDescent="0.2">
      <c r="A95" s="36"/>
      <c r="B95" s="53"/>
      <c r="C95" s="53">
        <f>C94+1</f>
        <v>2</v>
      </c>
      <c r="D95" s="424"/>
      <c r="E95" s="401"/>
      <c r="F95" s="227" t="s">
        <v>145</v>
      </c>
      <c r="G95" s="235">
        <f>IFERROR(G91*G93/100,0)</f>
        <v>0</v>
      </c>
      <c r="H95" s="235">
        <f t="shared" ref="H95:R95" si="73">IFERROR(H91*H93/100,0)</f>
        <v>0</v>
      </c>
      <c r="I95" s="235">
        <f t="shared" si="73"/>
        <v>0</v>
      </c>
      <c r="J95" s="235">
        <f t="shared" si="73"/>
        <v>0</v>
      </c>
      <c r="K95" s="235">
        <f t="shared" si="73"/>
        <v>0</v>
      </c>
      <c r="L95" s="235">
        <f t="shared" si="73"/>
        <v>0</v>
      </c>
      <c r="M95" s="235">
        <f t="shared" si="73"/>
        <v>0</v>
      </c>
      <c r="N95" s="235">
        <f t="shared" si="73"/>
        <v>0</v>
      </c>
      <c r="O95" s="235">
        <f t="shared" si="73"/>
        <v>0</v>
      </c>
      <c r="P95" s="235">
        <f t="shared" si="73"/>
        <v>0</v>
      </c>
      <c r="Q95" s="235">
        <f t="shared" si="73"/>
        <v>0</v>
      </c>
      <c r="R95" s="235">
        <f t="shared" si="73"/>
        <v>0</v>
      </c>
      <c r="S95" s="41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</row>
    <row r="96" spans="1:43" s="1" customFormat="1" ht="20.25" hidden="1" customHeight="1" x14ac:dyDescent="0.2">
      <c r="A96" s="36"/>
      <c r="B96" s="36"/>
      <c r="C96" s="53">
        <v>3</v>
      </c>
      <c r="D96" s="424"/>
      <c r="E96" s="402"/>
      <c r="F96" s="227" t="s">
        <v>147</v>
      </c>
      <c r="G96" s="228">
        <f>IFERROR(G91*G92/100*G92/88,0)</f>
        <v>0</v>
      </c>
      <c r="H96" s="228">
        <f t="shared" ref="H96:R96" si="74">IFERROR(H91*H92/100*H92/88,0)</f>
        <v>0</v>
      </c>
      <c r="I96" s="228">
        <f t="shared" si="74"/>
        <v>0</v>
      </c>
      <c r="J96" s="228">
        <f t="shared" si="74"/>
        <v>0</v>
      </c>
      <c r="K96" s="228">
        <f t="shared" si="74"/>
        <v>0</v>
      </c>
      <c r="L96" s="228">
        <f t="shared" si="74"/>
        <v>0</v>
      </c>
      <c r="M96" s="228">
        <f t="shared" si="74"/>
        <v>0</v>
      </c>
      <c r="N96" s="228">
        <f t="shared" si="74"/>
        <v>0</v>
      </c>
      <c r="O96" s="228">
        <f t="shared" si="74"/>
        <v>0</v>
      </c>
      <c r="P96" s="228">
        <f t="shared" si="74"/>
        <v>0</v>
      </c>
      <c r="Q96" s="228">
        <f t="shared" si="74"/>
        <v>0</v>
      </c>
      <c r="R96" s="228">
        <f t="shared" si="74"/>
        <v>0</v>
      </c>
      <c r="S96" s="41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</row>
    <row r="97" spans="1:43" s="1" customFormat="1" ht="20.25" customHeight="1" x14ac:dyDescent="0.2">
      <c r="A97" s="36"/>
      <c r="B97" s="36"/>
      <c r="C97" s="36"/>
      <c r="D97" s="424"/>
      <c r="E97" s="400" t="e">
        <f>'Gruppe 1'!E98:E103</f>
        <v>#VALUE!</v>
      </c>
      <c r="F97" s="134" t="str">
        <f>$F$6</f>
        <v>FM-Menge (kg)</v>
      </c>
      <c r="G97" s="226"/>
      <c r="H97" s="256" t="str">
        <f t="shared" ref="H97:R97" si="75">IFERROR(G97*H$123/G$123,"-")</f>
        <v>-</v>
      </c>
      <c r="I97" s="256" t="str">
        <f t="shared" si="75"/>
        <v>-</v>
      </c>
      <c r="J97" s="256" t="str">
        <f t="shared" si="75"/>
        <v>-</v>
      </c>
      <c r="K97" s="256" t="str">
        <f t="shared" si="75"/>
        <v>-</v>
      </c>
      <c r="L97" s="256" t="str">
        <f t="shared" si="75"/>
        <v>-</v>
      </c>
      <c r="M97" s="256" t="str">
        <f t="shared" si="75"/>
        <v>-</v>
      </c>
      <c r="N97" s="256" t="str">
        <f t="shared" si="75"/>
        <v>-</v>
      </c>
      <c r="O97" s="256" t="str">
        <f t="shared" si="75"/>
        <v>-</v>
      </c>
      <c r="P97" s="256" t="str">
        <f t="shared" si="75"/>
        <v>-</v>
      </c>
      <c r="Q97" s="256" t="str">
        <f t="shared" si="75"/>
        <v>-</v>
      </c>
      <c r="R97" s="256" t="str">
        <f t="shared" si="75"/>
        <v>-</v>
      </c>
      <c r="S97" s="41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</row>
    <row r="98" spans="1:43" s="1" customFormat="1" ht="20.25" customHeight="1" x14ac:dyDescent="0.2">
      <c r="A98" s="36"/>
      <c r="B98" s="36"/>
      <c r="C98" s="36"/>
      <c r="D98" s="424"/>
      <c r="E98" s="401"/>
      <c r="F98" s="134" t="s">
        <v>63</v>
      </c>
      <c r="G98" s="157">
        <f>'Gruppe 1'!G99</f>
        <v>98</v>
      </c>
      <c r="H98" s="236">
        <f>G98</f>
        <v>98</v>
      </c>
      <c r="I98" s="236">
        <f t="shared" ref="I98:R99" si="76">H98</f>
        <v>98</v>
      </c>
      <c r="J98" s="236">
        <f t="shared" si="76"/>
        <v>98</v>
      </c>
      <c r="K98" s="236">
        <f t="shared" si="76"/>
        <v>98</v>
      </c>
      <c r="L98" s="236">
        <f t="shared" si="76"/>
        <v>98</v>
      </c>
      <c r="M98" s="236">
        <f t="shared" si="76"/>
        <v>98</v>
      </c>
      <c r="N98" s="236">
        <f t="shared" si="76"/>
        <v>98</v>
      </c>
      <c r="O98" s="236">
        <f t="shared" si="76"/>
        <v>98</v>
      </c>
      <c r="P98" s="236">
        <f t="shared" si="76"/>
        <v>98</v>
      </c>
      <c r="Q98" s="236">
        <f t="shared" si="76"/>
        <v>98</v>
      </c>
      <c r="R98" s="236">
        <f t="shared" si="76"/>
        <v>98</v>
      </c>
      <c r="S98" s="41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</row>
    <row r="99" spans="1:43" s="1" customFormat="1" ht="20.25" customHeight="1" x14ac:dyDescent="0.2">
      <c r="A99" s="36"/>
      <c r="B99" s="36"/>
      <c r="C99" s="36"/>
      <c r="D99" s="424"/>
      <c r="E99" s="401"/>
      <c r="F99" s="134" t="s">
        <v>146</v>
      </c>
      <c r="G99" s="234">
        <f>'Gruppe 1'!G100</f>
        <v>4.5</v>
      </c>
      <c r="H99" s="237">
        <f>G99</f>
        <v>4.5</v>
      </c>
      <c r="I99" s="237">
        <f t="shared" si="76"/>
        <v>4.5</v>
      </c>
      <c r="J99" s="237">
        <f t="shared" si="76"/>
        <v>4.5</v>
      </c>
      <c r="K99" s="237">
        <f t="shared" si="76"/>
        <v>4.5</v>
      </c>
      <c r="L99" s="237">
        <f t="shared" si="76"/>
        <v>4.5</v>
      </c>
      <c r="M99" s="237">
        <f t="shared" si="76"/>
        <v>4.5</v>
      </c>
      <c r="N99" s="237">
        <f t="shared" si="76"/>
        <v>4.5</v>
      </c>
      <c r="O99" s="237">
        <f t="shared" si="76"/>
        <v>4.5</v>
      </c>
      <c r="P99" s="237">
        <f t="shared" si="76"/>
        <v>4.5</v>
      </c>
      <c r="Q99" s="237">
        <f t="shared" si="76"/>
        <v>4.5</v>
      </c>
      <c r="R99" s="237">
        <f t="shared" si="76"/>
        <v>4.5</v>
      </c>
      <c r="S99" s="41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</row>
    <row r="100" spans="1:43" s="1" customFormat="1" ht="20.25" hidden="1" customHeight="1" x14ac:dyDescent="0.2">
      <c r="A100" s="36"/>
      <c r="B100" s="83">
        <f>B94+1</f>
        <v>17</v>
      </c>
      <c r="C100" s="53">
        <v>1</v>
      </c>
      <c r="D100" s="424"/>
      <c r="E100" s="401"/>
      <c r="F100" s="227" t="s">
        <v>148</v>
      </c>
      <c r="G100" s="228">
        <f>IFERROR(G97*G98/100,0)</f>
        <v>0</v>
      </c>
      <c r="H100" s="228">
        <f t="shared" ref="H100:R100" si="77">IFERROR(H97*H98/100,0)</f>
        <v>0</v>
      </c>
      <c r="I100" s="228">
        <f t="shared" si="77"/>
        <v>0</v>
      </c>
      <c r="J100" s="228">
        <f t="shared" si="77"/>
        <v>0</v>
      </c>
      <c r="K100" s="228">
        <f t="shared" si="77"/>
        <v>0</v>
      </c>
      <c r="L100" s="228">
        <f t="shared" si="77"/>
        <v>0</v>
      </c>
      <c r="M100" s="228">
        <f t="shared" si="77"/>
        <v>0</v>
      </c>
      <c r="N100" s="228">
        <f t="shared" si="77"/>
        <v>0</v>
      </c>
      <c r="O100" s="228">
        <f t="shared" si="77"/>
        <v>0</v>
      </c>
      <c r="P100" s="228">
        <f t="shared" si="77"/>
        <v>0</v>
      </c>
      <c r="Q100" s="228">
        <f t="shared" si="77"/>
        <v>0</v>
      </c>
      <c r="R100" s="228">
        <f t="shared" si="77"/>
        <v>0</v>
      </c>
      <c r="S100" s="41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</row>
    <row r="101" spans="1:43" s="1" customFormat="1" ht="20.25" hidden="1" customHeight="1" x14ac:dyDescent="0.2">
      <c r="A101" s="36"/>
      <c r="B101" s="53"/>
      <c r="C101" s="53">
        <f>C100+1</f>
        <v>2</v>
      </c>
      <c r="D101" s="424"/>
      <c r="E101" s="401"/>
      <c r="F101" s="227" t="s">
        <v>145</v>
      </c>
      <c r="G101" s="235">
        <f>IFERROR(G97*G99/100,0)</f>
        <v>0</v>
      </c>
      <c r="H101" s="235">
        <f t="shared" ref="H101:R101" si="78">IFERROR(H97*H99/100,0)</f>
        <v>0</v>
      </c>
      <c r="I101" s="235">
        <f t="shared" si="78"/>
        <v>0</v>
      </c>
      <c r="J101" s="235">
        <f t="shared" si="78"/>
        <v>0</v>
      </c>
      <c r="K101" s="235">
        <f t="shared" si="78"/>
        <v>0</v>
      </c>
      <c r="L101" s="235">
        <f t="shared" si="78"/>
        <v>0</v>
      </c>
      <c r="M101" s="235">
        <f t="shared" si="78"/>
        <v>0</v>
      </c>
      <c r="N101" s="235">
        <f t="shared" si="78"/>
        <v>0</v>
      </c>
      <c r="O101" s="235">
        <f t="shared" si="78"/>
        <v>0</v>
      </c>
      <c r="P101" s="235">
        <f t="shared" si="78"/>
        <v>0</v>
      </c>
      <c r="Q101" s="235">
        <f t="shared" si="78"/>
        <v>0</v>
      </c>
      <c r="R101" s="235">
        <f t="shared" si="78"/>
        <v>0</v>
      </c>
      <c r="S101" s="41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</row>
    <row r="102" spans="1:43" s="1" customFormat="1" ht="20.25" hidden="1" customHeight="1" x14ac:dyDescent="0.2">
      <c r="A102" s="36"/>
      <c r="B102" s="36"/>
      <c r="C102" s="53">
        <v>3</v>
      </c>
      <c r="D102" s="424"/>
      <c r="E102" s="402"/>
      <c r="F102" s="227" t="s">
        <v>147</v>
      </c>
      <c r="G102" s="228">
        <f>IFERROR(G97*G98/100*G98/88,0)</f>
        <v>0</v>
      </c>
      <c r="H102" s="228">
        <f t="shared" ref="H102:R102" si="79">IFERROR(H97*H98/100*H98/88,0)</f>
        <v>0</v>
      </c>
      <c r="I102" s="228">
        <f t="shared" si="79"/>
        <v>0</v>
      </c>
      <c r="J102" s="228">
        <f t="shared" si="79"/>
        <v>0</v>
      </c>
      <c r="K102" s="228">
        <f t="shared" si="79"/>
        <v>0</v>
      </c>
      <c r="L102" s="228">
        <f t="shared" si="79"/>
        <v>0</v>
      </c>
      <c r="M102" s="228">
        <f t="shared" si="79"/>
        <v>0</v>
      </c>
      <c r="N102" s="228">
        <f t="shared" si="79"/>
        <v>0</v>
      </c>
      <c r="O102" s="228">
        <f t="shared" si="79"/>
        <v>0</v>
      </c>
      <c r="P102" s="228">
        <f t="shared" si="79"/>
        <v>0</v>
      </c>
      <c r="Q102" s="228">
        <f t="shared" si="79"/>
        <v>0</v>
      </c>
      <c r="R102" s="228">
        <f t="shared" si="79"/>
        <v>0</v>
      </c>
      <c r="S102" s="41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</row>
    <row r="103" spans="1:43" s="1" customFormat="1" ht="20.25" customHeight="1" x14ac:dyDescent="0.2">
      <c r="A103" s="36"/>
      <c r="B103" s="36"/>
      <c r="C103" s="36"/>
      <c r="D103" s="421" t="s">
        <v>70</v>
      </c>
      <c r="E103" s="400" t="e">
        <f>'Gruppe 1'!E104:E109</f>
        <v>#VALUE!</v>
      </c>
      <c r="F103" s="134" t="str">
        <f>$F$6</f>
        <v>FM-Menge (kg)</v>
      </c>
      <c r="G103" s="226"/>
      <c r="H103" s="256" t="str">
        <f t="shared" ref="H103:R103" si="80">IFERROR(G103*H$123/G$123,"-")</f>
        <v>-</v>
      </c>
      <c r="I103" s="256" t="str">
        <f t="shared" si="80"/>
        <v>-</v>
      </c>
      <c r="J103" s="256" t="str">
        <f t="shared" si="80"/>
        <v>-</v>
      </c>
      <c r="K103" s="256" t="str">
        <f t="shared" si="80"/>
        <v>-</v>
      </c>
      <c r="L103" s="256" t="str">
        <f t="shared" si="80"/>
        <v>-</v>
      </c>
      <c r="M103" s="256" t="str">
        <f t="shared" si="80"/>
        <v>-</v>
      </c>
      <c r="N103" s="256" t="str">
        <f t="shared" si="80"/>
        <v>-</v>
      </c>
      <c r="O103" s="256" t="str">
        <f t="shared" si="80"/>
        <v>-</v>
      </c>
      <c r="P103" s="256" t="str">
        <f t="shared" si="80"/>
        <v>-</v>
      </c>
      <c r="Q103" s="256" t="str">
        <f t="shared" si="80"/>
        <v>-</v>
      </c>
      <c r="R103" s="256" t="str">
        <f t="shared" si="80"/>
        <v>-</v>
      </c>
      <c r="S103" s="41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</row>
    <row r="104" spans="1:43" s="1" customFormat="1" ht="20.25" customHeight="1" x14ac:dyDescent="0.2">
      <c r="A104" s="36"/>
      <c r="B104" s="36"/>
      <c r="C104" s="36"/>
      <c r="D104" s="421"/>
      <c r="E104" s="401"/>
      <c r="F104" s="134" t="s">
        <v>63</v>
      </c>
      <c r="G104" s="157">
        <f>'Gruppe 1'!G105</f>
        <v>25</v>
      </c>
      <c r="H104" s="236">
        <f>G104</f>
        <v>25</v>
      </c>
      <c r="I104" s="236">
        <f t="shared" ref="I104:R105" si="81">H104</f>
        <v>25</v>
      </c>
      <c r="J104" s="236">
        <f t="shared" si="81"/>
        <v>25</v>
      </c>
      <c r="K104" s="236">
        <f t="shared" si="81"/>
        <v>25</v>
      </c>
      <c r="L104" s="236">
        <f t="shared" si="81"/>
        <v>25</v>
      </c>
      <c r="M104" s="236">
        <f t="shared" si="81"/>
        <v>25</v>
      </c>
      <c r="N104" s="236">
        <f t="shared" si="81"/>
        <v>25</v>
      </c>
      <c r="O104" s="236">
        <f t="shared" si="81"/>
        <v>25</v>
      </c>
      <c r="P104" s="236">
        <f t="shared" si="81"/>
        <v>25</v>
      </c>
      <c r="Q104" s="236">
        <f t="shared" si="81"/>
        <v>25</v>
      </c>
      <c r="R104" s="236">
        <f t="shared" si="81"/>
        <v>25</v>
      </c>
      <c r="S104" s="41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</row>
    <row r="105" spans="1:43" s="1" customFormat="1" ht="20.25" customHeight="1" x14ac:dyDescent="0.2">
      <c r="A105" s="36"/>
      <c r="B105" s="36"/>
      <c r="C105" s="36"/>
      <c r="D105" s="421"/>
      <c r="E105" s="401"/>
      <c r="F105" s="134" t="s">
        <v>146</v>
      </c>
      <c r="G105" s="234">
        <f>'Gruppe 1'!G106</f>
        <v>4.2</v>
      </c>
      <c r="H105" s="237">
        <f>G105</f>
        <v>4.2</v>
      </c>
      <c r="I105" s="237">
        <f t="shared" si="81"/>
        <v>4.2</v>
      </c>
      <c r="J105" s="237">
        <f t="shared" si="81"/>
        <v>4.2</v>
      </c>
      <c r="K105" s="237">
        <f t="shared" si="81"/>
        <v>4.2</v>
      </c>
      <c r="L105" s="237">
        <f t="shared" si="81"/>
        <v>4.2</v>
      </c>
      <c r="M105" s="237">
        <f t="shared" si="81"/>
        <v>4.2</v>
      </c>
      <c r="N105" s="237">
        <f t="shared" si="81"/>
        <v>4.2</v>
      </c>
      <c r="O105" s="237">
        <f t="shared" si="81"/>
        <v>4.2</v>
      </c>
      <c r="P105" s="237">
        <f t="shared" si="81"/>
        <v>4.2</v>
      </c>
      <c r="Q105" s="237">
        <f t="shared" si="81"/>
        <v>4.2</v>
      </c>
      <c r="R105" s="237">
        <f t="shared" si="81"/>
        <v>4.2</v>
      </c>
      <c r="S105" s="41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</row>
    <row r="106" spans="1:43" s="1" customFormat="1" ht="20.25" hidden="1" customHeight="1" x14ac:dyDescent="0.2">
      <c r="A106" s="36"/>
      <c r="B106" s="83">
        <f>B100+1</f>
        <v>18</v>
      </c>
      <c r="C106" s="53">
        <v>1</v>
      </c>
      <c r="D106" s="421"/>
      <c r="E106" s="401"/>
      <c r="F106" s="227" t="s">
        <v>148</v>
      </c>
      <c r="G106" s="228">
        <f>IFERROR(G103*G104/100,0)</f>
        <v>0</v>
      </c>
      <c r="H106" s="228">
        <f t="shared" ref="H106:R106" si="82">IFERROR(H103*H104/100,0)</f>
        <v>0</v>
      </c>
      <c r="I106" s="228">
        <f t="shared" si="82"/>
        <v>0</v>
      </c>
      <c r="J106" s="228">
        <f t="shared" si="82"/>
        <v>0</v>
      </c>
      <c r="K106" s="228">
        <f t="shared" si="82"/>
        <v>0</v>
      </c>
      <c r="L106" s="228">
        <f t="shared" si="82"/>
        <v>0</v>
      </c>
      <c r="M106" s="228">
        <f t="shared" si="82"/>
        <v>0</v>
      </c>
      <c r="N106" s="228">
        <f t="shared" si="82"/>
        <v>0</v>
      </c>
      <c r="O106" s="228">
        <f t="shared" si="82"/>
        <v>0</v>
      </c>
      <c r="P106" s="228">
        <f t="shared" si="82"/>
        <v>0</v>
      </c>
      <c r="Q106" s="228">
        <f t="shared" si="82"/>
        <v>0</v>
      </c>
      <c r="R106" s="228">
        <f t="shared" si="82"/>
        <v>0</v>
      </c>
      <c r="S106" s="41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</row>
    <row r="107" spans="1:43" s="1" customFormat="1" ht="20.25" hidden="1" customHeight="1" x14ac:dyDescent="0.2">
      <c r="A107" s="36"/>
      <c r="B107" s="53"/>
      <c r="C107" s="53">
        <f>C106+1</f>
        <v>2</v>
      </c>
      <c r="D107" s="421"/>
      <c r="E107" s="401"/>
      <c r="F107" s="227" t="s">
        <v>145</v>
      </c>
      <c r="G107" s="235">
        <f>IFERROR(G103*G105/100,0)</f>
        <v>0</v>
      </c>
      <c r="H107" s="235">
        <f t="shared" ref="H107:R107" si="83">IFERROR(H103*H105/100,0)</f>
        <v>0</v>
      </c>
      <c r="I107" s="235">
        <f t="shared" si="83"/>
        <v>0</v>
      </c>
      <c r="J107" s="235">
        <f t="shared" si="83"/>
        <v>0</v>
      </c>
      <c r="K107" s="235">
        <f t="shared" si="83"/>
        <v>0</v>
      </c>
      <c r="L107" s="235">
        <f t="shared" si="83"/>
        <v>0</v>
      </c>
      <c r="M107" s="235">
        <f t="shared" si="83"/>
        <v>0</v>
      </c>
      <c r="N107" s="235">
        <f t="shared" si="83"/>
        <v>0</v>
      </c>
      <c r="O107" s="235">
        <f t="shared" si="83"/>
        <v>0</v>
      </c>
      <c r="P107" s="235">
        <f t="shared" si="83"/>
        <v>0</v>
      </c>
      <c r="Q107" s="235">
        <f t="shared" si="83"/>
        <v>0</v>
      </c>
      <c r="R107" s="235">
        <f t="shared" si="83"/>
        <v>0</v>
      </c>
      <c r="S107" s="41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</row>
    <row r="108" spans="1:43" s="1" customFormat="1" ht="20.25" hidden="1" customHeight="1" x14ac:dyDescent="0.2">
      <c r="A108" s="36"/>
      <c r="B108" s="36"/>
      <c r="C108" s="53">
        <v>3</v>
      </c>
      <c r="D108" s="421"/>
      <c r="E108" s="402"/>
      <c r="F108" s="227" t="s">
        <v>147</v>
      </c>
      <c r="G108" s="228">
        <f>IFERROR(G103*G104/100*G104/88,0)</f>
        <v>0</v>
      </c>
      <c r="H108" s="228">
        <f t="shared" ref="H108:R108" si="84">IFERROR(H103*H104/100*H104/88,0)</f>
        <v>0</v>
      </c>
      <c r="I108" s="228">
        <f t="shared" si="84"/>
        <v>0</v>
      </c>
      <c r="J108" s="228">
        <f t="shared" si="84"/>
        <v>0</v>
      </c>
      <c r="K108" s="228">
        <f t="shared" si="84"/>
        <v>0</v>
      </c>
      <c r="L108" s="228">
        <f t="shared" si="84"/>
        <v>0</v>
      </c>
      <c r="M108" s="228">
        <f t="shared" si="84"/>
        <v>0</v>
      </c>
      <c r="N108" s="228">
        <f t="shared" si="84"/>
        <v>0</v>
      </c>
      <c r="O108" s="228">
        <f t="shared" si="84"/>
        <v>0</v>
      </c>
      <c r="P108" s="228">
        <f t="shared" si="84"/>
        <v>0</v>
      </c>
      <c r="Q108" s="228">
        <f t="shared" si="84"/>
        <v>0</v>
      </c>
      <c r="R108" s="228">
        <f t="shared" si="84"/>
        <v>0</v>
      </c>
      <c r="S108" s="41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</row>
    <row r="109" spans="1:43" s="1" customFormat="1" ht="20.25" customHeight="1" x14ac:dyDescent="0.2">
      <c r="A109" s="36"/>
      <c r="B109" s="36"/>
      <c r="C109" s="36"/>
      <c r="D109" s="421"/>
      <c r="E109" s="400" t="e">
        <f>'Gruppe 1'!E110:E115</f>
        <v>#VALUE!</v>
      </c>
      <c r="F109" s="134" t="str">
        <f>$F$6</f>
        <v>FM-Menge (kg)</v>
      </c>
      <c r="G109" s="226"/>
      <c r="H109" s="256" t="str">
        <f t="shared" ref="H109:R109" si="85">IFERROR(G109*H$123/G$123,"-")</f>
        <v>-</v>
      </c>
      <c r="I109" s="256" t="str">
        <f t="shared" si="85"/>
        <v>-</v>
      </c>
      <c r="J109" s="256" t="str">
        <f t="shared" si="85"/>
        <v>-</v>
      </c>
      <c r="K109" s="256" t="str">
        <f t="shared" si="85"/>
        <v>-</v>
      </c>
      <c r="L109" s="256" t="str">
        <f t="shared" si="85"/>
        <v>-</v>
      </c>
      <c r="M109" s="256" t="str">
        <f t="shared" si="85"/>
        <v>-</v>
      </c>
      <c r="N109" s="256" t="str">
        <f t="shared" si="85"/>
        <v>-</v>
      </c>
      <c r="O109" s="256" t="str">
        <f t="shared" si="85"/>
        <v>-</v>
      </c>
      <c r="P109" s="256" t="str">
        <f t="shared" si="85"/>
        <v>-</v>
      </c>
      <c r="Q109" s="256" t="str">
        <f t="shared" si="85"/>
        <v>-</v>
      </c>
      <c r="R109" s="256" t="str">
        <f t="shared" si="85"/>
        <v>-</v>
      </c>
      <c r="S109" s="41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</row>
    <row r="110" spans="1:43" s="1" customFormat="1" ht="20.25" customHeight="1" x14ac:dyDescent="0.2">
      <c r="A110" s="36"/>
      <c r="B110" s="36"/>
      <c r="C110" s="36"/>
      <c r="D110" s="421"/>
      <c r="E110" s="401"/>
      <c r="F110" s="134" t="s">
        <v>63</v>
      </c>
      <c r="G110" s="157">
        <f>'Gruppe 1'!G111</f>
        <v>24</v>
      </c>
      <c r="H110" s="236">
        <f>G110</f>
        <v>24</v>
      </c>
      <c r="I110" s="236">
        <f t="shared" ref="I110:R111" si="86">H110</f>
        <v>24</v>
      </c>
      <c r="J110" s="236">
        <f t="shared" si="86"/>
        <v>24</v>
      </c>
      <c r="K110" s="236">
        <f t="shared" si="86"/>
        <v>24</v>
      </c>
      <c r="L110" s="236">
        <f t="shared" si="86"/>
        <v>24</v>
      </c>
      <c r="M110" s="236">
        <f t="shared" si="86"/>
        <v>24</v>
      </c>
      <c r="N110" s="236">
        <f t="shared" si="86"/>
        <v>24</v>
      </c>
      <c r="O110" s="236">
        <f t="shared" si="86"/>
        <v>24</v>
      </c>
      <c r="P110" s="236">
        <f t="shared" si="86"/>
        <v>24</v>
      </c>
      <c r="Q110" s="236">
        <f t="shared" si="86"/>
        <v>24</v>
      </c>
      <c r="R110" s="236">
        <f t="shared" si="86"/>
        <v>24</v>
      </c>
      <c r="S110" s="41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</row>
    <row r="111" spans="1:43" s="1" customFormat="1" ht="20.25" customHeight="1" x14ac:dyDescent="0.2">
      <c r="A111" s="36"/>
      <c r="B111" s="36"/>
      <c r="C111" s="36"/>
      <c r="D111" s="421"/>
      <c r="E111" s="401"/>
      <c r="F111" s="134" t="s">
        <v>146</v>
      </c>
      <c r="G111" s="234">
        <f>'Gruppe 1'!G112</f>
        <v>2.25</v>
      </c>
      <c r="H111" s="237">
        <f>G111</f>
        <v>2.25</v>
      </c>
      <c r="I111" s="237">
        <f t="shared" si="86"/>
        <v>2.25</v>
      </c>
      <c r="J111" s="237">
        <f t="shared" si="86"/>
        <v>2.25</v>
      </c>
      <c r="K111" s="237">
        <f t="shared" si="86"/>
        <v>2.25</v>
      </c>
      <c r="L111" s="237">
        <f t="shared" si="86"/>
        <v>2.25</v>
      </c>
      <c r="M111" s="237">
        <f t="shared" si="86"/>
        <v>2.25</v>
      </c>
      <c r="N111" s="237">
        <f t="shared" si="86"/>
        <v>2.25</v>
      </c>
      <c r="O111" s="237">
        <f t="shared" si="86"/>
        <v>2.25</v>
      </c>
      <c r="P111" s="237">
        <f t="shared" si="86"/>
        <v>2.25</v>
      </c>
      <c r="Q111" s="237">
        <f t="shared" si="86"/>
        <v>2.25</v>
      </c>
      <c r="R111" s="237">
        <f t="shared" si="86"/>
        <v>2.25</v>
      </c>
      <c r="S111" s="41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</row>
    <row r="112" spans="1:43" s="1" customFormat="1" ht="20.25" hidden="1" customHeight="1" x14ac:dyDescent="0.2">
      <c r="A112" s="36"/>
      <c r="B112" s="83">
        <f>B106+1</f>
        <v>19</v>
      </c>
      <c r="C112" s="53">
        <v>1</v>
      </c>
      <c r="D112" s="421"/>
      <c r="E112" s="401"/>
      <c r="F112" s="227" t="s">
        <v>148</v>
      </c>
      <c r="G112" s="228">
        <f>IFERROR(G109*G110/100,0)</f>
        <v>0</v>
      </c>
      <c r="H112" s="228">
        <f t="shared" ref="H112:R112" si="87">IFERROR(H109*H110/100,0)</f>
        <v>0</v>
      </c>
      <c r="I112" s="228">
        <f t="shared" si="87"/>
        <v>0</v>
      </c>
      <c r="J112" s="228">
        <f t="shared" si="87"/>
        <v>0</v>
      </c>
      <c r="K112" s="228">
        <f t="shared" si="87"/>
        <v>0</v>
      </c>
      <c r="L112" s="228">
        <f t="shared" si="87"/>
        <v>0</v>
      </c>
      <c r="M112" s="228">
        <f t="shared" si="87"/>
        <v>0</v>
      </c>
      <c r="N112" s="228">
        <f t="shared" si="87"/>
        <v>0</v>
      </c>
      <c r="O112" s="228">
        <f t="shared" si="87"/>
        <v>0</v>
      </c>
      <c r="P112" s="228">
        <f t="shared" si="87"/>
        <v>0</v>
      </c>
      <c r="Q112" s="228">
        <f t="shared" si="87"/>
        <v>0</v>
      </c>
      <c r="R112" s="228">
        <f t="shared" si="87"/>
        <v>0</v>
      </c>
      <c r="S112" s="41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</row>
    <row r="113" spans="1:43" s="1" customFormat="1" ht="20.25" hidden="1" customHeight="1" x14ac:dyDescent="0.2">
      <c r="A113" s="36"/>
      <c r="B113" s="53"/>
      <c r="C113" s="53">
        <f>C112+1</f>
        <v>2</v>
      </c>
      <c r="D113" s="421"/>
      <c r="E113" s="401"/>
      <c r="F113" s="227" t="s">
        <v>145</v>
      </c>
      <c r="G113" s="235">
        <f>IFERROR(G109*G111/100,0)</f>
        <v>0</v>
      </c>
      <c r="H113" s="235">
        <f t="shared" ref="H113:R113" si="88">IFERROR(H109*H111/100,0)</f>
        <v>0</v>
      </c>
      <c r="I113" s="235">
        <f t="shared" si="88"/>
        <v>0</v>
      </c>
      <c r="J113" s="235">
        <f t="shared" si="88"/>
        <v>0</v>
      </c>
      <c r="K113" s="235">
        <f t="shared" si="88"/>
        <v>0</v>
      </c>
      <c r="L113" s="235">
        <f t="shared" si="88"/>
        <v>0</v>
      </c>
      <c r="M113" s="235">
        <f t="shared" si="88"/>
        <v>0</v>
      </c>
      <c r="N113" s="235">
        <f t="shared" si="88"/>
        <v>0</v>
      </c>
      <c r="O113" s="235">
        <f t="shared" si="88"/>
        <v>0</v>
      </c>
      <c r="P113" s="235">
        <f t="shared" si="88"/>
        <v>0</v>
      </c>
      <c r="Q113" s="235">
        <f t="shared" si="88"/>
        <v>0</v>
      </c>
      <c r="R113" s="235">
        <f t="shared" si="88"/>
        <v>0</v>
      </c>
      <c r="S113" s="41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</row>
    <row r="114" spans="1:43" s="1" customFormat="1" ht="20.25" hidden="1" customHeight="1" x14ac:dyDescent="0.2">
      <c r="A114" s="36"/>
      <c r="B114" s="36"/>
      <c r="C114" s="53">
        <v>3</v>
      </c>
      <c r="D114" s="421"/>
      <c r="E114" s="402"/>
      <c r="F114" s="227" t="s">
        <v>147</v>
      </c>
      <c r="G114" s="228">
        <f>IFERROR(G109*G110/100*G110/88,0)</f>
        <v>0</v>
      </c>
      <c r="H114" s="228">
        <f t="shared" ref="H114:R114" si="89">IFERROR(H109*H110/100*H110/88,0)</f>
        <v>0</v>
      </c>
      <c r="I114" s="228">
        <f t="shared" si="89"/>
        <v>0</v>
      </c>
      <c r="J114" s="228">
        <f t="shared" si="89"/>
        <v>0</v>
      </c>
      <c r="K114" s="228">
        <f t="shared" si="89"/>
        <v>0</v>
      </c>
      <c r="L114" s="228">
        <f t="shared" si="89"/>
        <v>0</v>
      </c>
      <c r="M114" s="228">
        <f t="shared" si="89"/>
        <v>0</v>
      </c>
      <c r="N114" s="228">
        <f t="shared" si="89"/>
        <v>0</v>
      </c>
      <c r="O114" s="228">
        <f t="shared" si="89"/>
        <v>0</v>
      </c>
      <c r="P114" s="228">
        <f t="shared" si="89"/>
        <v>0</v>
      </c>
      <c r="Q114" s="228">
        <f t="shared" si="89"/>
        <v>0</v>
      </c>
      <c r="R114" s="228">
        <f t="shared" si="89"/>
        <v>0</v>
      </c>
      <c r="S114" s="41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</row>
    <row r="115" spans="1:43" s="36" customFormat="1" ht="4.5" customHeight="1" x14ac:dyDescent="0.2">
      <c r="D115" s="244"/>
      <c r="E115" s="244"/>
      <c r="F115" s="54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41"/>
    </row>
    <row r="116" spans="1:43" s="21" customFormat="1" ht="33" hidden="1" customHeight="1" x14ac:dyDescent="0.25">
      <c r="A116" s="48"/>
      <c r="B116" s="48"/>
      <c r="C116" s="48">
        <v>1</v>
      </c>
      <c r="D116" s="257"/>
      <c r="E116" s="403" t="s">
        <v>121</v>
      </c>
      <c r="F116" s="404"/>
      <c r="G116" s="215">
        <f>IFERROR(SUMIF($C$6:$C$114,$C116,G$6:G$114),"0")</f>
        <v>0</v>
      </c>
      <c r="H116" s="215">
        <f t="shared" ref="H116:R118" si="90">IFERROR(SUMIF($C$6:$C$114,$C116,H$6:H$114),"0")</f>
        <v>0</v>
      </c>
      <c r="I116" s="215">
        <f t="shared" si="90"/>
        <v>0</v>
      </c>
      <c r="J116" s="215">
        <f t="shared" si="90"/>
        <v>0</v>
      </c>
      <c r="K116" s="215">
        <f t="shared" si="90"/>
        <v>0</v>
      </c>
      <c r="L116" s="215">
        <f t="shared" si="90"/>
        <v>0</v>
      </c>
      <c r="M116" s="215">
        <f t="shared" si="90"/>
        <v>0</v>
      </c>
      <c r="N116" s="215">
        <f t="shared" si="90"/>
        <v>0</v>
      </c>
      <c r="O116" s="215">
        <f t="shared" si="90"/>
        <v>0</v>
      </c>
      <c r="P116" s="215">
        <f t="shared" si="90"/>
        <v>0</v>
      </c>
      <c r="Q116" s="215">
        <f t="shared" si="90"/>
        <v>0</v>
      </c>
      <c r="R116" s="215">
        <f t="shared" si="90"/>
        <v>0</v>
      </c>
      <c r="S116" s="41"/>
      <c r="T116" s="36"/>
    </row>
    <row r="117" spans="1:43" s="21" customFormat="1" ht="33" hidden="1" customHeight="1" x14ac:dyDescent="0.25">
      <c r="A117" s="48"/>
      <c r="B117" s="48"/>
      <c r="C117" s="48">
        <v>2</v>
      </c>
      <c r="D117" s="257"/>
      <c r="E117" s="403" t="s">
        <v>123</v>
      </c>
      <c r="F117" s="404"/>
      <c r="G117" s="294">
        <f>IFERROR(SUMIF($C$6:$C$114,$C117,G$6:G$114),"0")</f>
        <v>0</v>
      </c>
      <c r="H117" s="294">
        <f t="shared" si="90"/>
        <v>0</v>
      </c>
      <c r="I117" s="294">
        <f t="shared" si="90"/>
        <v>0</v>
      </c>
      <c r="J117" s="294">
        <f t="shared" si="90"/>
        <v>0</v>
      </c>
      <c r="K117" s="294">
        <f t="shared" si="90"/>
        <v>0</v>
      </c>
      <c r="L117" s="294">
        <f t="shared" si="90"/>
        <v>0</v>
      </c>
      <c r="M117" s="294">
        <f t="shared" si="90"/>
        <v>0</v>
      </c>
      <c r="N117" s="294">
        <f t="shared" si="90"/>
        <v>0</v>
      </c>
      <c r="O117" s="294">
        <f t="shared" si="90"/>
        <v>0</v>
      </c>
      <c r="P117" s="294">
        <f t="shared" si="90"/>
        <v>0</v>
      </c>
      <c r="Q117" s="294">
        <f t="shared" si="90"/>
        <v>0</v>
      </c>
      <c r="R117" s="294">
        <f t="shared" si="90"/>
        <v>0</v>
      </c>
      <c r="S117" s="41"/>
      <c r="T117" s="36"/>
    </row>
    <row r="118" spans="1:43" s="21" customFormat="1" ht="30" hidden="1" customHeight="1" x14ac:dyDescent="0.2">
      <c r="A118" s="48"/>
      <c r="B118" s="48"/>
      <c r="C118" s="48">
        <v>3</v>
      </c>
      <c r="D118" s="258"/>
      <c r="E118" s="403" t="s">
        <v>149</v>
      </c>
      <c r="F118" s="404"/>
      <c r="G118" s="215">
        <f>IFERROR(SUMIF($C$6:$C$114,$C118,G$6:G$114),"0")</f>
        <v>0</v>
      </c>
      <c r="H118" s="215">
        <f t="shared" si="90"/>
        <v>0</v>
      </c>
      <c r="I118" s="215">
        <f t="shared" si="90"/>
        <v>0</v>
      </c>
      <c r="J118" s="215">
        <f t="shared" si="90"/>
        <v>0</v>
      </c>
      <c r="K118" s="215">
        <f t="shared" si="90"/>
        <v>0</v>
      </c>
      <c r="L118" s="215">
        <f t="shared" si="90"/>
        <v>0</v>
      </c>
      <c r="M118" s="215">
        <f t="shared" si="90"/>
        <v>0</v>
      </c>
      <c r="N118" s="215">
        <f t="shared" si="90"/>
        <v>0</v>
      </c>
      <c r="O118" s="215">
        <f t="shared" si="90"/>
        <v>0</v>
      </c>
      <c r="P118" s="215">
        <f t="shared" si="90"/>
        <v>0</v>
      </c>
      <c r="Q118" s="215">
        <f t="shared" si="90"/>
        <v>0</v>
      </c>
      <c r="R118" s="215">
        <f t="shared" si="90"/>
        <v>0</v>
      </c>
      <c r="S118" s="41"/>
      <c r="T118" s="36"/>
    </row>
    <row r="119" spans="1:43" s="70" customFormat="1" ht="24" hidden="1" customHeight="1" x14ac:dyDescent="0.2">
      <c r="A119" s="288"/>
      <c r="B119" s="288"/>
      <c r="C119" s="48">
        <v>1</v>
      </c>
      <c r="D119" s="176"/>
      <c r="E119" s="405" t="s">
        <v>158</v>
      </c>
      <c r="F119" s="406"/>
      <c r="G119" s="294">
        <f>IFERROR(SUMIF($C$31:$C$114,$C119,G$31:G$114),"0")</f>
        <v>0</v>
      </c>
      <c r="H119" s="294">
        <f t="shared" ref="H119:R120" si="91">IFERROR(SUMIF($C$31:$C$114,$C119,H$31:H$114),"0")</f>
        <v>0</v>
      </c>
      <c r="I119" s="294">
        <f t="shared" si="91"/>
        <v>0</v>
      </c>
      <c r="J119" s="294">
        <f t="shared" si="91"/>
        <v>0</v>
      </c>
      <c r="K119" s="294">
        <f t="shared" si="91"/>
        <v>0</v>
      </c>
      <c r="L119" s="294">
        <f t="shared" si="91"/>
        <v>0</v>
      </c>
      <c r="M119" s="294">
        <f t="shared" si="91"/>
        <v>0</v>
      </c>
      <c r="N119" s="294">
        <f t="shared" si="91"/>
        <v>0</v>
      </c>
      <c r="O119" s="294">
        <f t="shared" si="91"/>
        <v>0</v>
      </c>
      <c r="P119" s="294">
        <f t="shared" si="91"/>
        <v>0</v>
      </c>
      <c r="Q119" s="294">
        <f t="shared" si="91"/>
        <v>0</v>
      </c>
      <c r="R119" s="294">
        <f t="shared" si="91"/>
        <v>0</v>
      </c>
      <c r="S119" s="177"/>
      <c r="T119" s="51"/>
    </row>
    <row r="120" spans="1:43" s="70" customFormat="1" ht="24" hidden="1" customHeight="1" x14ac:dyDescent="0.2">
      <c r="A120" s="288"/>
      <c r="B120" s="288"/>
      <c r="C120" s="288">
        <v>3</v>
      </c>
      <c r="D120" s="176"/>
      <c r="E120" s="405" t="s">
        <v>107</v>
      </c>
      <c r="F120" s="406"/>
      <c r="G120" s="215">
        <f>IFERROR(SUMIF($C$31:$C$114,$C120,G$31:G$114),"0")</f>
        <v>0</v>
      </c>
      <c r="H120" s="215">
        <f t="shared" si="91"/>
        <v>0</v>
      </c>
      <c r="I120" s="215">
        <f t="shared" si="91"/>
        <v>0</v>
      </c>
      <c r="J120" s="215">
        <f t="shared" si="91"/>
        <v>0</v>
      </c>
      <c r="K120" s="215">
        <f t="shared" si="91"/>
        <v>0</v>
      </c>
      <c r="L120" s="215">
        <f t="shared" si="91"/>
        <v>0</v>
      </c>
      <c r="M120" s="215">
        <f t="shared" si="91"/>
        <v>0</v>
      </c>
      <c r="N120" s="215">
        <f t="shared" si="91"/>
        <v>0</v>
      </c>
      <c r="O120" s="215">
        <f t="shared" si="91"/>
        <v>0</v>
      </c>
      <c r="P120" s="215">
        <f t="shared" si="91"/>
        <v>0</v>
      </c>
      <c r="Q120" s="215">
        <f t="shared" si="91"/>
        <v>0</v>
      </c>
      <c r="R120" s="215">
        <f t="shared" si="91"/>
        <v>0</v>
      </c>
      <c r="S120" s="177"/>
      <c r="T120" s="51"/>
    </row>
    <row r="121" spans="1:43" s="70" customFormat="1" ht="24" hidden="1" customHeight="1" x14ac:dyDescent="0.2">
      <c r="A121" s="288"/>
      <c r="B121" s="288"/>
      <c r="C121" s="288"/>
      <c r="D121" s="259"/>
      <c r="E121" s="411" t="s">
        <v>109</v>
      </c>
      <c r="F121" s="412"/>
      <c r="G121" s="260">
        <f>SUMIF($C$103:$C$114,$C121,G$103:G$114)</f>
        <v>0</v>
      </c>
      <c r="H121" s="260">
        <f>SUMIF($C$103:$C$114,$C121,H$103:H$114)</f>
        <v>0</v>
      </c>
      <c r="I121" s="260">
        <f t="shared" ref="I121:R122" si="92">SUMIF($C$103:$C$114,$C121,I$103:I$114)</f>
        <v>0</v>
      </c>
      <c r="J121" s="260">
        <f t="shared" si="92"/>
        <v>0</v>
      </c>
      <c r="K121" s="260">
        <f t="shared" si="92"/>
        <v>0</v>
      </c>
      <c r="L121" s="260">
        <f t="shared" si="92"/>
        <v>0</v>
      </c>
      <c r="M121" s="260">
        <f t="shared" si="92"/>
        <v>0</v>
      </c>
      <c r="N121" s="260">
        <f t="shared" si="92"/>
        <v>0</v>
      </c>
      <c r="O121" s="260">
        <f t="shared" si="92"/>
        <v>0</v>
      </c>
      <c r="P121" s="260">
        <f t="shared" si="92"/>
        <v>0</v>
      </c>
      <c r="Q121" s="260">
        <f t="shared" si="92"/>
        <v>0</v>
      </c>
      <c r="R121" s="260">
        <f t="shared" si="92"/>
        <v>0</v>
      </c>
      <c r="S121" s="177"/>
      <c r="T121" s="51"/>
    </row>
    <row r="122" spans="1:43" s="70" customFormat="1" ht="24" hidden="1" customHeight="1" x14ac:dyDescent="0.2">
      <c r="A122" s="288"/>
      <c r="B122" s="288"/>
      <c r="C122" s="288"/>
      <c r="D122" s="259"/>
      <c r="E122" s="411" t="s">
        <v>108</v>
      </c>
      <c r="F122" s="412"/>
      <c r="G122" s="261">
        <f>SUMIF($C$103:$C$114,$C122,G$103:G$114)</f>
        <v>0</v>
      </c>
      <c r="H122" s="261">
        <f>SUMIF($C$103:$C$114,$C122,H$103:H$114)</f>
        <v>0</v>
      </c>
      <c r="I122" s="261">
        <f t="shared" si="92"/>
        <v>0</v>
      </c>
      <c r="J122" s="261">
        <f t="shared" si="92"/>
        <v>0</v>
      </c>
      <c r="K122" s="261">
        <f t="shared" si="92"/>
        <v>0</v>
      </c>
      <c r="L122" s="261">
        <f t="shared" si="92"/>
        <v>0</v>
      </c>
      <c r="M122" s="261">
        <f t="shared" si="92"/>
        <v>0</v>
      </c>
      <c r="N122" s="261">
        <f t="shared" si="92"/>
        <v>0</v>
      </c>
      <c r="O122" s="261">
        <f t="shared" si="92"/>
        <v>0</v>
      </c>
      <c r="P122" s="261">
        <f t="shared" si="92"/>
        <v>0</v>
      </c>
      <c r="Q122" s="261">
        <f t="shared" si="92"/>
        <v>0</v>
      </c>
      <c r="R122" s="261">
        <f t="shared" si="92"/>
        <v>0</v>
      </c>
      <c r="S122" s="177"/>
      <c r="T122" s="51"/>
    </row>
    <row r="123" spans="1:43" s="1" customFormat="1" ht="30" hidden="1" customHeight="1" x14ac:dyDescent="0.2">
      <c r="A123" s="36"/>
      <c r="B123" s="36"/>
      <c r="C123" s="297">
        <f>F2</f>
        <v>5</v>
      </c>
      <c r="D123" s="136"/>
      <c r="E123" s="418" t="s">
        <v>98</v>
      </c>
      <c r="F123" s="419"/>
      <c r="G123" s="298">
        <f>INDEX(Milch!H$19:H$26,MATCH(Vorbereiter!$C123,Milch!$B$19:$B$26,0),1)</f>
        <v>0</v>
      </c>
      <c r="H123" s="298">
        <f>INDEX(Milch!I$19:I$26,MATCH(Vorbereiter!$C123,Milch!$B$19:$B$26,0),1)</f>
        <v>0</v>
      </c>
      <c r="I123" s="298">
        <f>INDEX(Milch!J$19:J$26,MATCH(Vorbereiter!$C123,Milch!$B$19:$B$26,0),1)</f>
        <v>0</v>
      </c>
      <c r="J123" s="298" t="e">
        <f>INDEX(Milch!#REF!,MATCH(Vorbereiter!$C123,Milch!$B$19:$B$26,0),1)</f>
        <v>#REF!</v>
      </c>
      <c r="K123" s="298" t="e">
        <f>INDEX(Milch!#REF!,MATCH(Vorbereiter!$C123,Milch!$B$19:$B$26,0),1)</f>
        <v>#REF!</v>
      </c>
      <c r="L123" s="298" t="e">
        <f>INDEX(Milch!#REF!,MATCH(Vorbereiter!$C123,Milch!$B$19:$B$26,0),1)</f>
        <v>#REF!</v>
      </c>
      <c r="M123" s="298" t="e">
        <f>INDEX(Milch!#REF!,MATCH(Vorbereiter!$C123,Milch!$B$19:$B$26,0),1)</f>
        <v>#REF!</v>
      </c>
      <c r="N123" s="298" t="e">
        <f>INDEX(Milch!#REF!,MATCH(Vorbereiter!$C123,Milch!$B$19:$B$26,0),1)</f>
        <v>#REF!</v>
      </c>
      <c r="O123" s="298" t="e">
        <f>INDEX(Milch!#REF!,MATCH(Vorbereiter!$C123,Milch!$B$19:$B$26,0),1)</f>
        <v>#REF!</v>
      </c>
      <c r="P123" s="298" t="e">
        <f>INDEX(Milch!#REF!,MATCH(Vorbereiter!$C123,Milch!$B$19:$B$26,0),1)</f>
        <v>#REF!</v>
      </c>
      <c r="Q123" s="298" t="e">
        <f>INDEX(Milch!#REF!,MATCH(Vorbereiter!$C123,Milch!$B$19:$B$26,0),1)</f>
        <v>#REF!</v>
      </c>
      <c r="R123" s="298" t="e">
        <f>INDEX(Milch!#REF!,MATCH(Vorbereiter!$C123,Milch!$B$19:$B$26,0),1)</f>
        <v>#REF!</v>
      </c>
      <c r="S123" s="102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</row>
    <row r="124" spans="1:43" s="21" customFormat="1" ht="33" hidden="1" customHeight="1" x14ac:dyDescent="0.2">
      <c r="A124" s="48"/>
      <c r="B124" s="48"/>
      <c r="C124" s="48"/>
      <c r="D124" s="183"/>
      <c r="E124" s="409" t="s">
        <v>175</v>
      </c>
      <c r="F124" s="410"/>
      <c r="G124" s="209" t="str">
        <f>IFERROR(G116/G123,"-")</f>
        <v>-</v>
      </c>
      <c r="H124" s="209" t="str">
        <f>IFERROR(H116/H123,"-")</f>
        <v>-</v>
      </c>
      <c r="I124" s="209" t="str">
        <f t="shared" ref="I124:R124" si="93">IFERROR(I116/I123,"-")</f>
        <v>-</v>
      </c>
      <c r="J124" s="209" t="str">
        <f t="shared" si="93"/>
        <v>-</v>
      </c>
      <c r="K124" s="209" t="str">
        <f t="shared" si="93"/>
        <v>-</v>
      </c>
      <c r="L124" s="209" t="str">
        <f t="shared" si="93"/>
        <v>-</v>
      </c>
      <c r="M124" s="209" t="str">
        <f t="shared" si="93"/>
        <v>-</v>
      </c>
      <c r="N124" s="209" t="str">
        <f t="shared" si="93"/>
        <v>-</v>
      </c>
      <c r="O124" s="209" t="str">
        <f t="shared" si="93"/>
        <v>-</v>
      </c>
      <c r="P124" s="209" t="str">
        <f t="shared" si="93"/>
        <v>-</v>
      </c>
      <c r="Q124" s="209" t="str">
        <f t="shared" si="93"/>
        <v>-</v>
      </c>
      <c r="R124" s="209" t="str">
        <f t="shared" si="93"/>
        <v>-</v>
      </c>
      <c r="S124" s="102"/>
      <c r="T124" s="36"/>
    </row>
    <row r="125" spans="1:43" s="21" customFormat="1" ht="33" hidden="1" customHeight="1" x14ac:dyDescent="0.2">
      <c r="A125" s="36"/>
      <c r="B125" s="36"/>
      <c r="C125" s="36"/>
      <c r="D125" s="184" t="s">
        <v>99</v>
      </c>
      <c r="E125" s="413" t="s">
        <v>106</v>
      </c>
      <c r="F125" s="414"/>
      <c r="G125" s="188" t="str">
        <f>IFERROR(G126/G124,"-")</f>
        <v>-</v>
      </c>
      <c r="H125" s="188" t="str">
        <f>IFERROR(H126/H124,"-")</f>
        <v>-</v>
      </c>
      <c r="I125" s="188" t="str">
        <f t="shared" ref="I125:R125" si="94">IFERROR(I126/I124,"-")</f>
        <v>-</v>
      </c>
      <c r="J125" s="188" t="str">
        <f t="shared" si="94"/>
        <v>-</v>
      </c>
      <c r="K125" s="188" t="str">
        <f t="shared" si="94"/>
        <v>-</v>
      </c>
      <c r="L125" s="188" t="str">
        <f t="shared" si="94"/>
        <v>-</v>
      </c>
      <c r="M125" s="188" t="str">
        <f t="shared" si="94"/>
        <v>-</v>
      </c>
      <c r="N125" s="188" t="str">
        <f t="shared" si="94"/>
        <v>-</v>
      </c>
      <c r="O125" s="188" t="str">
        <f t="shared" si="94"/>
        <v>-</v>
      </c>
      <c r="P125" s="188" t="str">
        <f t="shared" si="94"/>
        <v>-</v>
      </c>
      <c r="Q125" s="188" t="str">
        <f t="shared" si="94"/>
        <v>-</v>
      </c>
      <c r="R125" s="188" t="str">
        <f t="shared" si="94"/>
        <v>-</v>
      </c>
      <c r="S125" s="102"/>
      <c r="T125" s="36"/>
    </row>
    <row r="126" spans="1:43" s="21" customFormat="1" ht="33" hidden="1" customHeight="1" x14ac:dyDescent="0.2">
      <c r="A126" s="36"/>
      <c r="B126" s="36"/>
      <c r="C126" s="297">
        <f>F2*10</f>
        <v>50</v>
      </c>
      <c r="D126" s="184" t="s">
        <v>100</v>
      </c>
      <c r="E126" s="409" t="s">
        <v>134</v>
      </c>
      <c r="F126" s="410"/>
      <c r="G126" s="210" t="e">
        <f>INDEX(Milch!H19:H26,MATCH(Vorbereiter!$C126,Milch!$B$19:$B$26,0),1)</f>
        <v>#N/A</v>
      </c>
      <c r="H126" s="210" t="e">
        <f>INDEX(Milch!I19:I26,MATCH(Vorbereiter!$C$126,Milch!$B$19:$B$26,0),1)</f>
        <v>#N/A</v>
      </c>
      <c r="I126" s="210" t="e">
        <f>INDEX(Milch!J19:J26,MATCH(Vorbereiter!$C$126,Milch!$B$19:$B$26,0),1)</f>
        <v>#N/A</v>
      </c>
      <c r="J126" s="210" t="e">
        <f>INDEX(Milch!#REF!,MATCH(Vorbereiter!$C$126,Milch!$B$19:$B$26,0),1)</f>
        <v>#REF!</v>
      </c>
      <c r="K126" s="210" t="e">
        <f>INDEX(Milch!#REF!,MATCH(Vorbereiter!$C$126,Milch!$B$19:$B$26,0),1)</f>
        <v>#REF!</v>
      </c>
      <c r="L126" s="210" t="e">
        <f>INDEX(Milch!#REF!,MATCH(Vorbereiter!$C$126,Milch!$B$19:$B$26,0),1)</f>
        <v>#REF!</v>
      </c>
      <c r="M126" s="210" t="e">
        <f>INDEX(Milch!#REF!,MATCH(Vorbereiter!$C$126,Milch!$B$19:$B$26,0),1)</f>
        <v>#REF!</v>
      </c>
      <c r="N126" s="210" t="e">
        <f>INDEX(Milch!#REF!,MATCH(Vorbereiter!$C$126,Milch!$B$19:$B$26,0),1)</f>
        <v>#REF!</v>
      </c>
      <c r="O126" s="210" t="e">
        <f>INDEX(Milch!#REF!,MATCH(Vorbereiter!$C$126,Milch!$B$19:$B$26,0),1)</f>
        <v>#REF!</v>
      </c>
      <c r="P126" s="210" t="e">
        <f>INDEX(Milch!#REF!,MATCH(Vorbereiter!$C$126,Milch!$B$19:$B$26,0),1)</f>
        <v>#REF!</v>
      </c>
      <c r="Q126" s="210" t="e">
        <f>INDEX(Milch!#REF!,MATCH(Vorbereiter!$C$126,Milch!$B$19:$B$26,0),1)</f>
        <v>#REF!</v>
      </c>
      <c r="R126" s="210" t="e">
        <f>INDEX(Milch!#REF!,MATCH(Vorbereiter!$C$126,Milch!$B$19:$B$26,0),1)</f>
        <v>#REF!</v>
      </c>
      <c r="S126" s="104"/>
      <c r="T126" s="36"/>
    </row>
    <row r="127" spans="1:43" s="21" customFormat="1" ht="33" hidden="1" customHeight="1" x14ac:dyDescent="0.2">
      <c r="A127" s="36"/>
      <c r="B127" s="36"/>
      <c r="C127" s="36"/>
      <c r="D127" s="184" t="s">
        <v>99</v>
      </c>
      <c r="E127" s="413" t="s">
        <v>135</v>
      </c>
      <c r="F127" s="414"/>
      <c r="G127" s="214">
        <f>Milch!H10</f>
        <v>35</v>
      </c>
      <c r="H127" s="214">
        <f>Milch!I10</f>
        <v>35</v>
      </c>
      <c r="I127" s="214">
        <f>Milch!J10</f>
        <v>35</v>
      </c>
      <c r="J127" s="214" t="e">
        <f>Milch!#REF!</f>
        <v>#REF!</v>
      </c>
      <c r="K127" s="214" t="e">
        <f>Milch!#REF!</f>
        <v>#REF!</v>
      </c>
      <c r="L127" s="214" t="e">
        <f>Milch!#REF!</f>
        <v>#REF!</v>
      </c>
      <c r="M127" s="214" t="e">
        <f>Milch!#REF!</f>
        <v>#REF!</v>
      </c>
      <c r="N127" s="214" t="e">
        <f>Milch!#REF!</f>
        <v>#REF!</v>
      </c>
      <c r="O127" s="214" t="e">
        <f>Milch!#REF!</f>
        <v>#REF!</v>
      </c>
      <c r="P127" s="214" t="e">
        <f>Milch!#REF!</f>
        <v>#REF!</v>
      </c>
      <c r="Q127" s="214" t="e">
        <f>Milch!#REF!</f>
        <v>#REF!</v>
      </c>
      <c r="R127" s="214" t="e">
        <f>Milch!#REF!</f>
        <v>#REF!</v>
      </c>
      <c r="S127" s="163"/>
      <c r="T127" s="36"/>
    </row>
    <row r="128" spans="1:43" s="21" customFormat="1" ht="33" hidden="1" customHeight="1" x14ac:dyDescent="0.2">
      <c r="A128" s="36"/>
      <c r="B128" s="36"/>
      <c r="C128" s="36"/>
      <c r="D128" s="184" t="s">
        <v>100</v>
      </c>
      <c r="E128" s="409" t="s">
        <v>104</v>
      </c>
      <c r="F128" s="410"/>
      <c r="G128" s="154" t="str">
        <f>IFERROR(G126*G127/100,"-")</f>
        <v>-</v>
      </c>
      <c r="H128" s="154" t="str">
        <f>IFERROR(H126*H127/100,"-")</f>
        <v>-</v>
      </c>
      <c r="I128" s="154" t="str">
        <f t="shared" ref="I128:R128" si="95">IFERROR(I126*I127/100,"-")</f>
        <v>-</v>
      </c>
      <c r="J128" s="154" t="str">
        <f t="shared" si="95"/>
        <v>-</v>
      </c>
      <c r="K128" s="154" t="str">
        <f t="shared" si="95"/>
        <v>-</v>
      </c>
      <c r="L128" s="154" t="str">
        <f t="shared" si="95"/>
        <v>-</v>
      </c>
      <c r="M128" s="154" t="str">
        <f t="shared" si="95"/>
        <v>-</v>
      </c>
      <c r="N128" s="154" t="str">
        <f t="shared" si="95"/>
        <v>-</v>
      </c>
      <c r="O128" s="154" t="str">
        <f t="shared" si="95"/>
        <v>-</v>
      </c>
      <c r="P128" s="154" t="str">
        <f t="shared" si="95"/>
        <v>-</v>
      </c>
      <c r="Q128" s="154" t="str">
        <f t="shared" si="95"/>
        <v>-</v>
      </c>
      <c r="R128" s="154" t="str">
        <f t="shared" si="95"/>
        <v>-</v>
      </c>
      <c r="S128" s="41"/>
      <c r="T128" s="36"/>
    </row>
    <row r="129" spans="1:20" s="21" customFormat="1" ht="33" hidden="1" customHeight="1" x14ac:dyDescent="0.2">
      <c r="A129" s="36"/>
      <c r="B129" s="36"/>
      <c r="C129" s="36"/>
      <c r="D129" s="185" t="s">
        <v>101</v>
      </c>
      <c r="E129" s="413" t="s">
        <v>176</v>
      </c>
      <c r="F129" s="414"/>
      <c r="G129" s="245" t="str">
        <f>IFERROR(G117/G123,"-")</f>
        <v>-</v>
      </c>
      <c r="H129" s="245" t="str">
        <f t="shared" ref="H129:R129" si="96">IFERROR(H117/H123,"-")</f>
        <v>-</v>
      </c>
      <c r="I129" s="245" t="str">
        <f t="shared" si="96"/>
        <v>-</v>
      </c>
      <c r="J129" s="245" t="str">
        <f t="shared" si="96"/>
        <v>-</v>
      </c>
      <c r="K129" s="245" t="str">
        <f t="shared" si="96"/>
        <v>-</v>
      </c>
      <c r="L129" s="245" t="str">
        <f t="shared" si="96"/>
        <v>-</v>
      </c>
      <c r="M129" s="245" t="str">
        <f t="shared" si="96"/>
        <v>-</v>
      </c>
      <c r="N129" s="245" t="str">
        <f t="shared" si="96"/>
        <v>-</v>
      </c>
      <c r="O129" s="245" t="str">
        <f t="shared" si="96"/>
        <v>-</v>
      </c>
      <c r="P129" s="245" t="str">
        <f t="shared" si="96"/>
        <v>-</v>
      </c>
      <c r="Q129" s="245" t="str">
        <f t="shared" si="96"/>
        <v>-</v>
      </c>
      <c r="R129" s="245" t="str">
        <f t="shared" si="96"/>
        <v>-</v>
      </c>
      <c r="S129" s="41"/>
      <c r="T129" s="36"/>
    </row>
    <row r="130" spans="1:20" s="21" customFormat="1" ht="33" hidden="1" customHeight="1" x14ac:dyDescent="0.2">
      <c r="A130" s="36"/>
      <c r="B130" s="36"/>
      <c r="C130" s="36"/>
      <c r="D130" s="184" t="s">
        <v>100</v>
      </c>
      <c r="E130" s="415" t="s">
        <v>150</v>
      </c>
      <c r="F130" s="416"/>
      <c r="G130" s="212" t="str">
        <f>IFERROR(G128-G129,"-")</f>
        <v>-</v>
      </c>
      <c r="H130" s="212" t="str">
        <f>IFERROR(H128-H129,"-")</f>
        <v>-</v>
      </c>
      <c r="I130" s="212" t="str">
        <f t="shared" ref="I130:R130" si="97">IFERROR(I128-I129,"-")</f>
        <v>-</v>
      </c>
      <c r="J130" s="212" t="str">
        <f t="shared" si="97"/>
        <v>-</v>
      </c>
      <c r="K130" s="212" t="str">
        <f t="shared" si="97"/>
        <v>-</v>
      </c>
      <c r="L130" s="212" t="str">
        <f t="shared" si="97"/>
        <v>-</v>
      </c>
      <c r="M130" s="212" t="str">
        <f t="shared" si="97"/>
        <v>-</v>
      </c>
      <c r="N130" s="212" t="str">
        <f t="shared" si="97"/>
        <v>-</v>
      </c>
      <c r="O130" s="212" t="str">
        <f t="shared" si="97"/>
        <v>-</v>
      </c>
      <c r="P130" s="212" t="str">
        <f t="shared" si="97"/>
        <v>-</v>
      </c>
      <c r="Q130" s="212" t="str">
        <f t="shared" si="97"/>
        <v>-</v>
      </c>
      <c r="R130" s="212" t="str">
        <f t="shared" si="97"/>
        <v>-</v>
      </c>
      <c r="S130" s="41"/>
      <c r="T130" s="36"/>
    </row>
    <row r="131" spans="1:20" s="21" customFormat="1" ht="30" hidden="1" customHeight="1" x14ac:dyDescent="0.2">
      <c r="A131" s="36"/>
      <c r="B131" s="36"/>
      <c r="C131" s="36"/>
      <c r="D131" s="186" t="s">
        <v>112</v>
      </c>
      <c r="E131" s="398" t="s">
        <v>152</v>
      </c>
      <c r="F131" s="399"/>
      <c r="G131" s="213" t="str">
        <f>IFERROR(G129/G$126*100,"-")</f>
        <v>-</v>
      </c>
      <c r="H131" s="213" t="str">
        <f>IFERROR(H129/H$126*100,"-")</f>
        <v>-</v>
      </c>
      <c r="I131" s="213" t="str">
        <f t="shared" ref="I131:R131" si="98">IFERROR(I129/I$126*100,"-")</f>
        <v>-</v>
      </c>
      <c r="J131" s="213" t="str">
        <f t="shared" si="98"/>
        <v>-</v>
      </c>
      <c r="K131" s="213" t="str">
        <f t="shared" si="98"/>
        <v>-</v>
      </c>
      <c r="L131" s="213" t="str">
        <f t="shared" si="98"/>
        <v>-</v>
      </c>
      <c r="M131" s="213" t="str">
        <f t="shared" si="98"/>
        <v>-</v>
      </c>
      <c r="N131" s="213" t="str">
        <f t="shared" si="98"/>
        <v>-</v>
      </c>
      <c r="O131" s="213" t="str">
        <f t="shared" si="98"/>
        <v>-</v>
      </c>
      <c r="P131" s="213" t="str">
        <f t="shared" si="98"/>
        <v>-</v>
      </c>
      <c r="Q131" s="213" t="str">
        <f t="shared" si="98"/>
        <v>-</v>
      </c>
      <c r="R131" s="213" t="str">
        <f t="shared" si="98"/>
        <v>-</v>
      </c>
      <c r="S131" s="41"/>
      <c r="T131" s="36"/>
    </row>
    <row r="132" spans="1:20" s="21" customFormat="1" ht="30" hidden="1" customHeight="1" x14ac:dyDescent="0.2">
      <c r="A132" s="36"/>
      <c r="B132" s="36"/>
      <c r="C132" s="36"/>
      <c r="D132" s="187" t="s">
        <v>112</v>
      </c>
      <c r="E132" s="420" t="s">
        <v>151</v>
      </c>
      <c r="F132" s="420"/>
      <c r="G132" s="211" t="str">
        <f>IFERROR(G118/(G123*G126)*1000,"-")</f>
        <v>-</v>
      </c>
      <c r="H132" s="211" t="str">
        <f>IFERROR(H118/(H123*H126)*1000,"-")</f>
        <v>-</v>
      </c>
      <c r="I132" s="211" t="str">
        <f t="shared" ref="I132:R132" si="99">IFERROR(I118/(I123*I126)*1000,"-")</f>
        <v>-</v>
      </c>
      <c r="J132" s="211" t="str">
        <f t="shared" si="99"/>
        <v>-</v>
      </c>
      <c r="K132" s="211" t="str">
        <f t="shared" si="99"/>
        <v>-</v>
      </c>
      <c r="L132" s="211" t="str">
        <f t="shared" si="99"/>
        <v>-</v>
      </c>
      <c r="M132" s="211" t="str">
        <f t="shared" si="99"/>
        <v>-</v>
      </c>
      <c r="N132" s="211" t="str">
        <f t="shared" si="99"/>
        <v>-</v>
      </c>
      <c r="O132" s="211" t="str">
        <f t="shared" si="99"/>
        <v>-</v>
      </c>
      <c r="P132" s="211" t="str">
        <f t="shared" si="99"/>
        <v>-</v>
      </c>
      <c r="Q132" s="211" t="str">
        <f t="shared" si="99"/>
        <v>-</v>
      </c>
      <c r="R132" s="211" t="str">
        <f t="shared" si="99"/>
        <v>-</v>
      </c>
      <c r="S132" s="41"/>
      <c r="T132" s="36"/>
    </row>
    <row r="133" spans="1:20" s="21" customFormat="1" ht="33" customHeight="1" x14ac:dyDescent="0.2">
      <c r="A133" s="36"/>
      <c r="B133" s="36"/>
      <c r="C133" s="36"/>
      <c r="D133" s="309"/>
      <c r="E133" s="417" t="s">
        <v>115</v>
      </c>
      <c r="F133" s="417"/>
      <c r="G133" s="159"/>
      <c r="H133" s="159"/>
      <c r="I133" s="159"/>
      <c r="J133" s="159"/>
      <c r="K133" s="159"/>
      <c r="L133" s="159"/>
      <c r="M133" s="159"/>
      <c r="N133" s="159"/>
      <c r="O133" s="159"/>
      <c r="P133" s="159"/>
      <c r="Q133" s="159"/>
      <c r="R133" s="159"/>
      <c r="S133" s="41"/>
      <c r="T133" s="36"/>
    </row>
    <row r="134" spans="1:20" s="21" customFormat="1" ht="33" hidden="1" customHeight="1" x14ac:dyDescent="0.2">
      <c r="A134" s="36"/>
      <c r="B134" s="36"/>
      <c r="C134" s="36"/>
      <c r="D134" s="159"/>
      <c r="E134" s="304" t="s">
        <v>113</v>
      </c>
      <c r="F134" s="305"/>
      <c r="G134" s="285"/>
      <c r="H134" s="285"/>
      <c r="I134" s="285"/>
      <c r="J134" s="285"/>
      <c r="K134" s="285"/>
      <c r="L134" s="285"/>
      <c r="M134" s="285"/>
      <c r="N134" s="285"/>
      <c r="O134" s="285"/>
      <c r="P134" s="285"/>
      <c r="Q134" s="285"/>
      <c r="R134" s="285"/>
      <c r="S134" s="41"/>
      <c r="T134" s="36"/>
    </row>
    <row r="135" spans="1:20" s="21" customFormat="1" ht="33" hidden="1" customHeight="1" x14ac:dyDescent="0.2">
      <c r="A135" s="36"/>
      <c r="B135" s="36"/>
      <c r="C135" s="36"/>
      <c r="D135" s="159"/>
      <c r="E135" s="199" t="s">
        <v>111</v>
      </c>
      <c r="F135" s="200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41"/>
      <c r="T135" s="36"/>
    </row>
    <row r="136" spans="1:20" s="21" customFormat="1" ht="33" hidden="1" customHeight="1" x14ac:dyDescent="0.2">
      <c r="A136" s="36"/>
      <c r="B136" s="36"/>
      <c r="C136" s="36"/>
      <c r="D136" s="159"/>
      <c r="E136" s="220">
        <f>Milch!G44</f>
        <v>35</v>
      </c>
      <c r="F136" s="221"/>
      <c r="G136" s="216" t="str">
        <f>IFERROR($E136*G126/100-G129,"-")</f>
        <v>-</v>
      </c>
      <c r="H136" s="216" t="str">
        <f t="shared" ref="H136:R136" si="100">IFERROR($E136*H126/100-H129,"-")</f>
        <v>-</v>
      </c>
      <c r="I136" s="216" t="str">
        <f t="shared" si="100"/>
        <v>-</v>
      </c>
      <c r="J136" s="216" t="str">
        <f t="shared" si="100"/>
        <v>-</v>
      </c>
      <c r="K136" s="216" t="str">
        <f t="shared" si="100"/>
        <v>-</v>
      </c>
      <c r="L136" s="216" t="str">
        <f t="shared" si="100"/>
        <v>-</v>
      </c>
      <c r="M136" s="216" t="str">
        <f t="shared" si="100"/>
        <v>-</v>
      </c>
      <c r="N136" s="216" t="str">
        <f t="shared" si="100"/>
        <v>-</v>
      </c>
      <c r="O136" s="216" t="str">
        <f t="shared" si="100"/>
        <v>-</v>
      </c>
      <c r="P136" s="216" t="str">
        <f t="shared" si="100"/>
        <v>-</v>
      </c>
      <c r="Q136" s="216" t="str">
        <f t="shared" si="100"/>
        <v>-</v>
      </c>
      <c r="R136" s="216" t="str">
        <f t="shared" si="100"/>
        <v>-</v>
      </c>
      <c r="S136" s="41"/>
      <c r="T136" s="36"/>
    </row>
    <row r="137" spans="1:20" s="21" customFormat="1" ht="15" customHeight="1" x14ac:dyDescent="0.2">
      <c r="A137" s="36"/>
      <c r="B137" s="36"/>
      <c r="C137" s="36"/>
      <c r="D137" s="159"/>
      <c r="E137" s="159"/>
      <c r="F137" s="159"/>
      <c r="G137" s="159"/>
      <c r="H137" s="159"/>
      <c r="I137" s="159"/>
      <c r="J137" s="159"/>
      <c r="K137" s="159"/>
      <c r="L137" s="159"/>
      <c r="M137" s="159"/>
      <c r="N137" s="159"/>
      <c r="O137" s="159"/>
      <c r="P137" s="159"/>
      <c r="Q137" s="159"/>
      <c r="R137" s="159"/>
      <c r="S137" s="41"/>
      <c r="T137" s="36"/>
    </row>
    <row r="138" spans="1:20" s="70" customFormat="1" ht="24" customHeight="1" x14ac:dyDescent="0.2">
      <c r="A138" s="288"/>
      <c r="B138" s="288"/>
      <c r="C138" s="288"/>
      <c r="D138" s="288"/>
      <c r="E138" s="288"/>
      <c r="F138" s="288"/>
      <c r="G138" s="288"/>
      <c r="H138" s="288"/>
      <c r="I138" s="288"/>
      <c r="J138" s="288"/>
      <c r="K138" s="288"/>
      <c r="L138" s="288"/>
      <c r="M138" s="288"/>
      <c r="N138" s="288"/>
      <c r="O138" s="288"/>
      <c r="P138" s="288"/>
      <c r="Q138" s="288"/>
      <c r="R138" s="288"/>
      <c r="S138" s="288"/>
      <c r="T138" s="51"/>
    </row>
    <row r="139" spans="1:20" s="21" customFormat="1" ht="15" customHeight="1" x14ac:dyDescent="0.2">
      <c r="A139" s="36"/>
      <c r="B139" s="36"/>
      <c r="C139" s="36"/>
      <c r="D139" s="132" t="s">
        <v>130</v>
      </c>
      <c r="E139" s="132"/>
      <c r="F139" s="132"/>
      <c r="G139" s="146"/>
      <c r="H139" s="146"/>
      <c r="S139" s="41"/>
      <c r="T139" s="36"/>
    </row>
    <row r="140" spans="1:20" s="21" customFormat="1" ht="30" customHeight="1" x14ac:dyDescent="0.2">
      <c r="A140" s="36"/>
      <c r="B140" s="36"/>
      <c r="C140" s="36"/>
      <c r="D140" s="409" t="s">
        <v>127</v>
      </c>
      <c r="E140" s="410"/>
      <c r="F140" s="208" t="s">
        <v>129</v>
      </c>
      <c r="G140" s="208" t="s">
        <v>154</v>
      </c>
      <c r="H140" s="208" t="s">
        <v>155</v>
      </c>
      <c r="S140" s="178"/>
      <c r="T140" s="36"/>
    </row>
    <row r="141" spans="1:20" s="21" customFormat="1" ht="30" customHeight="1" x14ac:dyDescent="0.2">
      <c r="A141" s="36"/>
      <c r="B141" s="36"/>
      <c r="C141" s="36"/>
      <c r="D141" s="407" t="s">
        <v>114</v>
      </c>
      <c r="E141" s="408"/>
      <c r="F141" s="218">
        <v>43146</v>
      </c>
      <c r="G141" s="240">
        <v>25000</v>
      </c>
      <c r="H141" s="241">
        <f>IFERROR(G141/(F142-F141),"-")</f>
        <v>833.33333333333337</v>
      </c>
      <c r="S141" s="190"/>
      <c r="T141" s="36"/>
    </row>
    <row r="142" spans="1:20" s="21" customFormat="1" ht="30" customHeight="1" x14ac:dyDescent="0.2">
      <c r="A142" s="36"/>
      <c r="B142" s="36"/>
      <c r="C142" s="36"/>
      <c r="D142" s="407" t="s">
        <v>114</v>
      </c>
      <c r="E142" s="408"/>
      <c r="F142" s="218">
        <v>43176</v>
      </c>
      <c r="G142" s="240">
        <v>24500</v>
      </c>
      <c r="H142" s="241">
        <f t="shared" ref="H142" si="101">IFERROR(G142/(F143-F142),"-")</f>
        <v>844.82758620689651</v>
      </c>
      <c r="S142" s="190"/>
      <c r="T142" s="36"/>
    </row>
    <row r="143" spans="1:20" s="21" customFormat="1" ht="30" customHeight="1" x14ac:dyDescent="0.2">
      <c r="A143" s="36"/>
      <c r="B143" s="36"/>
      <c r="C143" s="36"/>
      <c r="D143" s="407" t="s">
        <v>114</v>
      </c>
      <c r="E143" s="426"/>
      <c r="F143" s="306">
        <v>43205</v>
      </c>
      <c r="G143" s="240">
        <v>22500</v>
      </c>
      <c r="H143" s="241"/>
      <c r="S143" s="190"/>
      <c r="T143" s="36"/>
    </row>
    <row r="144" spans="1:20" s="21" customFormat="1" x14ac:dyDescent="0.2">
      <c r="A144" s="36"/>
      <c r="B144" s="36"/>
      <c r="C144" s="36"/>
      <c r="D144" s="310"/>
      <c r="E144" s="32"/>
      <c r="F144" s="32"/>
      <c r="G144" s="229"/>
      <c r="H144" s="229"/>
      <c r="S144" s="38"/>
      <c r="T144" s="36"/>
    </row>
    <row r="145" spans="1:20" s="21" customFormat="1" x14ac:dyDescent="0.2">
      <c r="A145" s="36"/>
      <c r="B145" s="36"/>
      <c r="C145" s="36"/>
      <c r="D145" s="48"/>
      <c r="E145" s="36"/>
      <c r="F145" s="36"/>
      <c r="G145" s="229"/>
      <c r="H145" s="229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38"/>
      <c r="T145" s="36"/>
    </row>
    <row r="146" spans="1:20" s="21" customFormat="1" x14ac:dyDescent="0.2">
      <c r="A146" s="36"/>
      <c r="B146" s="36"/>
      <c r="C146" s="36"/>
      <c r="D146" s="48"/>
      <c r="E146" s="36"/>
      <c r="F146" s="36"/>
      <c r="G146" s="229"/>
      <c r="H146" s="229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38"/>
      <c r="T146" s="36"/>
    </row>
    <row r="147" spans="1:20" s="21" customFormat="1" x14ac:dyDescent="0.2">
      <c r="A147" s="36"/>
      <c r="B147" s="36"/>
      <c r="C147" s="36"/>
      <c r="D147" s="48"/>
      <c r="E147" s="36"/>
      <c r="F147" s="36"/>
      <c r="G147" s="229"/>
      <c r="H147" s="229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38"/>
      <c r="T147" s="36"/>
    </row>
    <row r="148" spans="1:20" s="21" customFormat="1" x14ac:dyDescent="0.2">
      <c r="A148" s="36"/>
      <c r="B148" s="36"/>
      <c r="C148" s="36"/>
      <c r="D148" s="48"/>
      <c r="E148" s="36"/>
      <c r="F148" s="36"/>
      <c r="G148" s="229"/>
      <c r="H148" s="229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38"/>
      <c r="T148" s="36"/>
    </row>
    <row r="149" spans="1:20" s="21" customFormat="1" x14ac:dyDescent="0.2">
      <c r="A149" s="36"/>
      <c r="B149" s="36"/>
      <c r="C149" s="36"/>
      <c r="D149" s="48"/>
      <c r="E149" s="36"/>
      <c r="F149" s="36"/>
      <c r="G149" s="229"/>
      <c r="H149" s="229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38"/>
      <c r="T149" s="36"/>
    </row>
    <row r="150" spans="1:20" s="21" customFormat="1" x14ac:dyDescent="0.2">
      <c r="A150" s="36"/>
      <c r="B150" s="36"/>
      <c r="C150" s="36"/>
      <c r="D150" s="48"/>
      <c r="E150" s="36"/>
      <c r="F150" s="36"/>
      <c r="G150" s="229"/>
      <c r="H150" s="229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38"/>
      <c r="T150" s="36"/>
    </row>
    <row r="151" spans="1:20" s="21" customFormat="1" x14ac:dyDescent="0.2">
      <c r="A151" s="36"/>
      <c r="B151" s="36"/>
      <c r="C151" s="36"/>
      <c r="D151" s="48"/>
      <c r="E151" s="50"/>
      <c r="F151" s="50"/>
      <c r="G151" s="229"/>
      <c r="H151" s="229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38"/>
      <c r="T151" s="36"/>
    </row>
    <row r="152" spans="1:20" s="21" customFormat="1" x14ac:dyDescent="0.2">
      <c r="A152" s="39"/>
      <c r="B152" s="39"/>
      <c r="C152" s="39"/>
      <c r="D152" s="48"/>
      <c r="E152" s="39"/>
      <c r="F152" s="39"/>
      <c r="G152" s="83"/>
      <c r="H152" s="83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36"/>
      <c r="T152" s="36"/>
    </row>
    <row r="153" spans="1:20" s="21" customFormat="1" ht="15" x14ac:dyDescent="0.2">
      <c r="A153" s="40"/>
      <c r="B153" s="40"/>
      <c r="C153" s="40"/>
      <c r="D153" s="55"/>
      <c r="E153" s="40"/>
      <c r="F153" s="40"/>
      <c r="G153" s="230"/>
      <c r="H153" s="230"/>
      <c r="I153" s="105"/>
      <c r="J153" s="105"/>
      <c r="K153" s="105"/>
      <c r="L153" s="105"/>
      <c r="M153" s="105"/>
      <c r="N153" s="105"/>
      <c r="O153" s="105"/>
      <c r="P153" s="105"/>
      <c r="Q153" s="105"/>
      <c r="R153" s="105"/>
      <c r="S153" s="36"/>
      <c r="T153" s="36"/>
    </row>
    <row r="154" spans="1:20" s="21" customFormat="1" ht="15" x14ac:dyDescent="0.2">
      <c r="A154" s="40"/>
      <c r="B154" s="40"/>
      <c r="C154" s="40"/>
      <c r="D154" s="55"/>
      <c r="E154" s="40"/>
      <c r="F154" s="40"/>
      <c r="G154" s="230"/>
      <c r="H154" s="230"/>
      <c r="I154" s="105"/>
      <c r="J154" s="105"/>
      <c r="K154" s="105"/>
      <c r="L154" s="105"/>
      <c r="M154" s="105"/>
      <c r="N154" s="105"/>
      <c r="O154" s="105"/>
      <c r="P154" s="105"/>
      <c r="Q154" s="105"/>
      <c r="R154" s="105"/>
      <c r="S154" s="36"/>
      <c r="T154" s="36"/>
    </row>
    <row r="155" spans="1:20" s="21" customFormat="1" ht="15" x14ac:dyDescent="0.2">
      <c r="A155" s="40"/>
      <c r="B155" s="40"/>
      <c r="C155" s="40"/>
      <c r="D155" s="55"/>
      <c r="E155" s="40"/>
      <c r="F155" s="40"/>
      <c r="G155" s="230"/>
      <c r="H155" s="230"/>
      <c r="I155" s="105"/>
      <c r="J155" s="105"/>
      <c r="K155" s="105"/>
      <c r="L155" s="105"/>
      <c r="M155" s="105"/>
      <c r="N155" s="105"/>
      <c r="O155" s="105"/>
      <c r="P155" s="105"/>
      <c r="Q155" s="105"/>
      <c r="R155" s="105"/>
      <c r="S155" s="36"/>
      <c r="T155" s="36"/>
    </row>
    <row r="156" spans="1:20" s="21" customFormat="1" ht="15" x14ac:dyDescent="0.2">
      <c r="A156" s="40"/>
      <c r="B156" s="40"/>
      <c r="C156" s="40"/>
      <c r="D156" s="55"/>
      <c r="E156" s="40"/>
      <c r="F156" s="40"/>
      <c r="G156" s="230"/>
      <c r="H156" s="230"/>
      <c r="I156" s="105"/>
      <c r="J156" s="105"/>
      <c r="K156" s="105"/>
      <c r="L156" s="105"/>
      <c r="M156" s="105"/>
      <c r="N156" s="105"/>
      <c r="O156" s="105"/>
      <c r="P156" s="105"/>
      <c r="Q156" s="105"/>
      <c r="R156" s="105"/>
      <c r="T156" s="36"/>
    </row>
    <row r="157" spans="1:20" s="21" customFormat="1" x14ac:dyDescent="0.2">
      <c r="A157" s="41"/>
      <c r="B157" s="41"/>
      <c r="C157" s="41"/>
      <c r="D157" s="56"/>
      <c r="E157" s="46"/>
      <c r="F157" s="46"/>
      <c r="G157" s="231"/>
      <c r="H157" s="231"/>
      <c r="I157" s="106"/>
      <c r="J157" s="106"/>
      <c r="K157" s="106"/>
      <c r="L157" s="106"/>
      <c r="M157" s="106"/>
      <c r="N157" s="106"/>
      <c r="O157" s="106"/>
      <c r="P157" s="106"/>
      <c r="Q157" s="106"/>
      <c r="R157" s="106"/>
      <c r="T157" s="36"/>
    </row>
    <row r="158" spans="1:20" s="21" customFormat="1" x14ac:dyDescent="0.2">
      <c r="A158" s="41"/>
      <c r="B158" s="41"/>
      <c r="C158" s="41"/>
      <c r="D158" s="56"/>
      <c r="E158" s="46"/>
      <c r="F158" s="46"/>
      <c r="G158" s="231"/>
      <c r="H158" s="231"/>
      <c r="I158" s="106"/>
      <c r="J158" s="106"/>
      <c r="K158" s="106"/>
      <c r="L158" s="106"/>
      <c r="M158" s="106"/>
      <c r="N158" s="106"/>
      <c r="O158" s="106"/>
      <c r="P158" s="106"/>
      <c r="Q158" s="106"/>
      <c r="R158" s="106"/>
      <c r="T158" s="36"/>
    </row>
    <row r="159" spans="1:20" s="21" customFormat="1" x14ac:dyDescent="0.2">
      <c r="A159" s="42"/>
      <c r="B159" s="42"/>
      <c r="C159" s="42"/>
      <c r="D159" s="55"/>
      <c r="E159" s="20"/>
      <c r="F159" s="20"/>
      <c r="G159" s="232"/>
      <c r="H159" s="232"/>
      <c r="I159" s="97"/>
      <c r="J159" s="97"/>
      <c r="K159" s="97"/>
      <c r="L159" s="97"/>
      <c r="M159" s="97"/>
      <c r="N159" s="97"/>
      <c r="O159" s="97"/>
      <c r="P159" s="97"/>
      <c r="Q159" s="97"/>
      <c r="R159" s="97"/>
      <c r="T159" s="36"/>
    </row>
    <row r="160" spans="1:20" s="21" customFormat="1" x14ac:dyDescent="0.2">
      <c r="A160" s="36"/>
      <c r="B160" s="36"/>
      <c r="C160" s="36"/>
      <c r="D160" s="48"/>
      <c r="E160" s="36"/>
      <c r="F160" s="36"/>
      <c r="G160" s="229"/>
      <c r="H160" s="229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T160" s="36"/>
    </row>
    <row r="161" spans="1:20" s="21" customFormat="1" x14ac:dyDescent="0.2">
      <c r="A161" s="36"/>
      <c r="B161" s="36"/>
      <c r="C161" s="36"/>
      <c r="D161" s="48"/>
      <c r="E161" s="36"/>
      <c r="F161" s="36"/>
      <c r="G161" s="229"/>
      <c r="H161" s="229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T161" s="36"/>
    </row>
    <row r="162" spans="1:20" s="21" customFormat="1" x14ac:dyDescent="0.2">
      <c r="A162" s="36"/>
      <c r="B162" s="36"/>
      <c r="C162" s="36"/>
      <c r="D162" s="48"/>
      <c r="E162" s="36"/>
      <c r="F162" s="36"/>
      <c r="G162" s="229"/>
      <c r="H162" s="229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T162" s="36"/>
    </row>
    <row r="163" spans="1:20" s="21" customFormat="1" x14ac:dyDescent="0.2">
      <c r="A163" s="36"/>
      <c r="B163" s="36"/>
      <c r="C163" s="36"/>
      <c r="D163" s="48"/>
      <c r="E163" s="36"/>
      <c r="F163" s="36"/>
      <c r="G163" s="229"/>
      <c r="H163" s="229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T163" s="36"/>
    </row>
    <row r="164" spans="1:20" s="21" customFormat="1" x14ac:dyDescent="0.2">
      <c r="A164" s="36"/>
      <c r="B164" s="36"/>
      <c r="C164" s="36"/>
      <c r="D164" s="48"/>
      <c r="E164" s="36"/>
      <c r="F164" s="36"/>
      <c r="G164" s="229"/>
      <c r="H164" s="229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T164" s="36"/>
    </row>
    <row r="165" spans="1:20" s="21" customFormat="1" x14ac:dyDescent="0.2">
      <c r="A165" s="36"/>
      <c r="B165" s="36"/>
      <c r="C165" s="36"/>
      <c r="D165" s="48"/>
      <c r="E165" s="36"/>
      <c r="F165" s="36"/>
      <c r="G165" s="229"/>
      <c r="H165" s="229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T165" s="36"/>
    </row>
    <row r="166" spans="1:20" s="21" customFormat="1" x14ac:dyDescent="0.2">
      <c r="A166" s="36"/>
      <c r="B166" s="36"/>
      <c r="C166" s="36"/>
      <c r="D166" s="48"/>
      <c r="E166" s="36"/>
      <c r="F166" s="36"/>
      <c r="G166" s="229"/>
      <c r="H166" s="229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36"/>
      <c r="T166" s="36"/>
    </row>
    <row r="167" spans="1:20" s="21" customFormat="1" x14ac:dyDescent="0.2">
      <c r="A167" s="36"/>
      <c r="B167" s="36"/>
      <c r="C167" s="36"/>
      <c r="D167" s="48"/>
      <c r="E167" s="36"/>
      <c r="F167" s="36"/>
      <c r="G167" s="229"/>
      <c r="H167" s="229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36"/>
      <c r="T167" s="36"/>
    </row>
    <row r="168" spans="1:20" s="21" customFormat="1" x14ac:dyDescent="0.2">
      <c r="A168" s="36"/>
      <c r="B168" s="36"/>
      <c r="C168" s="36"/>
      <c r="D168" s="48"/>
      <c r="E168" s="36"/>
      <c r="F168" s="36"/>
      <c r="G168" s="229"/>
      <c r="H168" s="229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36"/>
      <c r="T168" s="36"/>
    </row>
    <row r="169" spans="1:20" s="21" customFormat="1" x14ac:dyDescent="0.2">
      <c r="A169" s="36"/>
      <c r="B169" s="36"/>
      <c r="C169" s="36"/>
      <c r="D169" s="48"/>
      <c r="E169" s="36"/>
      <c r="F169" s="36"/>
      <c r="G169" s="229"/>
      <c r="H169" s="229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36"/>
      <c r="T169" s="36"/>
    </row>
    <row r="170" spans="1:20" s="21" customFormat="1" x14ac:dyDescent="0.2">
      <c r="A170" s="36"/>
      <c r="B170" s="36"/>
      <c r="C170" s="36"/>
      <c r="D170" s="48"/>
      <c r="E170" s="36"/>
      <c r="F170" s="36"/>
      <c r="G170" s="229"/>
      <c r="H170" s="229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36"/>
      <c r="T170" s="36"/>
    </row>
    <row r="171" spans="1:20" s="21" customFormat="1" x14ac:dyDescent="0.2">
      <c r="A171" s="36"/>
      <c r="B171" s="36"/>
      <c r="C171" s="36"/>
      <c r="D171" s="48"/>
      <c r="E171" s="36"/>
      <c r="F171" s="36"/>
      <c r="G171" s="229"/>
      <c r="H171" s="229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36"/>
      <c r="T171" s="36"/>
    </row>
    <row r="172" spans="1:20" s="21" customFormat="1" x14ac:dyDescent="0.2">
      <c r="A172" s="36"/>
      <c r="B172" s="36"/>
      <c r="C172" s="36"/>
      <c r="D172" s="48"/>
      <c r="E172" s="36"/>
      <c r="F172" s="36"/>
      <c r="G172" s="229"/>
      <c r="H172" s="229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36"/>
      <c r="T172" s="36"/>
    </row>
    <row r="173" spans="1:20" s="21" customFormat="1" x14ac:dyDescent="0.2">
      <c r="A173" s="36"/>
      <c r="B173" s="36"/>
      <c r="C173" s="36"/>
      <c r="D173" s="48"/>
      <c r="E173" s="36"/>
      <c r="F173" s="36"/>
      <c r="G173" s="229"/>
      <c r="H173" s="229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36"/>
      <c r="T173" s="36"/>
    </row>
    <row r="174" spans="1:20" s="21" customFormat="1" x14ac:dyDescent="0.2">
      <c r="A174" s="36"/>
      <c r="B174" s="36"/>
      <c r="C174" s="36"/>
      <c r="D174" s="48"/>
      <c r="E174" s="36"/>
      <c r="F174" s="36"/>
      <c r="G174" s="229"/>
      <c r="H174" s="229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36"/>
      <c r="T174" s="36"/>
    </row>
    <row r="175" spans="1:20" s="21" customFormat="1" x14ac:dyDescent="0.2">
      <c r="A175" s="36"/>
      <c r="B175" s="36"/>
      <c r="C175" s="36"/>
      <c r="D175" s="48"/>
      <c r="E175" s="36"/>
      <c r="F175" s="36"/>
      <c r="G175" s="229"/>
      <c r="H175" s="229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36"/>
      <c r="T175" s="36"/>
    </row>
    <row r="176" spans="1:20" s="21" customFormat="1" x14ac:dyDescent="0.2">
      <c r="A176" s="36"/>
      <c r="B176" s="36"/>
      <c r="C176" s="36"/>
      <c r="D176" s="48"/>
      <c r="E176" s="36"/>
      <c r="F176" s="36"/>
      <c r="G176" s="229"/>
      <c r="H176" s="229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36"/>
      <c r="T176" s="36"/>
    </row>
    <row r="177" spans="1:20" s="21" customFormat="1" x14ac:dyDescent="0.2">
      <c r="A177" s="36"/>
      <c r="B177" s="36"/>
      <c r="C177" s="36"/>
      <c r="D177" s="48"/>
      <c r="E177" s="36"/>
      <c r="F177" s="36"/>
      <c r="G177" s="229"/>
      <c r="H177" s="229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39"/>
      <c r="T177" s="36"/>
    </row>
    <row r="178" spans="1:20" s="21" customFormat="1" x14ac:dyDescent="0.2">
      <c r="A178" s="36"/>
      <c r="B178" s="36"/>
      <c r="C178" s="36"/>
      <c r="D178" s="48"/>
      <c r="E178" s="36"/>
      <c r="F178" s="36"/>
      <c r="G178" s="229"/>
      <c r="H178" s="229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40"/>
      <c r="T178" s="36"/>
    </row>
    <row r="179" spans="1:20" s="21" customFormat="1" x14ac:dyDescent="0.2">
      <c r="A179" s="36"/>
      <c r="B179" s="36"/>
      <c r="C179" s="36"/>
      <c r="D179" s="48"/>
      <c r="E179" s="36"/>
      <c r="F179" s="36"/>
      <c r="G179" s="229"/>
      <c r="H179" s="229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40"/>
      <c r="T179" s="36"/>
    </row>
    <row r="180" spans="1:20" s="21" customFormat="1" x14ac:dyDescent="0.2">
      <c r="A180" s="36"/>
      <c r="B180" s="36"/>
      <c r="C180" s="36"/>
      <c r="D180" s="48"/>
      <c r="E180" s="36"/>
      <c r="F180" s="36"/>
      <c r="G180" s="229"/>
      <c r="H180" s="229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40"/>
      <c r="T180" s="36"/>
    </row>
    <row r="181" spans="1:20" s="21" customFormat="1" x14ac:dyDescent="0.2">
      <c r="A181" s="36"/>
      <c r="B181" s="36"/>
      <c r="C181" s="36"/>
      <c r="D181" s="48"/>
      <c r="E181" s="36"/>
      <c r="F181" s="36"/>
      <c r="G181" s="229"/>
      <c r="H181" s="229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40"/>
      <c r="T181" s="36"/>
    </row>
    <row r="182" spans="1:20" s="21" customFormat="1" x14ac:dyDescent="0.2">
      <c r="A182" s="36"/>
      <c r="B182" s="36"/>
      <c r="C182" s="36"/>
      <c r="D182" s="48"/>
      <c r="E182" s="36"/>
      <c r="F182" s="36"/>
      <c r="G182" s="229"/>
      <c r="H182" s="229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41"/>
      <c r="T182" s="36"/>
    </row>
    <row r="183" spans="1:20" s="21" customFormat="1" x14ac:dyDescent="0.2">
      <c r="A183" s="36"/>
      <c r="B183" s="36"/>
      <c r="C183" s="36"/>
      <c r="D183" s="48"/>
      <c r="E183" s="36"/>
      <c r="F183" s="36"/>
      <c r="G183" s="229"/>
      <c r="H183" s="229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4"/>
      <c r="T183" s="36"/>
    </row>
    <row r="184" spans="1:20" s="21" customFormat="1" x14ac:dyDescent="0.2">
      <c r="A184" s="36"/>
      <c r="B184" s="36"/>
      <c r="C184" s="36"/>
      <c r="D184" s="48"/>
      <c r="E184" s="36"/>
      <c r="F184" s="36"/>
      <c r="G184" s="229"/>
      <c r="H184" s="229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2"/>
      <c r="T184" s="36"/>
    </row>
    <row r="185" spans="1:20" s="21" customFormat="1" x14ac:dyDescent="0.2">
      <c r="A185" s="36"/>
      <c r="B185" s="36"/>
      <c r="C185" s="36"/>
      <c r="D185" s="48"/>
      <c r="E185" s="36"/>
      <c r="F185" s="36"/>
      <c r="G185" s="229"/>
      <c r="H185" s="229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1"/>
      <c r="T185" s="36"/>
    </row>
    <row r="186" spans="1:20" s="21" customFormat="1" x14ac:dyDescent="0.2">
      <c r="A186" s="36"/>
      <c r="B186" s="36"/>
      <c r="C186" s="36"/>
      <c r="D186" s="48"/>
      <c r="E186" s="36"/>
      <c r="F186" s="36"/>
      <c r="G186" s="229"/>
      <c r="H186" s="229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1"/>
      <c r="T186" s="36"/>
    </row>
    <row r="187" spans="1:20" s="21" customFormat="1" x14ac:dyDescent="0.2">
      <c r="A187" s="36"/>
      <c r="B187" s="36"/>
      <c r="C187" s="36"/>
      <c r="D187" s="48"/>
      <c r="E187" s="36"/>
      <c r="F187" s="36"/>
      <c r="G187" s="229"/>
      <c r="H187" s="229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1"/>
      <c r="T187" s="36"/>
    </row>
    <row r="188" spans="1:20" s="21" customFormat="1" x14ac:dyDescent="0.2">
      <c r="A188" s="36"/>
      <c r="B188" s="36"/>
      <c r="C188" s="36"/>
      <c r="D188" s="48"/>
      <c r="E188" s="36"/>
      <c r="F188" s="36"/>
      <c r="G188" s="229"/>
      <c r="H188" s="229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1"/>
      <c r="T188" s="36"/>
    </row>
    <row r="189" spans="1:20" s="21" customFormat="1" x14ac:dyDescent="0.2">
      <c r="A189" s="36"/>
      <c r="B189" s="36"/>
      <c r="C189" s="36"/>
      <c r="D189" s="48"/>
      <c r="E189" s="36"/>
      <c r="F189" s="36"/>
      <c r="G189" s="229"/>
      <c r="H189" s="229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1"/>
      <c r="T189" s="36"/>
    </row>
    <row r="190" spans="1:20" s="21" customFormat="1" x14ac:dyDescent="0.2">
      <c r="A190" s="36"/>
      <c r="B190" s="36"/>
      <c r="C190" s="36"/>
      <c r="D190" s="48"/>
      <c r="E190" s="36"/>
      <c r="F190" s="36"/>
      <c r="G190" s="229"/>
      <c r="H190" s="229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1"/>
      <c r="T190" s="36"/>
    </row>
    <row r="191" spans="1:20" s="21" customFormat="1" x14ac:dyDescent="0.2">
      <c r="A191" s="36"/>
      <c r="B191" s="36"/>
      <c r="C191" s="36"/>
      <c r="D191" s="48"/>
      <c r="E191" s="36"/>
      <c r="F191" s="36"/>
      <c r="G191" s="229"/>
      <c r="H191" s="229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1"/>
      <c r="T191" s="36"/>
    </row>
    <row r="192" spans="1:20" s="21" customFormat="1" x14ac:dyDescent="0.2">
      <c r="A192" s="36"/>
      <c r="B192" s="36"/>
      <c r="C192" s="36"/>
      <c r="D192" s="48"/>
      <c r="E192" s="36"/>
      <c r="F192" s="36"/>
      <c r="G192" s="229"/>
      <c r="H192" s="229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1"/>
      <c r="T192" s="36"/>
    </row>
    <row r="193" spans="1:20" s="21" customFormat="1" x14ac:dyDescent="0.2">
      <c r="A193" s="36"/>
      <c r="B193" s="36"/>
      <c r="C193" s="36"/>
      <c r="D193" s="48"/>
      <c r="E193" s="36"/>
      <c r="F193" s="36"/>
      <c r="G193" s="229"/>
      <c r="H193" s="229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1"/>
      <c r="T193" s="36"/>
    </row>
    <row r="194" spans="1:20" s="21" customFormat="1" x14ac:dyDescent="0.2">
      <c r="A194" s="36"/>
      <c r="B194" s="36"/>
      <c r="C194" s="36"/>
      <c r="D194" s="48"/>
      <c r="E194" s="36"/>
      <c r="F194" s="36"/>
      <c r="G194" s="229"/>
      <c r="H194" s="229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1"/>
      <c r="T194" s="36"/>
    </row>
    <row r="195" spans="1:20" s="21" customFormat="1" x14ac:dyDescent="0.2">
      <c r="A195" s="36"/>
      <c r="B195" s="36"/>
      <c r="C195" s="36"/>
      <c r="D195" s="48"/>
      <c r="E195" s="36"/>
      <c r="F195" s="36"/>
      <c r="G195" s="229"/>
      <c r="H195" s="229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1"/>
      <c r="T195" s="36"/>
    </row>
    <row r="196" spans="1:20" s="21" customFormat="1" x14ac:dyDescent="0.2">
      <c r="A196" s="36"/>
      <c r="B196" s="36"/>
      <c r="C196" s="36"/>
      <c r="D196" s="48"/>
      <c r="E196" s="36"/>
      <c r="F196" s="36"/>
      <c r="G196" s="229"/>
      <c r="H196" s="229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1"/>
      <c r="T196" s="36"/>
    </row>
    <row r="197" spans="1:20" s="21" customFormat="1" x14ac:dyDescent="0.2">
      <c r="A197" s="36"/>
      <c r="B197" s="36"/>
      <c r="C197" s="36"/>
      <c r="D197" s="48"/>
      <c r="E197" s="36"/>
      <c r="F197" s="36"/>
      <c r="G197" s="229"/>
      <c r="H197" s="229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1"/>
      <c r="T197" s="36"/>
    </row>
    <row r="198" spans="1:20" s="21" customFormat="1" x14ac:dyDescent="0.2">
      <c r="A198" s="36"/>
      <c r="B198" s="36"/>
      <c r="C198" s="36"/>
      <c r="D198" s="48"/>
      <c r="E198" s="36"/>
      <c r="F198" s="36"/>
      <c r="G198" s="229"/>
      <c r="H198" s="229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1"/>
      <c r="T198" s="36"/>
    </row>
    <row r="199" spans="1:20" s="21" customFormat="1" x14ac:dyDescent="0.2">
      <c r="A199" s="36"/>
      <c r="B199" s="36"/>
      <c r="C199" s="36"/>
      <c r="D199" s="48"/>
      <c r="E199" s="36"/>
      <c r="F199" s="36"/>
      <c r="G199" s="229"/>
      <c r="H199" s="229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1"/>
      <c r="T199" s="36"/>
    </row>
    <row r="200" spans="1:20" s="21" customFormat="1" x14ac:dyDescent="0.2">
      <c r="A200" s="36"/>
      <c r="B200" s="36"/>
      <c r="C200" s="36"/>
      <c r="D200" s="48"/>
      <c r="E200" s="36"/>
      <c r="F200" s="36"/>
      <c r="G200" s="229"/>
      <c r="H200" s="229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1"/>
      <c r="T200" s="36"/>
    </row>
    <row r="201" spans="1:20" s="21" customFormat="1" x14ac:dyDescent="0.2">
      <c r="A201" s="36"/>
      <c r="B201" s="36"/>
      <c r="C201" s="36"/>
      <c r="D201" s="48"/>
      <c r="E201" s="36"/>
      <c r="F201" s="36"/>
      <c r="G201" s="229"/>
      <c r="H201" s="229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1"/>
      <c r="T201" s="36"/>
    </row>
    <row r="202" spans="1:20" s="21" customFormat="1" x14ac:dyDescent="0.2">
      <c r="A202" s="36"/>
      <c r="B202" s="36"/>
      <c r="C202" s="36"/>
      <c r="D202" s="48"/>
      <c r="E202" s="36"/>
      <c r="F202" s="36"/>
      <c r="G202" s="229"/>
      <c r="H202" s="229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1"/>
      <c r="T202" s="36"/>
    </row>
    <row r="203" spans="1:20" s="21" customFormat="1" x14ac:dyDescent="0.2">
      <c r="A203" s="36"/>
      <c r="B203" s="36"/>
      <c r="C203" s="36"/>
      <c r="D203" s="48"/>
      <c r="E203" s="36"/>
      <c r="F203" s="36"/>
      <c r="G203" s="229"/>
      <c r="H203" s="229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1"/>
      <c r="T203" s="36"/>
    </row>
    <row r="204" spans="1:20" s="21" customFormat="1" x14ac:dyDescent="0.2">
      <c r="A204" s="36"/>
      <c r="B204" s="36"/>
      <c r="C204" s="36"/>
      <c r="D204" s="48"/>
      <c r="E204" s="36"/>
      <c r="F204" s="36"/>
      <c r="G204" s="229"/>
      <c r="H204" s="229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1"/>
      <c r="T204" s="36"/>
    </row>
    <row r="205" spans="1:20" s="21" customFormat="1" x14ac:dyDescent="0.2">
      <c r="A205" s="36"/>
      <c r="B205" s="36"/>
      <c r="C205" s="36"/>
      <c r="D205" s="48"/>
      <c r="E205" s="36"/>
      <c r="F205" s="36"/>
      <c r="G205" s="229"/>
      <c r="H205" s="229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1"/>
      <c r="T205" s="36"/>
    </row>
    <row r="206" spans="1:20" s="21" customFormat="1" x14ac:dyDescent="0.2">
      <c r="A206" s="36"/>
      <c r="B206" s="36"/>
      <c r="C206" s="36"/>
      <c r="D206" s="48"/>
      <c r="E206" s="36"/>
      <c r="F206" s="36"/>
      <c r="G206" s="229"/>
      <c r="H206" s="229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1"/>
      <c r="T206" s="36"/>
    </row>
    <row r="207" spans="1:20" s="21" customFormat="1" x14ac:dyDescent="0.2">
      <c r="A207" s="36"/>
      <c r="B207" s="36"/>
      <c r="C207" s="36"/>
      <c r="D207" s="48"/>
      <c r="E207" s="36"/>
      <c r="F207" s="36"/>
      <c r="G207" s="229"/>
      <c r="H207" s="229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1"/>
      <c r="T207" s="36"/>
    </row>
    <row r="208" spans="1:20" s="21" customFormat="1" x14ac:dyDescent="0.2">
      <c r="A208" s="36"/>
      <c r="B208" s="36"/>
      <c r="C208" s="36"/>
      <c r="D208" s="48"/>
      <c r="E208" s="36"/>
      <c r="F208" s="36"/>
      <c r="G208" s="229"/>
      <c r="H208" s="229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1"/>
      <c r="T208" s="36"/>
    </row>
    <row r="209" spans="1:20" s="21" customFormat="1" x14ac:dyDescent="0.2">
      <c r="A209" s="36"/>
      <c r="B209" s="36"/>
      <c r="C209" s="36"/>
      <c r="D209" s="48"/>
      <c r="E209" s="36"/>
      <c r="F209" s="36"/>
      <c r="G209" s="229"/>
      <c r="H209" s="229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1"/>
      <c r="T209" s="36"/>
    </row>
    <row r="210" spans="1:20" s="21" customFormat="1" x14ac:dyDescent="0.2">
      <c r="A210" s="36"/>
      <c r="B210" s="36"/>
      <c r="C210" s="36"/>
      <c r="D210" s="48"/>
      <c r="E210" s="36"/>
      <c r="F210" s="36"/>
      <c r="G210" s="229"/>
      <c r="H210" s="229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1"/>
      <c r="T210" s="36"/>
    </row>
    <row r="211" spans="1:20" s="21" customFormat="1" x14ac:dyDescent="0.2">
      <c r="A211" s="36"/>
      <c r="B211" s="36"/>
      <c r="C211" s="36"/>
      <c r="D211" s="48"/>
      <c r="E211" s="36"/>
      <c r="F211" s="36"/>
      <c r="G211" s="229"/>
      <c r="H211" s="229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1"/>
      <c r="T211" s="36"/>
    </row>
    <row r="212" spans="1:20" s="21" customFormat="1" x14ac:dyDescent="0.2">
      <c r="A212" s="36"/>
      <c r="B212" s="36"/>
      <c r="C212" s="36"/>
      <c r="D212" s="48"/>
      <c r="E212" s="36"/>
      <c r="F212" s="36"/>
      <c r="G212" s="229"/>
      <c r="H212" s="229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1"/>
      <c r="T212" s="36"/>
    </row>
    <row r="213" spans="1:20" s="21" customFormat="1" x14ac:dyDescent="0.2">
      <c r="A213" s="36"/>
      <c r="B213" s="36"/>
      <c r="C213" s="36"/>
      <c r="D213" s="48"/>
      <c r="E213" s="36"/>
      <c r="F213" s="36"/>
      <c r="G213" s="229"/>
      <c r="H213" s="229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1"/>
      <c r="T213" s="36"/>
    </row>
    <row r="214" spans="1:20" s="21" customFormat="1" x14ac:dyDescent="0.2">
      <c r="A214" s="36"/>
      <c r="B214" s="36"/>
      <c r="C214" s="36"/>
      <c r="D214" s="48"/>
      <c r="E214" s="36"/>
      <c r="F214" s="36"/>
      <c r="G214" s="229"/>
      <c r="H214" s="229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1"/>
      <c r="T214" s="36"/>
    </row>
    <row r="215" spans="1:20" s="21" customFormat="1" x14ac:dyDescent="0.2">
      <c r="A215" s="36"/>
      <c r="B215" s="36"/>
      <c r="C215" s="36"/>
      <c r="D215" s="48"/>
      <c r="E215" s="36"/>
      <c r="F215" s="36"/>
      <c r="G215" s="229"/>
      <c r="H215" s="229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1"/>
      <c r="T215" s="36"/>
    </row>
    <row r="216" spans="1:20" s="21" customFormat="1" x14ac:dyDescent="0.2">
      <c r="A216" s="36"/>
      <c r="B216" s="36"/>
      <c r="C216" s="36"/>
      <c r="D216" s="48"/>
      <c r="E216" s="36"/>
      <c r="F216" s="36"/>
      <c r="G216" s="229"/>
      <c r="H216" s="229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1"/>
      <c r="T216" s="36"/>
    </row>
    <row r="217" spans="1:20" s="21" customFormat="1" x14ac:dyDescent="0.2">
      <c r="A217" s="36"/>
      <c r="B217" s="36"/>
      <c r="C217" s="36"/>
      <c r="D217" s="48"/>
      <c r="E217" s="36"/>
      <c r="F217" s="36"/>
      <c r="G217" s="229"/>
      <c r="H217" s="229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"/>
      <c r="T217" s="36"/>
    </row>
    <row r="218" spans="1:20" s="21" customFormat="1" x14ac:dyDescent="0.2">
      <c r="A218" s="36"/>
      <c r="B218" s="36"/>
      <c r="C218" s="36"/>
      <c r="D218" s="48"/>
      <c r="E218" s="36"/>
      <c r="F218" s="36"/>
      <c r="G218" s="229"/>
      <c r="H218" s="229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"/>
      <c r="T218" s="36"/>
    </row>
    <row r="219" spans="1:20" s="21" customFormat="1" x14ac:dyDescent="0.2">
      <c r="A219" s="36"/>
      <c r="B219" s="36"/>
      <c r="C219" s="36"/>
      <c r="D219" s="48"/>
      <c r="E219" s="36"/>
      <c r="F219" s="36"/>
      <c r="G219" s="229"/>
      <c r="H219" s="229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1"/>
      <c r="T219" s="36"/>
    </row>
    <row r="220" spans="1:20" s="21" customFormat="1" x14ac:dyDescent="0.2">
      <c r="A220" s="36"/>
      <c r="B220" s="36"/>
      <c r="C220" s="36"/>
      <c r="D220" s="48"/>
      <c r="E220" s="36"/>
      <c r="F220" s="36"/>
      <c r="G220" s="229"/>
      <c r="H220" s="229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1"/>
      <c r="T220" s="36"/>
    </row>
    <row r="221" spans="1:20" s="21" customFormat="1" x14ac:dyDescent="0.2">
      <c r="A221" s="36"/>
      <c r="B221" s="36"/>
      <c r="C221" s="36"/>
      <c r="D221" s="48"/>
      <c r="E221" s="36"/>
      <c r="F221" s="36"/>
      <c r="G221" s="229"/>
      <c r="H221" s="229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1"/>
      <c r="T221" s="36"/>
    </row>
    <row r="222" spans="1:20" s="21" customFormat="1" x14ac:dyDescent="0.2">
      <c r="A222" s="36"/>
      <c r="B222" s="36"/>
      <c r="C222" s="36"/>
      <c r="D222" s="48"/>
      <c r="E222" s="36"/>
      <c r="F222" s="36"/>
      <c r="G222" s="229"/>
      <c r="H222" s="229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1"/>
      <c r="T222" s="36"/>
    </row>
    <row r="223" spans="1:20" s="21" customFormat="1" x14ac:dyDescent="0.2">
      <c r="A223" s="36"/>
      <c r="B223" s="36"/>
      <c r="C223" s="36"/>
      <c r="D223" s="48"/>
      <c r="E223" s="36"/>
      <c r="F223" s="36"/>
      <c r="G223" s="229"/>
      <c r="H223" s="229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1"/>
      <c r="T223" s="36"/>
    </row>
    <row r="224" spans="1:20" s="21" customFormat="1" x14ac:dyDescent="0.2">
      <c r="A224" s="36"/>
      <c r="B224" s="36"/>
      <c r="C224" s="36"/>
      <c r="D224" s="48"/>
      <c r="E224" s="36"/>
      <c r="F224" s="36"/>
      <c r="G224" s="229"/>
      <c r="H224" s="229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1"/>
      <c r="T224" s="36"/>
    </row>
    <row r="225" spans="1:20" s="21" customFormat="1" x14ac:dyDescent="0.2">
      <c r="A225" s="36"/>
      <c r="B225" s="36"/>
      <c r="C225" s="36"/>
      <c r="D225" s="48"/>
      <c r="E225" s="36"/>
      <c r="F225" s="36"/>
      <c r="G225" s="229"/>
      <c r="H225" s="229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1"/>
      <c r="T225" s="36"/>
    </row>
    <row r="226" spans="1:20" s="21" customFormat="1" x14ac:dyDescent="0.2">
      <c r="A226" s="36"/>
      <c r="B226" s="36"/>
      <c r="C226" s="36"/>
      <c r="D226" s="48"/>
      <c r="E226" s="36"/>
      <c r="F226" s="36"/>
      <c r="G226" s="229"/>
      <c r="H226" s="229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1"/>
      <c r="T226" s="36"/>
    </row>
    <row r="227" spans="1:20" s="21" customFormat="1" x14ac:dyDescent="0.2">
      <c r="A227" s="36"/>
      <c r="B227" s="36"/>
      <c r="C227" s="36"/>
      <c r="D227" s="48"/>
      <c r="E227" s="36"/>
      <c r="F227" s="36"/>
      <c r="G227" s="229"/>
      <c r="H227" s="229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1"/>
      <c r="T227" s="36"/>
    </row>
    <row r="228" spans="1:20" s="21" customFormat="1" x14ac:dyDescent="0.2">
      <c r="A228" s="36"/>
      <c r="B228" s="36"/>
      <c r="C228" s="36"/>
      <c r="D228" s="48"/>
      <c r="E228" s="36"/>
      <c r="F228" s="36"/>
      <c r="G228" s="229"/>
      <c r="H228" s="229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1"/>
      <c r="T228" s="36"/>
    </row>
    <row r="229" spans="1:20" s="21" customFormat="1" x14ac:dyDescent="0.2">
      <c r="A229" s="36"/>
      <c r="B229" s="36"/>
      <c r="C229" s="36"/>
      <c r="D229" s="48"/>
      <c r="E229" s="36"/>
      <c r="F229" s="36"/>
      <c r="G229" s="229"/>
      <c r="H229" s="229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1"/>
      <c r="T229" s="36"/>
    </row>
    <row r="230" spans="1:20" s="21" customFormat="1" x14ac:dyDescent="0.2">
      <c r="A230" s="36"/>
      <c r="B230" s="36"/>
      <c r="C230" s="36"/>
      <c r="D230" s="48"/>
      <c r="E230" s="36"/>
      <c r="F230" s="36"/>
      <c r="G230" s="229"/>
      <c r="H230" s="229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1"/>
      <c r="T230" s="36"/>
    </row>
    <row r="231" spans="1:20" s="21" customFormat="1" x14ac:dyDescent="0.2">
      <c r="A231" s="36"/>
      <c r="B231" s="36"/>
      <c r="C231" s="36"/>
      <c r="D231" s="48"/>
      <c r="E231" s="36"/>
      <c r="F231" s="36"/>
      <c r="G231" s="229"/>
      <c r="H231" s="229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1"/>
      <c r="T231" s="36"/>
    </row>
    <row r="232" spans="1:20" s="21" customFormat="1" x14ac:dyDescent="0.2">
      <c r="A232" s="36"/>
      <c r="B232" s="36"/>
      <c r="C232" s="36"/>
      <c r="D232" s="48"/>
      <c r="E232" s="36"/>
      <c r="F232" s="36"/>
      <c r="G232" s="229"/>
      <c r="H232" s="229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1"/>
      <c r="T232" s="36"/>
    </row>
    <row r="233" spans="1:20" s="21" customFormat="1" x14ac:dyDescent="0.2">
      <c r="A233" s="36"/>
      <c r="B233" s="36"/>
      <c r="C233" s="36"/>
      <c r="D233" s="48"/>
      <c r="E233" s="36"/>
      <c r="F233" s="36"/>
      <c r="G233" s="229"/>
      <c r="H233" s="229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1"/>
      <c r="T233" s="36"/>
    </row>
    <row r="234" spans="1:20" s="21" customFormat="1" x14ac:dyDescent="0.2">
      <c r="A234" s="36"/>
      <c r="B234" s="36"/>
      <c r="C234" s="36"/>
      <c r="D234" s="48"/>
      <c r="E234" s="36"/>
      <c r="F234" s="36"/>
      <c r="G234" s="229"/>
      <c r="H234" s="229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1"/>
      <c r="T234" s="36"/>
    </row>
    <row r="235" spans="1:20" s="21" customFormat="1" x14ac:dyDescent="0.2">
      <c r="A235" s="36"/>
      <c r="B235" s="36"/>
      <c r="C235" s="36"/>
      <c r="D235" s="48"/>
      <c r="E235" s="36"/>
      <c r="F235" s="36"/>
      <c r="G235" s="229"/>
      <c r="H235" s="229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1"/>
      <c r="T235" s="36"/>
    </row>
    <row r="236" spans="1:20" s="21" customFormat="1" x14ac:dyDescent="0.2">
      <c r="A236" s="36"/>
      <c r="B236" s="36"/>
      <c r="C236" s="36"/>
      <c r="D236" s="48"/>
      <c r="E236" s="36"/>
      <c r="F236" s="36"/>
      <c r="G236" s="229"/>
      <c r="H236" s="229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1"/>
      <c r="T236" s="36"/>
    </row>
    <row r="237" spans="1:20" s="21" customFormat="1" x14ac:dyDescent="0.2">
      <c r="A237" s="36"/>
      <c r="B237" s="36"/>
      <c r="C237" s="36"/>
      <c r="D237" s="48"/>
      <c r="E237" s="36"/>
      <c r="F237" s="36"/>
      <c r="G237" s="229"/>
      <c r="H237" s="229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1"/>
      <c r="T237" s="36"/>
    </row>
    <row r="238" spans="1:20" s="21" customFormat="1" x14ac:dyDescent="0.2">
      <c r="A238" s="36"/>
      <c r="B238" s="36"/>
      <c r="C238" s="36"/>
      <c r="D238" s="48"/>
      <c r="E238" s="36"/>
      <c r="F238" s="36"/>
      <c r="G238" s="229"/>
      <c r="H238" s="229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1"/>
      <c r="T238" s="36"/>
    </row>
    <row r="239" spans="1:20" s="21" customFormat="1" x14ac:dyDescent="0.2">
      <c r="A239" s="36"/>
      <c r="B239" s="36"/>
      <c r="C239" s="36"/>
      <c r="D239" s="48"/>
      <c r="E239" s="36"/>
      <c r="F239" s="36"/>
      <c r="G239" s="229"/>
      <c r="H239" s="229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1"/>
      <c r="T239" s="36"/>
    </row>
    <row r="240" spans="1:20" s="21" customFormat="1" x14ac:dyDescent="0.2">
      <c r="A240" s="36"/>
      <c r="B240" s="36"/>
      <c r="C240" s="36"/>
      <c r="D240" s="48"/>
      <c r="E240" s="36"/>
      <c r="F240" s="36"/>
      <c r="G240" s="229"/>
      <c r="H240" s="229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1"/>
      <c r="T240" s="36"/>
    </row>
    <row r="241" spans="1:20" s="21" customFormat="1" x14ac:dyDescent="0.2">
      <c r="A241" s="36"/>
      <c r="B241" s="36"/>
      <c r="C241" s="36"/>
      <c r="D241" s="48"/>
      <c r="E241" s="36"/>
      <c r="F241" s="36"/>
      <c r="G241" s="229"/>
      <c r="H241" s="229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1"/>
      <c r="T241" s="36"/>
    </row>
    <row r="242" spans="1:20" s="21" customFormat="1" x14ac:dyDescent="0.2">
      <c r="A242" s="36"/>
      <c r="B242" s="36"/>
      <c r="C242" s="36"/>
      <c r="D242" s="48"/>
      <c r="E242" s="36"/>
      <c r="F242" s="36"/>
      <c r="G242" s="229"/>
      <c r="H242" s="229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1"/>
      <c r="T242" s="36"/>
    </row>
    <row r="243" spans="1:20" s="21" customFormat="1" x14ac:dyDescent="0.2">
      <c r="A243" s="36"/>
      <c r="B243" s="36"/>
      <c r="C243" s="36"/>
      <c r="D243" s="48"/>
      <c r="E243" s="36"/>
      <c r="F243" s="36"/>
      <c r="G243" s="229"/>
      <c r="H243" s="229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1"/>
      <c r="T243" s="36"/>
    </row>
    <row r="244" spans="1:20" s="21" customFormat="1" x14ac:dyDescent="0.2">
      <c r="A244" s="36"/>
      <c r="B244" s="36"/>
      <c r="C244" s="36"/>
      <c r="D244" s="48"/>
      <c r="E244" s="36"/>
      <c r="F244" s="36"/>
      <c r="G244" s="229"/>
      <c r="H244" s="229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1"/>
      <c r="T244" s="36"/>
    </row>
    <row r="245" spans="1:20" s="21" customFormat="1" x14ac:dyDescent="0.2">
      <c r="A245" s="36"/>
      <c r="B245" s="36"/>
      <c r="C245" s="36"/>
      <c r="D245" s="48"/>
      <c r="E245" s="36"/>
      <c r="F245" s="36"/>
      <c r="G245" s="229"/>
      <c r="H245" s="229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1"/>
      <c r="T245" s="36"/>
    </row>
    <row r="246" spans="1:20" s="21" customFormat="1" x14ac:dyDescent="0.2">
      <c r="A246" s="36"/>
      <c r="B246" s="36"/>
      <c r="C246" s="36"/>
      <c r="D246" s="48"/>
      <c r="E246" s="36"/>
      <c r="F246" s="36"/>
      <c r="G246" s="229"/>
      <c r="H246" s="229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1"/>
      <c r="T246" s="36"/>
    </row>
    <row r="247" spans="1:20" s="21" customFormat="1" x14ac:dyDescent="0.2">
      <c r="A247" s="36"/>
      <c r="B247" s="36"/>
      <c r="C247" s="36"/>
      <c r="D247" s="48"/>
      <c r="E247" s="36"/>
      <c r="F247" s="36"/>
      <c r="G247" s="229"/>
      <c r="H247" s="229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1"/>
      <c r="T247" s="36"/>
    </row>
    <row r="248" spans="1:20" s="21" customFormat="1" x14ac:dyDescent="0.2">
      <c r="A248" s="36"/>
      <c r="B248" s="36"/>
      <c r="C248" s="36"/>
      <c r="D248" s="48"/>
      <c r="E248" s="36"/>
      <c r="F248" s="36"/>
      <c r="G248" s="229"/>
      <c r="H248" s="229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1"/>
      <c r="T248" s="36"/>
    </row>
    <row r="249" spans="1:20" s="21" customFormat="1" x14ac:dyDescent="0.2">
      <c r="A249" s="36"/>
      <c r="B249" s="36"/>
      <c r="C249" s="36"/>
      <c r="D249" s="48"/>
      <c r="E249" s="36"/>
      <c r="F249" s="36"/>
      <c r="G249" s="229"/>
      <c r="H249" s="229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1"/>
      <c r="T249" s="36"/>
    </row>
    <row r="250" spans="1:20" s="21" customFormat="1" x14ac:dyDescent="0.2">
      <c r="A250" s="36"/>
      <c r="B250" s="36"/>
      <c r="C250" s="36"/>
      <c r="D250" s="48"/>
      <c r="E250" s="36"/>
      <c r="F250" s="36"/>
      <c r="G250" s="229"/>
      <c r="H250" s="229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1"/>
      <c r="T250" s="36"/>
    </row>
    <row r="251" spans="1:20" s="21" customFormat="1" x14ac:dyDescent="0.2">
      <c r="A251" s="36"/>
      <c r="B251" s="36"/>
      <c r="C251" s="36"/>
      <c r="D251" s="48"/>
      <c r="E251" s="36"/>
      <c r="F251" s="36"/>
      <c r="G251" s="229"/>
      <c r="H251" s="229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1"/>
      <c r="T251" s="36"/>
    </row>
    <row r="252" spans="1:20" s="21" customFormat="1" x14ac:dyDescent="0.2">
      <c r="A252" s="36"/>
      <c r="B252" s="36"/>
      <c r="C252" s="36"/>
      <c r="D252" s="48"/>
      <c r="E252" s="36"/>
      <c r="F252" s="36"/>
      <c r="G252" s="229"/>
      <c r="H252" s="229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1"/>
      <c r="T252" s="36"/>
    </row>
    <row r="253" spans="1:20" s="21" customFormat="1" x14ac:dyDescent="0.2">
      <c r="A253" s="36"/>
      <c r="B253" s="36"/>
      <c r="C253" s="36"/>
      <c r="D253" s="48"/>
      <c r="E253" s="36"/>
      <c r="F253" s="36"/>
      <c r="G253" s="229"/>
      <c r="H253" s="229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1"/>
      <c r="T253" s="36"/>
    </row>
    <row r="254" spans="1:20" s="21" customFormat="1" x14ac:dyDescent="0.2">
      <c r="A254" s="36"/>
      <c r="B254" s="36"/>
      <c r="C254" s="36"/>
      <c r="D254" s="48"/>
      <c r="E254" s="36"/>
      <c r="F254" s="36"/>
      <c r="G254" s="229"/>
      <c r="H254" s="229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1"/>
      <c r="T254" s="36"/>
    </row>
    <row r="255" spans="1:20" s="21" customFormat="1" x14ac:dyDescent="0.2">
      <c r="A255" s="36"/>
      <c r="B255" s="36"/>
      <c r="C255" s="36"/>
      <c r="D255" s="48"/>
      <c r="E255" s="36"/>
      <c r="F255" s="36"/>
      <c r="G255" s="229"/>
      <c r="H255" s="229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1"/>
      <c r="T255" s="36"/>
    </row>
    <row r="256" spans="1:20" s="21" customFormat="1" x14ac:dyDescent="0.2">
      <c r="A256" s="36"/>
      <c r="B256" s="36"/>
      <c r="C256" s="36"/>
      <c r="D256" s="48"/>
      <c r="E256" s="36"/>
      <c r="F256" s="36"/>
      <c r="G256" s="229"/>
      <c r="H256" s="229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1"/>
      <c r="T256" s="36"/>
    </row>
    <row r="257" spans="1:20" s="21" customFormat="1" x14ac:dyDescent="0.2">
      <c r="A257" s="36"/>
      <c r="B257" s="36"/>
      <c r="C257" s="36"/>
      <c r="D257" s="48"/>
      <c r="E257" s="36"/>
      <c r="F257" s="36"/>
      <c r="G257" s="229"/>
      <c r="H257" s="229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1"/>
      <c r="T257" s="36"/>
    </row>
    <row r="258" spans="1:20" s="21" customFormat="1" x14ac:dyDescent="0.2">
      <c r="A258" s="36"/>
      <c r="B258" s="36"/>
      <c r="C258" s="36"/>
      <c r="D258" s="48"/>
      <c r="E258" s="36"/>
      <c r="F258" s="36"/>
      <c r="G258" s="229"/>
      <c r="H258" s="229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1"/>
      <c r="T258" s="36"/>
    </row>
    <row r="259" spans="1:20" s="21" customFormat="1" x14ac:dyDescent="0.2">
      <c r="A259" s="36"/>
      <c r="B259" s="36"/>
      <c r="C259" s="36"/>
      <c r="D259" s="48"/>
      <c r="E259" s="36"/>
      <c r="F259" s="36"/>
      <c r="G259" s="229"/>
      <c r="H259" s="229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1"/>
      <c r="T259" s="36"/>
    </row>
    <row r="260" spans="1:20" s="21" customFormat="1" x14ac:dyDescent="0.2">
      <c r="A260" s="36"/>
      <c r="B260" s="36"/>
      <c r="C260" s="36"/>
      <c r="D260" s="48"/>
      <c r="E260" s="36"/>
      <c r="F260" s="36"/>
      <c r="G260" s="229"/>
      <c r="H260" s="229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1"/>
      <c r="T260" s="36"/>
    </row>
    <row r="261" spans="1:20" s="21" customFormat="1" x14ac:dyDescent="0.2">
      <c r="A261" s="36"/>
      <c r="B261" s="36"/>
      <c r="C261" s="36"/>
      <c r="D261" s="48"/>
      <c r="E261" s="36"/>
      <c r="F261" s="36"/>
      <c r="G261" s="229"/>
      <c r="H261" s="229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1"/>
      <c r="T261" s="36"/>
    </row>
    <row r="262" spans="1:20" s="21" customFormat="1" x14ac:dyDescent="0.2">
      <c r="A262" s="36"/>
      <c r="B262" s="36"/>
      <c r="C262" s="36"/>
      <c r="D262" s="48"/>
      <c r="E262" s="36"/>
      <c r="F262" s="36"/>
      <c r="G262" s="229"/>
      <c r="H262" s="229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1"/>
      <c r="T262" s="36"/>
    </row>
    <row r="263" spans="1:20" s="21" customFormat="1" x14ac:dyDescent="0.2">
      <c r="A263" s="36"/>
      <c r="B263" s="36"/>
      <c r="C263" s="36"/>
      <c r="D263" s="48"/>
      <c r="E263" s="36"/>
      <c r="F263" s="36"/>
      <c r="G263" s="229"/>
      <c r="H263" s="229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1"/>
      <c r="T263" s="36"/>
    </row>
    <row r="264" spans="1:20" s="21" customFormat="1" x14ac:dyDescent="0.2">
      <c r="A264" s="36"/>
      <c r="B264" s="36"/>
      <c r="C264" s="36"/>
      <c r="D264" s="48"/>
      <c r="E264" s="36"/>
      <c r="F264" s="36"/>
      <c r="G264" s="229"/>
      <c r="H264" s="229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1"/>
      <c r="T264" s="36"/>
    </row>
    <row r="265" spans="1:20" s="21" customFormat="1" x14ac:dyDescent="0.2">
      <c r="A265" s="36"/>
      <c r="B265" s="36"/>
      <c r="C265" s="36"/>
      <c r="D265" s="48"/>
      <c r="E265" s="36"/>
      <c r="F265" s="36"/>
      <c r="G265" s="229"/>
      <c r="H265" s="229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1"/>
      <c r="T265" s="36"/>
    </row>
    <row r="266" spans="1:20" s="21" customFormat="1" x14ac:dyDescent="0.2">
      <c r="A266" s="36"/>
      <c r="B266" s="36"/>
      <c r="C266" s="36"/>
      <c r="D266" s="48"/>
      <c r="E266" s="36"/>
      <c r="F266" s="36"/>
      <c r="G266" s="229"/>
      <c r="H266" s="229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1"/>
      <c r="T266" s="36"/>
    </row>
    <row r="267" spans="1:20" s="21" customFormat="1" x14ac:dyDescent="0.2">
      <c r="A267" s="36"/>
      <c r="B267" s="36"/>
      <c r="C267" s="36"/>
      <c r="D267" s="48"/>
      <c r="E267" s="36"/>
      <c r="F267" s="36"/>
      <c r="G267" s="229"/>
      <c r="H267" s="229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1"/>
      <c r="T267" s="36"/>
    </row>
    <row r="268" spans="1:20" s="21" customFormat="1" x14ac:dyDescent="0.2">
      <c r="A268" s="36"/>
      <c r="B268" s="36"/>
      <c r="C268" s="36"/>
      <c r="D268" s="48"/>
      <c r="E268" s="36"/>
      <c r="F268" s="36"/>
      <c r="G268" s="229"/>
      <c r="H268" s="229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1"/>
      <c r="T268" s="36"/>
    </row>
    <row r="269" spans="1:20" s="21" customFormat="1" x14ac:dyDescent="0.2">
      <c r="A269" s="36"/>
      <c r="B269" s="36"/>
      <c r="C269" s="36"/>
      <c r="D269" s="48"/>
      <c r="E269" s="36"/>
      <c r="F269" s="36"/>
      <c r="G269" s="229"/>
      <c r="H269" s="229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1"/>
      <c r="T269" s="36"/>
    </row>
    <row r="270" spans="1:20" s="21" customFormat="1" x14ac:dyDescent="0.2">
      <c r="A270" s="36"/>
      <c r="B270" s="36"/>
      <c r="C270" s="36"/>
      <c r="D270" s="48"/>
      <c r="E270" s="36"/>
      <c r="F270" s="36"/>
      <c r="G270" s="229"/>
      <c r="H270" s="229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1"/>
      <c r="T270" s="36"/>
    </row>
    <row r="271" spans="1:20" s="21" customFormat="1" x14ac:dyDescent="0.2">
      <c r="A271" s="36"/>
      <c r="B271" s="36"/>
      <c r="C271" s="36"/>
      <c r="D271" s="48"/>
      <c r="E271" s="36"/>
      <c r="F271" s="36"/>
      <c r="G271" s="229"/>
      <c r="H271" s="229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1"/>
      <c r="T271" s="36"/>
    </row>
    <row r="272" spans="1:20" s="21" customFormat="1" x14ac:dyDescent="0.2">
      <c r="A272" s="36"/>
      <c r="B272" s="36"/>
      <c r="C272" s="36"/>
      <c r="D272" s="48"/>
      <c r="E272" s="36"/>
      <c r="F272" s="36"/>
      <c r="G272" s="229"/>
      <c r="H272" s="229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1"/>
      <c r="T272" s="36"/>
    </row>
    <row r="273" spans="1:20" s="21" customFormat="1" x14ac:dyDescent="0.2">
      <c r="A273" s="36"/>
      <c r="B273" s="36"/>
      <c r="C273" s="36"/>
      <c r="D273" s="48"/>
      <c r="E273" s="36"/>
      <c r="F273" s="36"/>
      <c r="G273" s="229"/>
      <c r="H273" s="229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1"/>
      <c r="T273" s="36"/>
    </row>
    <row r="274" spans="1:20" s="21" customFormat="1" x14ac:dyDescent="0.2">
      <c r="A274" s="36"/>
      <c r="B274" s="36"/>
      <c r="C274" s="36"/>
      <c r="D274" s="48"/>
      <c r="E274" s="36"/>
      <c r="F274" s="36"/>
      <c r="G274" s="229"/>
      <c r="H274" s="229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1"/>
      <c r="T274" s="36"/>
    </row>
    <row r="275" spans="1:20" s="21" customFormat="1" x14ac:dyDescent="0.2">
      <c r="A275" s="36"/>
      <c r="B275" s="36"/>
      <c r="C275" s="36"/>
      <c r="D275" s="48"/>
      <c r="E275" s="36"/>
      <c r="F275" s="36"/>
      <c r="G275" s="229"/>
      <c r="H275" s="229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1"/>
      <c r="T275" s="36"/>
    </row>
    <row r="276" spans="1:20" s="21" customFormat="1" x14ac:dyDescent="0.2">
      <c r="A276" s="36"/>
      <c r="B276" s="36"/>
      <c r="C276" s="36"/>
      <c r="D276" s="48"/>
      <c r="E276" s="36"/>
      <c r="F276" s="36"/>
      <c r="G276" s="229"/>
      <c r="H276" s="229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1"/>
      <c r="T276" s="36"/>
    </row>
    <row r="277" spans="1:20" s="21" customFormat="1" x14ac:dyDescent="0.2">
      <c r="A277" s="36"/>
      <c r="B277" s="36"/>
      <c r="C277" s="36"/>
      <c r="D277" s="48"/>
      <c r="E277" s="36"/>
      <c r="F277" s="36"/>
      <c r="G277" s="229"/>
      <c r="H277" s="229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1"/>
      <c r="T277" s="36"/>
    </row>
    <row r="278" spans="1:20" s="21" customFormat="1" x14ac:dyDescent="0.2">
      <c r="A278" s="36"/>
      <c r="B278" s="36"/>
      <c r="C278" s="36"/>
      <c r="D278" s="48"/>
      <c r="E278" s="36"/>
      <c r="F278" s="36"/>
      <c r="G278" s="229"/>
      <c r="H278" s="229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1"/>
      <c r="T278" s="36"/>
    </row>
    <row r="279" spans="1:20" s="21" customFormat="1" x14ac:dyDescent="0.2">
      <c r="A279" s="36"/>
      <c r="B279" s="36"/>
      <c r="C279" s="36"/>
      <c r="D279" s="48"/>
      <c r="E279" s="36"/>
      <c r="F279" s="36"/>
      <c r="G279" s="229"/>
      <c r="H279" s="229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1"/>
      <c r="T279" s="36"/>
    </row>
    <row r="280" spans="1:20" s="21" customFormat="1" x14ac:dyDescent="0.2">
      <c r="A280" s="36"/>
      <c r="B280" s="36"/>
      <c r="C280" s="36"/>
      <c r="D280" s="48"/>
      <c r="E280" s="36"/>
      <c r="F280" s="36"/>
      <c r="G280" s="229"/>
      <c r="H280" s="229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1"/>
      <c r="T280" s="36"/>
    </row>
    <row r="281" spans="1:20" s="21" customFormat="1" x14ac:dyDescent="0.2">
      <c r="A281" s="36"/>
      <c r="B281" s="36"/>
      <c r="C281" s="36"/>
      <c r="D281" s="48"/>
      <c r="E281" s="36"/>
      <c r="F281" s="36"/>
      <c r="G281" s="229"/>
      <c r="H281" s="229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1"/>
      <c r="T281" s="36"/>
    </row>
    <row r="282" spans="1:20" s="21" customFormat="1" x14ac:dyDescent="0.2">
      <c r="A282" s="36"/>
      <c r="B282" s="36"/>
      <c r="C282" s="36"/>
      <c r="D282" s="48"/>
      <c r="E282" s="36"/>
      <c r="F282" s="36"/>
      <c r="G282" s="229"/>
      <c r="H282" s="229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1"/>
      <c r="T282" s="36"/>
    </row>
    <row r="283" spans="1:20" s="21" customFormat="1" x14ac:dyDescent="0.2">
      <c r="A283" s="36"/>
      <c r="B283" s="36"/>
      <c r="C283" s="36"/>
      <c r="D283" s="48"/>
      <c r="E283" s="36"/>
      <c r="F283" s="36"/>
      <c r="G283" s="229"/>
      <c r="H283" s="229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1"/>
      <c r="T283" s="36"/>
    </row>
    <row r="284" spans="1:20" s="21" customFormat="1" x14ac:dyDescent="0.2">
      <c r="A284" s="36"/>
      <c r="B284" s="36"/>
      <c r="C284" s="36"/>
      <c r="D284" s="48"/>
      <c r="E284" s="36"/>
      <c r="F284" s="36"/>
      <c r="G284" s="229"/>
      <c r="H284" s="229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1"/>
      <c r="T284" s="36"/>
    </row>
    <row r="285" spans="1:20" s="21" customFormat="1" x14ac:dyDescent="0.2">
      <c r="A285" s="36"/>
      <c r="B285" s="36"/>
      <c r="C285" s="36"/>
      <c r="D285" s="48"/>
      <c r="E285" s="36"/>
      <c r="F285" s="36"/>
      <c r="G285" s="229"/>
      <c r="H285" s="229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1"/>
      <c r="T285" s="36"/>
    </row>
    <row r="286" spans="1:20" s="21" customFormat="1" x14ac:dyDescent="0.2">
      <c r="A286" s="36"/>
      <c r="B286" s="36"/>
      <c r="C286" s="36"/>
      <c r="D286" s="48"/>
      <c r="E286" s="36"/>
      <c r="F286" s="36"/>
      <c r="G286" s="229"/>
      <c r="H286" s="229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1"/>
      <c r="T286" s="36"/>
    </row>
    <row r="287" spans="1:20" s="21" customFormat="1" x14ac:dyDescent="0.2">
      <c r="A287" s="36"/>
      <c r="B287" s="36"/>
      <c r="C287" s="36"/>
      <c r="D287" s="48"/>
      <c r="E287" s="36"/>
      <c r="F287" s="36"/>
      <c r="G287" s="229"/>
      <c r="H287" s="229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1"/>
      <c r="T287" s="36"/>
    </row>
    <row r="288" spans="1:20" s="21" customFormat="1" x14ac:dyDescent="0.2">
      <c r="A288" s="36"/>
      <c r="B288" s="36"/>
      <c r="C288" s="36"/>
      <c r="D288" s="48"/>
      <c r="E288" s="36"/>
      <c r="F288" s="36"/>
      <c r="G288" s="229"/>
      <c r="H288" s="229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1"/>
      <c r="T288" s="36"/>
    </row>
    <row r="289" spans="1:20" s="21" customFormat="1" x14ac:dyDescent="0.2">
      <c r="A289" s="36"/>
      <c r="B289" s="36"/>
      <c r="C289" s="36"/>
      <c r="D289" s="48"/>
      <c r="E289" s="36"/>
      <c r="F289" s="36"/>
      <c r="G289" s="229"/>
      <c r="H289" s="229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1"/>
      <c r="T289" s="36"/>
    </row>
    <row r="290" spans="1:20" s="21" customFormat="1" x14ac:dyDescent="0.2">
      <c r="A290" s="36"/>
      <c r="B290" s="36"/>
      <c r="C290" s="36"/>
      <c r="D290" s="48"/>
      <c r="E290" s="36"/>
      <c r="F290" s="36"/>
      <c r="G290" s="229"/>
      <c r="H290" s="229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1"/>
      <c r="T290" s="36"/>
    </row>
    <row r="291" spans="1:20" s="21" customFormat="1" x14ac:dyDescent="0.2">
      <c r="A291" s="36"/>
      <c r="B291" s="36"/>
      <c r="C291" s="36"/>
      <c r="D291" s="48"/>
      <c r="E291" s="36"/>
      <c r="F291" s="36"/>
      <c r="G291" s="229"/>
      <c r="H291" s="229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1"/>
      <c r="T291" s="36"/>
    </row>
    <row r="292" spans="1:20" s="21" customFormat="1" x14ac:dyDescent="0.2">
      <c r="A292" s="36"/>
      <c r="B292" s="36"/>
      <c r="C292" s="36"/>
      <c r="D292" s="48"/>
      <c r="E292" s="36"/>
      <c r="F292" s="36"/>
      <c r="G292" s="229"/>
      <c r="H292" s="229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1"/>
      <c r="T292" s="36"/>
    </row>
    <row r="293" spans="1:20" s="21" customFormat="1" x14ac:dyDescent="0.2">
      <c r="A293" s="36"/>
      <c r="B293" s="36"/>
      <c r="C293" s="36"/>
      <c r="D293" s="48"/>
      <c r="E293" s="36"/>
      <c r="F293" s="36"/>
      <c r="G293" s="229"/>
      <c r="H293" s="229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1"/>
      <c r="T293" s="36"/>
    </row>
    <row r="294" spans="1:20" s="21" customFormat="1" x14ac:dyDescent="0.2">
      <c r="A294" s="36"/>
      <c r="B294" s="36"/>
      <c r="C294" s="36"/>
      <c r="D294" s="48"/>
      <c r="E294" s="36"/>
      <c r="F294" s="36"/>
      <c r="G294" s="229"/>
      <c r="H294" s="229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1"/>
      <c r="T294" s="36"/>
    </row>
    <row r="295" spans="1:20" s="21" customFormat="1" x14ac:dyDescent="0.2">
      <c r="A295" s="36"/>
      <c r="B295" s="36"/>
      <c r="C295" s="36"/>
      <c r="D295" s="48"/>
      <c r="E295" s="36"/>
      <c r="F295" s="36"/>
      <c r="G295" s="229"/>
      <c r="H295" s="229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1"/>
      <c r="T295" s="36"/>
    </row>
    <row r="296" spans="1:20" s="21" customFormat="1" x14ac:dyDescent="0.2">
      <c r="A296" s="36"/>
      <c r="B296" s="36"/>
      <c r="C296" s="36"/>
      <c r="D296" s="48"/>
      <c r="E296" s="36"/>
      <c r="F296" s="36"/>
      <c r="G296" s="229"/>
      <c r="H296" s="229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1"/>
      <c r="T296" s="36"/>
    </row>
    <row r="297" spans="1:20" s="21" customFormat="1" x14ac:dyDescent="0.2">
      <c r="A297" s="36"/>
      <c r="B297" s="36"/>
      <c r="C297" s="36"/>
      <c r="D297" s="48"/>
      <c r="E297" s="36"/>
      <c r="F297" s="36"/>
      <c r="G297" s="229"/>
      <c r="H297" s="229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1"/>
      <c r="T297" s="36"/>
    </row>
    <row r="298" spans="1:20" s="21" customFormat="1" x14ac:dyDescent="0.2">
      <c r="A298" s="36"/>
      <c r="B298" s="36"/>
      <c r="C298" s="36"/>
      <c r="D298" s="48"/>
      <c r="E298" s="36"/>
      <c r="F298" s="36"/>
      <c r="G298" s="229"/>
      <c r="H298" s="229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1"/>
      <c r="T298" s="36"/>
    </row>
    <row r="299" spans="1:20" s="21" customFormat="1" x14ac:dyDescent="0.2">
      <c r="A299" s="36"/>
      <c r="B299" s="36"/>
      <c r="C299" s="36"/>
      <c r="D299" s="48"/>
      <c r="E299" s="36"/>
      <c r="F299" s="36"/>
      <c r="G299" s="229"/>
      <c r="H299" s="229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1"/>
      <c r="T299" s="36"/>
    </row>
    <row r="300" spans="1:20" s="21" customFormat="1" x14ac:dyDescent="0.2">
      <c r="A300" s="36"/>
      <c r="B300" s="36"/>
      <c r="C300" s="36"/>
      <c r="D300" s="48"/>
      <c r="E300" s="36"/>
      <c r="F300" s="36"/>
      <c r="G300" s="229"/>
      <c r="H300" s="229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1"/>
      <c r="T300" s="36"/>
    </row>
    <row r="301" spans="1:20" s="21" customFormat="1" x14ac:dyDescent="0.2">
      <c r="A301" s="36"/>
      <c r="B301" s="36"/>
      <c r="C301" s="36"/>
      <c r="D301" s="48"/>
      <c r="E301" s="36"/>
      <c r="F301" s="36"/>
      <c r="G301" s="229"/>
      <c r="H301" s="229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1"/>
      <c r="T301" s="36"/>
    </row>
    <row r="302" spans="1:20" s="21" customFormat="1" x14ac:dyDescent="0.2">
      <c r="A302" s="36"/>
      <c r="B302" s="36"/>
      <c r="C302" s="36"/>
      <c r="D302" s="48"/>
      <c r="E302" s="36"/>
      <c r="F302" s="36"/>
      <c r="G302" s="229"/>
      <c r="H302" s="229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1"/>
      <c r="T302" s="36"/>
    </row>
    <row r="303" spans="1:20" s="21" customFormat="1" x14ac:dyDescent="0.2">
      <c r="A303" s="36"/>
      <c r="B303" s="36"/>
      <c r="C303" s="36"/>
      <c r="D303" s="48"/>
      <c r="E303" s="36"/>
      <c r="F303" s="36"/>
      <c r="G303" s="229"/>
      <c r="H303" s="229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1"/>
      <c r="T303" s="36"/>
    </row>
    <row r="304" spans="1:20" s="21" customFormat="1" x14ac:dyDescent="0.2">
      <c r="A304" s="36"/>
      <c r="B304" s="36"/>
      <c r="C304" s="36"/>
      <c r="D304" s="48"/>
      <c r="E304" s="36"/>
      <c r="F304" s="36"/>
      <c r="G304" s="229"/>
      <c r="H304" s="229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1"/>
      <c r="T304" s="36"/>
    </row>
    <row r="305" spans="1:20" s="21" customFormat="1" x14ac:dyDescent="0.2">
      <c r="A305" s="36"/>
      <c r="B305" s="36"/>
      <c r="C305" s="36"/>
      <c r="D305" s="48"/>
      <c r="E305" s="36"/>
      <c r="F305" s="36"/>
      <c r="G305" s="229"/>
      <c r="H305" s="229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1"/>
      <c r="T305" s="36"/>
    </row>
    <row r="306" spans="1:20" s="21" customFormat="1" x14ac:dyDescent="0.2">
      <c r="A306" s="36"/>
      <c r="B306" s="36"/>
      <c r="C306" s="36"/>
      <c r="D306" s="48"/>
      <c r="E306" s="36"/>
      <c r="F306" s="36"/>
      <c r="G306" s="229"/>
      <c r="H306" s="229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1"/>
      <c r="T306" s="36"/>
    </row>
    <row r="307" spans="1:20" s="21" customFormat="1" x14ac:dyDescent="0.2">
      <c r="A307" s="36"/>
      <c r="B307" s="36"/>
      <c r="C307" s="36"/>
      <c r="D307" s="48"/>
      <c r="E307" s="36"/>
      <c r="F307" s="36"/>
      <c r="G307" s="229"/>
      <c r="H307" s="229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1"/>
      <c r="T307" s="36"/>
    </row>
    <row r="308" spans="1:20" s="21" customFormat="1" x14ac:dyDescent="0.2">
      <c r="A308" s="36"/>
      <c r="B308" s="36"/>
      <c r="C308" s="36"/>
      <c r="D308" s="48"/>
      <c r="E308" s="36"/>
      <c r="F308" s="36"/>
      <c r="G308" s="229"/>
      <c r="H308" s="229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1"/>
      <c r="T308" s="36"/>
    </row>
    <row r="309" spans="1:20" s="21" customFormat="1" x14ac:dyDescent="0.2">
      <c r="A309" s="36"/>
      <c r="B309" s="36"/>
      <c r="C309" s="36"/>
      <c r="D309" s="48"/>
      <c r="E309" s="36"/>
      <c r="F309" s="36"/>
      <c r="G309" s="229"/>
      <c r="H309" s="229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1"/>
      <c r="T309" s="36"/>
    </row>
    <row r="310" spans="1:20" s="21" customFormat="1" x14ac:dyDescent="0.2">
      <c r="A310" s="36"/>
      <c r="B310" s="36"/>
      <c r="C310" s="36"/>
      <c r="D310" s="48"/>
      <c r="E310" s="36"/>
      <c r="F310" s="36"/>
      <c r="G310" s="229"/>
      <c r="H310" s="229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1"/>
      <c r="T310" s="36"/>
    </row>
    <row r="311" spans="1:20" s="21" customFormat="1" x14ac:dyDescent="0.2">
      <c r="A311" s="36"/>
      <c r="B311" s="36"/>
      <c r="C311" s="36"/>
      <c r="D311" s="48"/>
      <c r="E311" s="36"/>
      <c r="F311" s="36"/>
      <c r="G311" s="229"/>
      <c r="H311" s="229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1"/>
      <c r="T311" s="36"/>
    </row>
    <row r="312" spans="1:20" s="21" customFormat="1" x14ac:dyDescent="0.2">
      <c r="A312" s="36"/>
      <c r="B312" s="36"/>
      <c r="C312" s="36"/>
      <c r="D312" s="48"/>
      <c r="E312" s="36"/>
      <c r="F312" s="36"/>
      <c r="G312" s="229"/>
      <c r="H312" s="229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1"/>
      <c r="T312" s="36"/>
    </row>
    <row r="313" spans="1:20" s="21" customFormat="1" x14ac:dyDescent="0.2">
      <c r="A313" s="36"/>
      <c r="B313" s="36"/>
      <c r="C313" s="36"/>
      <c r="D313" s="48"/>
      <c r="E313" s="36"/>
      <c r="F313" s="36"/>
      <c r="G313" s="229"/>
      <c r="H313" s="229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1"/>
      <c r="T313" s="36"/>
    </row>
    <row r="314" spans="1:20" s="21" customFormat="1" x14ac:dyDescent="0.2">
      <c r="A314" s="36"/>
      <c r="B314" s="36"/>
      <c r="C314" s="36"/>
      <c r="D314" s="48"/>
      <c r="E314" s="36"/>
      <c r="F314" s="36"/>
      <c r="G314" s="229"/>
      <c r="H314" s="229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1"/>
      <c r="T314" s="36"/>
    </row>
    <row r="315" spans="1:20" s="21" customFormat="1" x14ac:dyDescent="0.2">
      <c r="A315" s="36"/>
      <c r="B315" s="36"/>
      <c r="C315" s="36"/>
      <c r="D315" s="48"/>
      <c r="E315" s="36"/>
      <c r="F315" s="36"/>
      <c r="G315" s="229"/>
      <c r="H315" s="229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1"/>
      <c r="T315" s="36"/>
    </row>
    <row r="316" spans="1:20" s="21" customFormat="1" x14ac:dyDescent="0.2">
      <c r="A316" s="36"/>
      <c r="B316" s="36"/>
      <c r="C316" s="36"/>
      <c r="D316" s="48"/>
      <c r="E316" s="36"/>
      <c r="F316" s="36"/>
      <c r="G316" s="229"/>
      <c r="H316" s="229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1"/>
      <c r="T316" s="36"/>
    </row>
    <row r="317" spans="1:20" s="21" customFormat="1" x14ac:dyDescent="0.2">
      <c r="A317" s="36"/>
      <c r="B317" s="36"/>
      <c r="C317" s="36"/>
      <c r="D317" s="48"/>
      <c r="E317" s="36"/>
      <c r="F317" s="36"/>
      <c r="G317" s="229"/>
      <c r="H317" s="229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1"/>
      <c r="T317" s="36"/>
    </row>
    <row r="318" spans="1:20" s="21" customFormat="1" x14ac:dyDescent="0.2">
      <c r="A318" s="36"/>
      <c r="B318" s="36"/>
      <c r="C318" s="36"/>
      <c r="D318" s="48"/>
      <c r="E318" s="36"/>
      <c r="F318" s="36"/>
      <c r="G318" s="229"/>
      <c r="H318" s="229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1"/>
      <c r="T318" s="36"/>
    </row>
    <row r="319" spans="1:20" s="21" customFormat="1" x14ac:dyDescent="0.2">
      <c r="A319" s="36"/>
      <c r="B319" s="36"/>
      <c r="C319" s="36"/>
      <c r="D319" s="48"/>
      <c r="E319" s="36"/>
      <c r="F319" s="36"/>
      <c r="G319" s="229"/>
      <c r="H319" s="229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1"/>
      <c r="T319" s="36"/>
    </row>
    <row r="320" spans="1:20" s="21" customFormat="1" x14ac:dyDescent="0.2">
      <c r="A320" s="36"/>
      <c r="B320" s="36"/>
      <c r="C320" s="36"/>
      <c r="D320" s="48"/>
      <c r="E320" s="36"/>
      <c r="F320" s="36"/>
      <c r="G320" s="229"/>
      <c r="H320" s="229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1"/>
      <c r="T320" s="36"/>
    </row>
    <row r="321" spans="1:20" s="21" customFormat="1" x14ac:dyDescent="0.2">
      <c r="A321" s="36"/>
      <c r="B321" s="36"/>
      <c r="C321" s="36"/>
      <c r="D321" s="48"/>
      <c r="E321" s="36"/>
      <c r="F321" s="36"/>
      <c r="G321" s="229"/>
      <c r="H321" s="229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1"/>
      <c r="T321" s="36"/>
    </row>
    <row r="322" spans="1:20" s="21" customFormat="1" x14ac:dyDescent="0.2">
      <c r="A322" s="36"/>
      <c r="B322" s="36"/>
      <c r="C322" s="36"/>
      <c r="D322" s="48"/>
      <c r="E322" s="36"/>
      <c r="F322" s="36"/>
      <c r="G322" s="229"/>
      <c r="H322" s="229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1"/>
      <c r="T322" s="36"/>
    </row>
    <row r="323" spans="1:20" s="21" customFormat="1" x14ac:dyDescent="0.2">
      <c r="A323" s="36"/>
      <c r="B323" s="36"/>
      <c r="C323" s="36"/>
      <c r="D323" s="48"/>
      <c r="E323" s="36"/>
      <c r="F323" s="36"/>
      <c r="G323" s="229"/>
      <c r="H323" s="229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1"/>
      <c r="T323" s="36"/>
    </row>
    <row r="324" spans="1:20" s="21" customFormat="1" x14ac:dyDescent="0.2">
      <c r="A324" s="36"/>
      <c r="B324" s="36"/>
      <c r="C324" s="36"/>
      <c r="D324" s="48"/>
      <c r="E324" s="36"/>
      <c r="F324" s="36"/>
      <c r="G324" s="229"/>
      <c r="H324" s="229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"/>
      <c r="T324" s="36"/>
    </row>
    <row r="325" spans="1:20" s="21" customFormat="1" x14ac:dyDescent="0.2">
      <c r="A325" s="36"/>
      <c r="B325" s="36"/>
      <c r="C325" s="36"/>
      <c r="D325" s="48"/>
      <c r="E325" s="36"/>
      <c r="F325" s="36"/>
      <c r="G325" s="229"/>
      <c r="H325" s="229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1"/>
      <c r="T325" s="36"/>
    </row>
    <row r="326" spans="1:20" s="21" customFormat="1" x14ac:dyDescent="0.2">
      <c r="A326" s="36"/>
      <c r="B326" s="36"/>
      <c r="C326" s="36"/>
      <c r="D326" s="48"/>
      <c r="E326" s="36"/>
      <c r="F326" s="36"/>
      <c r="G326" s="229"/>
      <c r="H326" s="229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1"/>
      <c r="T326" s="36"/>
    </row>
    <row r="327" spans="1:20" s="21" customFormat="1" x14ac:dyDescent="0.2">
      <c r="A327" s="36"/>
      <c r="B327" s="36"/>
      <c r="C327" s="36"/>
      <c r="D327" s="48"/>
      <c r="E327" s="36"/>
      <c r="F327" s="36"/>
      <c r="G327" s="229"/>
      <c r="H327" s="229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1"/>
      <c r="T327" s="36"/>
    </row>
    <row r="328" spans="1:20" s="21" customFormat="1" x14ac:dyDescent="0.2">
      <c r="A328" s="36"/>
      <c r="B328" s="36"/>
      <c r="C328" s="36"/>
      <c r="D328" s="48"/>
      <c r="E328" s="36"/>
      <c r="F328" s="36"/>
      <c r="G328" s="229"/>
      <c r="H328" s="229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1"/>
      <c r="T328" s="36"/>
    </row>
    <row r="329" spans="1:20" s="21" customFormat="1" x14ac:dyDescent="0.2">
      <c r="A329" s="36"/>
      <c r="B329" s="36"/>
      <c r="C329" s="36"/>
      <c r="D329" s="48"/>
      <c r="E329" s="36"/>
      <c r="F329" s="36"/>
      <c r="G329" s="229"/>
      <c r="H329" s="229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1"/>
      <c r="T329" s="36"/>
    </row>
    <row r="330" spans="1:20" s="21" customFormat="1" x14ac:dyDescent="0.2">
      <c r="A330" s="36"/>
      <c r="B330" s="36"/>
      <c r="C330" s="36"/>
      <c r="D330" s="48"/>
      <c r="E330" s="36"/>
      <c r="F330" s="36"/>
      <c r="G330" s="229"/>
      <c r="H330" s="229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1"/>
      <c r="T330" s="36"/>
    </row>
    <row r="331" spans="1:20" s="21" customFormat="1" x14ac:dyDescent="0.2">
      <c r="A331" s="36"/>
      <c r="B331" s="36"/>
      <c r="C331" s="36"/>
      <c r="D331" s="48"/>
      <c r="E331" s="36"/>
      <c r="F331" s="36"/>
      <c r="G331" s="229"/>
      <c r="H331" s="229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1"/>
      <c r="T331" s="36"/>
    </row>
    <row r="332" spans="1:20" s="21" customFormat="1" x14ac:dyDescent="0.2">
      <c r="A332" s="36"/>
      <c r="B332" s="36"/>
      <c r="C332" s="36"/>
      <c r="D332" s="48"/>
      <c r="E332" s="36"/>
      <c r="F332" s="36"/>
      <c r="G332" s="229"/>
      <c r="H332" s="229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1"/>
      <c r="T332" s="36"/>
    </row>
    <row r="333" spans="1:20" s="21" customFormat="1" x14ac:dyDescent="0.2">
      <c r="A333" s="36"/>
      <c r="B333" s="36"/>
      <c r="C333" s="36"/>
      <c r="D333" s="48"/>
      <c r="E333" s="36"/>
      <c r="F333" s="36"/>
      <c r="G333" s="229"/>
      <c r="H333" s="229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1"/>
      <c r="T333" s="36"/>
    </row>
    <row r="334" spans="1:20" s="21" customFormat="1" x14ac:dyDescent="0.2">
      <c r="A334" s="36"/>
      <c r="B334" s="36"/>
      <c r="C334" s="36"/>
      <c r="D334" s="48"/>
      <c r="E334" s="36"/>
      <c r="F334" s="36"/>
      <c r="G334" s="229"/>
      <c r="H334" s="229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1"/>
      <c r="T334" s="36"/>
    </row>
    <row r="335" spans="1:20" s="21" customFormat="1" x14ac:dyDescent="0.2">
      <c r="A335" s="36"/>
      <c r="B335" s="36"/>
      <c r="C335" s="36"/>
      <c r="D335" s="48"/>
      <c r="E335" s="36"/>
      <c r="F335" s="36"/>
      <c r="G335" s="229"/>
      <c r="H335" s="229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1"/>
      <c r="T335" s="36"/>
    </row>
    <row r="336" spans="1:20" s="21" customFormat="1" x14ac:dyDescent="0.2">
      <c r="A336" s="36"/>
      <c r="B336" s="36"/>
      <c r="C336" s="36"/>
      <c r="D336" s="48"/>
      <c r="E336" s="36"/>
      <c r="F336" s="36"/>
      <c r="G336" s="229"/>
      <c r="H336" s="229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1"/>
      <c r="T336" s="36"/>
    </row>
    <row r="337" spans="1:20" s="21" customFormat="1" x14ac:dyDescent="0.2">
      <c r="A337" s="36"/>
      <c r="B337" s="36"/>
      <c r="C337" s="36"/>
      <c r="D337" s="48"/>
      <c r="E337" s="36"/>
      <c r="F337" s="36"/>
      <c r="G337" s="229"/>
      <c r="H337" s="229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1"/>
      <c r="T337" s="36"/>
    </row>
    <row r="338" spans="1:20" s="21" customFormat="1" x14ac:dyDescent="0.2">
      <c r="A338" s="36"/>
      <c r="B338" s="36"/>
      <c r="C338" s="36"/>
      <c r="D338" s="48"/>
      <c r="E338" s="36"/>
      <c r="F338" s="36"/>
      <c r="G338" s="229"/>
      <c r="H338" s="229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1"/>
      <c r="T338" s="36"/>
    </row>
    <row r="339" spans="1:20" s="21" customFormat="1" x14ac:dyDescent="0.2">
      <c r="A339" s="36"/>
      <c r="B339" s="36"/>
      <c r="C339" s="36"/>
      <c r="D339" s="48"/>
      <c r="E339" s="36"/>
      <c r="F339" s="36"/>
      <c r="G339" s="229"/>
      <c r="H339" s="229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1"/>
      <c r="T339" s="36"/>
    </row>
    <row r="340" spans="1:20" s="21" customFormat="1" x14ac:dyDescent="0.2">
      <c r="A340" s="36"/>
      <c r="B340" s="36"/>
      <c r="C340" s="36"/>
      <c r="D340" s="48"/>
      <c r="E340" s="36"/>
      <c r="F340" s="36"/>
      <c r="G340" s="229"/>
      <c r="H340" s="229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1"/>
      <c r="T340" s="36"/>
    </row>
    <row r="341" spans="1:20" s="21" customFormat="1" x14ac:dyDescent="0.2">
      <c r="A341" s="36"/>
      <c r="B341" s="36"/>
      <c r="C341" s="36"/>
      <c r="D341" s="48"/>
      <c r="E341" s="36"/>
      <c r="F341" s="36"/>
      <c r="G341" s="229"/>
      <c r="H341" s="229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1"/>
      <c r="T341" s="36"/>
    </row>
    <row r="342" spans="1:20" s="21" customFormat="1" x14ac:dyDescent="0.2">
      <c r="A342" s="36"/>
      <c r="B342" s="36"/>
      <c r="C342" s="36"/>
      <c r="D342" s="48"/>
      <c r="E342" s="36"/>
      <c r="F342" s="36"/>
      <c r="G342" s="229"/>
      <c r="H342" s="229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1"/>
      <c r="T342" s="36"/>
    </row>
    <row r="343" spans="1:20" s="21" customFormat="1" x14ac:dyDescent="0.2">
      <c r="A343" s="36"/>
      <c r="B343" s="36"/>
      <c r="C343" s="36"/>
      <c r="D343" s="48"/>
      <c r="E343" s="36"/>
      <c r="F343" s="36"/>
      <c r="G343" s="229"/>
      <c r="H343" s="229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1"/>
      <c r="T343" s="36"/>
    </row>
    <row r="344" spans="1:20" s="21" customFormat="1" x14ac:dyDescent="0.2">
      <c r="A344" s="36"/>
      <c r="B344" s="36"/>
      <c r="C344" s="36"/>
      <c r="D344" s="48"/>
      <c r="E344" s="36"/>
      <c r="F344" s="36"/>
      <c r="G344" s="229"/>
      <c r="H344" s="229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1"/>
      <c r="T344" s="36"/>
    </row>
    <row r="345" spans="1:20" s="21" customFormat="1" x14ac:dyDescent="0.2">
      <c r="A345" s="36"/>
      <c r="B345" s="36"/>
      <c r="C345" s="36"/>
      <c r="D345" s="48"/>
      <c r="E345" s="36"/>
      <c r="F345" s="36"/>
      <c r="G345" s="229"/>
      <c r="H345" s="229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1"/>
      <c r="T345" s="36"/>
    </row>
    <row r="346" spans="1:20" s="21" customFormat="1" x14ac:dyDescent="0.2">
      <c r="A346" s="36"/>
      <c r="B346" s="36"/>
      <c r="C346" s="36"/>
      <c r="D346" s="48"/>
      <c r="E346" s="36"/>
      <c r="F346" s="36"/>
      <c r="G346" s="229"/>
      <c r="H346" s="229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1"/>
      <c r="T346" s="36"/>
    </row>
    <row r="347" spans="1:20" s="21" customFormat="1" x14ac:dyDescent="0.2">
      <c r="A347" s="36"/>
      <c r="B347" s="36"/>
      <c r="C347" s="36"/>
      <c r="D347" s="48"/>
      <c r="E347" s="36"/>
      <c r="F347" s="36"/>
      <c r="G347" s="229"/>
      <c r="H347" s="229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1"/>
      <c r="T347" s="36"/>
    </row>
    <row r="348" spans="1:20" s="21" customFormat="1" x14ac:dyDescent="0.2">
      <c r="A348" s="36"/>
      <c r="B348" s="36"/>
      <c r="C348" s="36"/>
      <c r="D348" s="48"/>
      <c r="E348" s="36"/>
      <c r="F348" s="36"/>
      <c r="G348" s="229"/>
      <c r="H348" s="229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1"/>
      <c r="T348" s="36"/>
    </row>
    <row r="349" spans="1:20" s="21" customFormat="1" x14ac:dyDescent="0.2">
      <c r="A349" s="36"/>
      <c r="B349" s="36"/>
      <c r="C349" s="36"/>
      <c r="D349" s="48"/>
      <c r="E349" s="36"/>
      <c r="F349" s="36"/>
      <c r="G349" s="229"/>
      <c r="H349" s="229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1"/>
      <c r="T349" s="36"/>
    </row>
    <row r="350" spans="1:20" s="21" customFormat="1" x14ac:dyDescent="0.2">
      <c r="A350" s="36"/>
      <c r="B350" s="36"/>
      <c r="C350" s="36"/>
      <c r="D350" s="48"/>
      <c r="E350" s="36"/>
      <c r="F350" s="36"/>
      <c r="G350" s="229"/>
      <c r="H350" s="229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1"/>
      <c r="T350" s="36"/>
    </row>
    <row r="351" spans="1:20" s="21" customFormat="1" x14ac:dyDescent="0.2">
      <c r="A351" s="36"/>
      <c r="B351" s="36"/>
      <c r="C351" s="36"/>
      <c r="D351" s="48"/>
      <c r="E351" s="36"/>
      <c r="F351" s="36"/>
      <c r="G351" s="229"/>
      <c r="H351" s="229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1"/>
      <c r="T351" s="36"/>
    </row>
    <row r="352" spans="1:20" s="21" customFormat="1" x14ac:dyDescent="0.2">
      <c r="A352" s="36"/>
      <c r="B352" s="36"/>
      <c r="C352" s="36"/>
      <c r="D352" s="48"/>
      <c r="E352" s="36"/>
      <c r="F352" s="36"/>
      <c r="G352" s="229"/>
      <c r="H352" s="229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1"/>
      <c r="T352" s="36"/>
    </row>
    <row r="353" spans="1:20" s="21" customFormat="1" x14ac:dyDescent="0.2">
      <c r="A353" s="36"/>
      <c r="B353" s="36"/>
      <c r="C353" s="36"/>
      <c r="D353" s="48"/>
      <c r="E353" s="36"/>
      <c r="F353" s="36"/>
      <c r="G353" s="229"/>
      <c r="H353" s="229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1"/>
      <c r="T353" s="36"/>
    </row>
    <row r="354" spans="1:20" s="21" customFormat="1" x14ac:dyDescent="0.2">
      <c r="A354" s="36"/>
      <c r="B354" s="36"/>
      <c r="C354" s="36"/>
      <c r="D354" s="48"/>
      <c r="E354" s="36"/>
      <c r="F354" s="36"/>
      <c r="G354" s="229"/>
      <c r="H354" s="229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1"/>
      <c r="T354" s="36"/>
    </row>
    <row r="355" spans="1:20" s="21" customFormat="1" x14ac:dyDescent="0.2">
      <c r="A355" s="36"/>
      <c r="B355" s="36"/>
      <c r="C355" s="36"/>
      <c r="D355" s="48"/>
      <c r="E355" s="36"/>
      <c r="F355" s="36"/>
      <c r="G355" s="229"/>
      <c r="H355" s="229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1"/>
      <c r="T355" s="36"/>
    </row>
    <row r="356" spans="1:20" s="21" customFormat="1" x14ac:dyDescent="0.2">
      <c r="A356" s="36"/>
      <c r="B356" s="36"/>
      <c r="C356" s="36"/>
      <c r="D356" s="48"/>
      <c r="E356" s="36"/>
      <c r="F356" s="36"/>
      <c r="G356" s="229"/>
      <c r="H356" s="229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1"/>
      <c r="T356" s="36"/>
    </row>
    <row r="357" spans="1:20" s="21" customFormat="1" x14ac:dyDescent="0.2">
      <c r="A357" s="36"/>
      <c r="B357" s="36"/>
      <c r="C357" s="36"/>
      <c r="D357" s="48"/>
      <c r="E357" s="36"/>
      <c r="F357" s="36"/>
      <c r="G357" s="229"/>
      <c r="H357" s="229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1"/>
      <c r="T357" s="36"/>
    </row>
    <row r="358" spans="1:20" s="21" customFormat="1" x14ac:dyDescent="0.2">
      <c r="A358" s="36"/>
      <c r="B358" s="36"/>
      <c r="C358" s="36"/>
      <c r="D358" s="48"/>
      <c r="E358" s="36"/>
      <c r="F358" s="36"/>
      <c r="G358" s="229"/>
      <c r="H358" s="229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1"/>
      <c r="T358" s="36"/>
    </row>
    <row r="359" spans="1:20" s="21" customFormat="1" x14ac:dyDescent="0.2">
      <c r="A359" s="36"/>
      <c r="B359" s="36"/>
      <c r="C359" s="36"/>
      <c r="D359" s="48"/>
      <c r="E359" s="36"/>
      <c r="F359" s="36"/>
      <c r="G359" s="229"/>
      <c r="H359" s="229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1"/>
      <c r="T359" s="36"/>
    </row>
    <row r="360" spans="1:20" s="21" customFormat="1" x14ac:dyDescent="0.2">
      <c r="A360" s="36"/>
      <c r="B360" s="36"/>
      <c r="C360" s="36"/>
      <c r="D360" s="48"/>
      <c r="E360" s="36"/>
      <c r="F360" s="36"/>
      <c r="G360" s="229"/>
      <c r="H360" s="229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1"/>
      <c r="T360" s="36"/>
    </row>
    <row r="361" spans="1:20" s="21" customFormat="1" x14ac:dyDescent="0.2">
      <c r="A361" s="36"/>
      <c r="B361" s="36"/>
      <c r="C361" s="36"/>
      <c r="D361" s="48"/>
      <c r="E361" s="36"/>
      <c r="F361" s="36"/>
      <c r="G361" s="229"/>
      <c r="H361" s="229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1"/>
      <c r="T361" s="36"/>
    </row>
    <row r="362" spans="1:20" s="21" customFormat="1" x14ac:dyDescent="0.2">
      <c r="A362" s="36"/>
      <c r="B362" s="36"/>
      <c r="C362" s="36"/>
      <c r="D362" s="48"/>
      <c r="E362" s="36"/>
      <c r="F362" s="36"/>
      <c r="G362" s="229"/>
      <c r="H362" s="229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1"/>
      <c r="T362" s="36"/>
    </row>
    <row r="363" spans="1:20" s="21" customFormat="1" x14ac:dyDescent="0.2">
      <c r="A363" s="36"/>
      <c r="B363" s="36"/>
      <c r="C363" s="36"/>
      <c r="D363" s="48"/>
      <c r="E363" s="36"/>
      <c r="F363" s="36"/>
      <c r="G363" s="229"/>
      <c r="H363" s="229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1"/>
      <c r="T363" s="36"/>
    </row>
    <row r="364" spans="1:20" s="21" customFormat="1" x14ac:dyDescent="0.2">
      <c r="A364" s="36"/>
      <c r="B364" s="36"/>
      <c r="C364" s="36"/>
      <c r="D364" s="48"/>
      <c r="E364" s="36"/>
      <c r="F364" s="36"/>
      <c r="G364" s="229"/>
      <c r="H364" s="229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1"/>
      <c r="T364" s="36"/>
    </row>
    <row r="365" spans="1:20" s="21" customFormat="1" x14ac:dyDescent="0.2">
      <c r="A365" s="36"/>
      <c r="B365" s="36"/>
      <c r="C365" s="36"/>
      <c r="D365" s="48"/>
      <c r="E365" s="36"/>
      <c r="F365" s="36"/>
      <c r="G365" s="229"/>
      <c r="H365" s="229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1"/>
      <c r="T365" s="36"/>
    </row>
    <row r="366" spans="1:20" s="21" customFormat="1" x14ac:dyDescent="0.2">
      <c r="A366" s="36"/>
      <c r="B366" s="36"/>
      <c r="C366" s="36"/>
      <c r="D366" s="48"/>
      <c r="E366" s="36"/>
      <c r="F366" s="36"/>
      <c r="G366" s="229"/>
      <c r="H366" s="229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1"/>
      <c r="T366" s="36"/>
    </row>
    <row r="367" spans="1:20" s="21" customFormat="1" x14ac:dyDescent="0.2">
      <c r="A367" s="36"/>
      <c r="B367" s="36"/>
      <c r="C367" s="36"/>
      <c r="D367" s="48"/>
      <c r="E367" s="36"/>
      <c r="F367" s="36"/>
      <c r="G367" s="229"/>
      <c r="H367" s="229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1"/>
      <c r="T367" s="36"/>
    </row>
    <row r="368" spans="1:20" s="21" customFormat="1" x14ac:dyDescent="0.2">
      <c r="A368" s="36"/>
      <c r="B368" s="36"/>
      <c r="C368" s="36"/>
      <c r="D368" s="48"/>
      <c r="E368" s="36"/>
      <c r="F368" s="36"/>
      <c r="G368" s="229"/>
      <c r="H368" s="229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1"/>
      <c r="T368" s="36"/>
    </row>
    <row r="369" spans="1:20" s="21" customFormat="1" x14ac:dyDescent="0.2">
      <c r="A369" s="36"/>
      <c r="B369" s="36"/>
      <c r="C369" s="36"/>
      <c r="D369" s="48"/>
      <c r="E369" s="36"/>
      <c r="F369" s="36"/>
      <c r="G369" s="229"/>
      <c r="H369" s="229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1"/>
      <c r="T369" s="36"/>
    </row>
    <row r="370" spans="1:20" s="21" customFormat="1" x14ac:dyDescent="0.2">
      <c r="A370" s="36"/>
      <c r="B370" s="36"/>
      <c r="C370" s="36"/>
      <c r="D370" s="48"/>
      <c r="E370" s="36"/>
      <c r="F370" s="36"/>
      <c r="G370" s="229"/>
      <c r="H370" s="229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1"/>
      <c r="T370" s="36"/>
    </row>
    <row r="371" spans="1:20" s="21" customFormat="1" x14ac:dyDescent="0.2">
      <c r="A371" s="36"/>
      <c r="B371" s="36"/>
      <c r="C371" s="36"/>
      <c r="D371" s="48"/>
      <c r="E371" s="36"/>
      <c r="F371" s="36"/>
      <c r="G371" s="229"/>
      <c r="H371" s="229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1"/>
      <c r="T371" s="36"/>
    </row>
    <row r="372" spans="1:20" s="21" customFormat="1" x14ac:dyDescent="0.2">
      <c r="A372" s="36"/>
      <c r="B372" s="36"/>
      <c r="C372" s="36"/>
      <c r="D372" s="48"/>
      <c r="E372" s="36"/>
      <c r="F372" s="36"/>
      <c r="G372" s="229"/>
      <c r="H372" s="229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1"/>
      <c r="T372" s="36"/>
    </row>
    <row r="373" spans="1:20" s="21" customFormat="1" x14ac:dyDescent="0.2">
      <c r="A373" s="36"/>
      <c r="B373" s="36"/>
      <c r="C373" s="36"/>
      <c r="D373" s="48"/>
      <c r="E373" s="36"/>
      <c r="F373" s="36"/>
      <c r="G373" s="229"/>
      <c r="H373" s="229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1"/>
      <c r="T373" s="36"/>
    </row>
    <row r="374" spans="1:20" s="21" customFormat="1" x14ac:dyDescent="0.2">
      <c r="A374" s="36"/>
      <c r="B374" s="36"/>
      <c r="C374" s="36"/>
      <c r="D374" s="48"/>
      <c r="E374" s="36"/>
      <c r="F374" s="36"/>
      <c r="G374" s="229"/>
      <c r="H374" s="229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1"/>
      <c r="T374" s="36"/>
    </row>
    <row r="375" spans="1:20" s="21" customFormat="1" x14ac:dyDescent="0.2">
      <c r="A375" s="36"/>
      <c r="B375" s="36"/>
      <c r="C375" s="36"/>
      <c r="D375" s="48"/>
      <c r="E375" s="36"/>
      <c r="F375" s="36"/>
      <c r="G375" s="229"/>
      <c r="H375" s="229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1"/>
      <c r="T375" s="36"/>
    </row>
    <row r="376" spans="1:20" s="21" customFormat="1" x14ac:dyDescent="0.2">
      <c r="A376" s="36"/>
      <c r="B376" s="36"/>
      <c r="C376" s="36"/>
      <c r="D376" s="48"/>
      <c r="E376" s="36"/>
      <c r="F376" s="36"/>
      <c r="G376" s="229"/>
      <c r="H376" s="229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1"/>
      <c r="T376" s="36"/>
    </row>
    <row r="377" spans="1:20" s="21" customFormat="1" x14ac:dyDescent="0.2">
      <c r="A377" s="36"/>
      <c r="B377" s="36"/>
      <c r="C377" s="36"/>
      <c r="D377" s="48"/>
      <c r="E377" s="36"/>
      <c r="F377" s="36"/>
      <c r="G377" s="229"/>
      <c r="H377" s="229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1"/>
      <c r="T377" s="36"/>
    </row>
    <row r="378" spans="1:20" s="21" customFormat="1" x14ac:dyDescent="0.2">
      <c r="A378" s="36"/>
      <c r="B378" s="36"/>
      <c r="C378" s="36"/>
      <c r="D378" s="48"/>
      <c r="E378" s="36"/>
      <c r="F378" s="36"/>
      <c r="G378" s="229"/>
      <c r="H378" s="229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1"/>
      <c r="T378" s="36"/>
    </row>
    <row r="379" spans="1:20" s="21" customFormat="1" x14ac:dyDescent="0.2">
      <c r="A379" s="36"/>
      <c r="B379" s="36"/>
      <c r="C379" s="36"/>
      <c r="D379" s="48"/>
      <c r="E379" s="36"/>
      <c r="F379" s="36"/>
      <c r="G379" s="229"/>
      <c r="H379" s="229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1"/>
      <c r="T379" s="36"/>
    </row>
    <row r="380" spans="1:20" s="21" customFormat="1" x14ac:dyDescent="0.2">
      <c r="A380" s="36"/>
      <c r="B380" s="36"/>
      <c r="C380" s="36"/>
      <c r="D380" s="48"/>
      <c r="E380" s="36"/>
      <c r="F380" s="36"/>
      <c r="G380" s="229"/>
      <c r="H380" s="229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1"/>
      <c r="T380" s="36"/>
    </row>
    <row r="381" spans="1:20" s="21" customFormat="1" x14ac:dyDescent="0.2">
      <c r="A381" s="36"/>
      <c r="B381" s="36"/>
      <c r="C381" s="36"/>
      <c r="D381" s="48"/>
      <c r="E381" s="36"/>
      <c r="F381" s="36"/>
      <c r="G381" s="229"/>
      <c r="H381" s="229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1"/>
      <c r="T381" s="36"/>
    </row>
    <row r="382" spans="1:20" s="21" customFormat="1" x14ac:dyDescent="0.2">
      <c r="A382" s="36"/>
      <c r="B382" s="36"/>
      <c r="C382" s="36"/>
      <c r="D382" s="48"/>
      <c r="E382" s="36"/>
      <c r="F382" s="36"/>
      <c r="G382" s="229"/>
      <c r="H382" s="229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1"/>
      <c r="T382" s="36"/>
    </row>
    <row r="383" spans="1:20" s="21" customFormat="1" x14ac:dyDescent="0.2">
      <c r="A383" s="36"/>
      <c r="B383" s="36"/>
      <c r="C383" s="36"/>
      <c r="D383" s="48"/>
      <c r="E383" s="36"/>
      <c r="F383" s="36"/>
      <c r="G383" s="229"/>
      <c r="H383" s="229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1"/>
      <c r="T383" s="36"/>
    </row>
    <row r="384" spans="1:20" s="21" customFormat="1" x14ac:dyDescent="0.2">
      <c r="A384" s="36"/>
      <c r="B384" s="36"/>
      <c r="C384" s="36"/>
      <c r="D384" s="48"/>
      <c r="E384" s="36"/>
      <c r="F384" s="36"/>
      <c r="G384" s="229"/>
      <c r="H384" s="229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1"/>
      <c r="T384" s="36"/>
    </row>
    <row r="385" spans="1:20" s="21" customFormat="1" x14ac:dyDescent="0.2">
      <c r="A385" s="36"/>
      <c r="B385" s="36"/>
      <c r="C385" s="36"/>
      <c r="D385" s="48"/>
      <c r="E385" s="36"/>
      <c r="F385" s="36"/>
      <c r="G385" s="229"/>
      <c r="H385" s="229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1"/>
      <c r="T385" s="36"/>
    </row>
    <row r="386" spans="1:20" s="21" customFormat="1" x14ac:dyDescent="0.2">
      <c r="A386" s="36"/>
      <c r="B386" s="36"/>
      <c r="C386" s="36"/>
      <c r="D386" s="48"/>
      <c r="E386" s="36"/>
      <c r="F386" s="36"/>
      <c r="G386" s="229"/>
      <c r="H386" s="229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1"/>
      <c r="T386" s="36"/>
    </row>
    <row r="387" spans="1:20" s="21" customFormat="1" x14ac:dyDescent="0.2">
      <c r="A387" s="36"/>
      <c r="B387" s="36"/>
      <c r="C387" s="36"/>
      <c r="D387" s="48"/>
      <c r="E387" s="36"/>
      <c r="F387" s="36"/>
      <c r="G387" s="229"/>
      <c r="H387" s="229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1"/>
      <c r="T387" s="36"/>
    </row>
    <row r="388" spans="1:20" s="21" customFormat="1" x14ac:dyDescent="0.2">
      <c r="A388" s="36"/>
      <c r="B388" s="36"/>
      <c r="C388" s="36"/>
      <c r="D388" s="48"/>
      <c r="E388" s="36"/>
      <c r="F388" s="36"/>
      <c r="G388" s="229"/>
      <c r="H388" s="229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1"/>
      <c r="T388" s="36"/>
    </row>
    <row r="389" spans="1:20" s="21" customFormat="1" x14ac:dyDescent="0.2">
      <c r="A389" s="36"/>
      <c r="B389" s="36"/>
      <c r="C389" s="36"/>
      <c r="D389" s="48"/>
      <c r="E389" s="36"/>
      <c r="F389" s="36"/>
      <c r="G389" s="229"/>
      <c r="H389" s="229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1"/>
      <c r="T389" s="36"/>
    </row>
    <row r="390" spans="1:20" s="21" customFormat="1" x14ac:dyDescent="0.2">
      <c r="A390" s="36"/>
      <c r="B390" s="36"/>
      <c r="C390" s="36"/>
      <c r="D390" s="48"/>
      <c r="E390" s="36"/>
      <c r="F390" s="36"/>
      <c r="G390" s="229"/>
      <c r="H390" s="229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1"/>
      <c r="T390" s="36"/>
    </row>
    <row r="391" spans="1:20" s="21" customFormat="1" x14ac:dyDescent="0.2">
      <c r="A391" s="36"/>
      <c r="B391" s="36"/>
      <c r="C391" s="36"/>
      <c r="D391" s="48"/>
      <c r="E391" s="36"/>
      <c r="F391" s="36"/>
      <c r="G391" s="229"/>
      <c r="H391" s="229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1"/>
      <c r="T391" s="36"/>
    </row>
    <row r="392" spans="1:20" s="21" customFormat="1" x14ac:dyDescent="0.2">
      <c r="A392" s="36"/>
      <c r="B392" s="36"/>
      <c r="C392" s="36"/>
      <c r="D392" s="48"/>
      <c r="E392" s="36"/>
      <c r="F392" s="36"/>
      <c r="G392" s="229"/>
      <c r="H392" s="229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1"/>
      <c r="T392" s="36"/>
    </row>
    <row r="393" spans="1:20" s="21" customFormat="1" x14ac:dyDescent="0.2">
      <c r="A393" s="36"/>
      <c r="B393" s="36"/>
      <c r="C393" s="36"/>
      <c r="D393" s="48"/>
      <c r="E393" s="36"/>
      <c r="F393" s="36"/>
      <c r="G393" s="229"/>
      <c r="H393" s="229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1"/>
      <c r="T393" s="36"/>
    </row>
    <row r="394" spans="1:20" s="21" customFormat="1" x14ac:dyDescent="0.2">
      <c r="A394" s="36"/>
      <c r="B394" s="36"/>
      <c r="C394" s="36"/>
      <c r="D394" s="48"/>
      <c r="E394" s="36"/>
      <c r="F394" s="36"/>
      <c r="G394" s="229"/>
      <c r="H394" s="229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1"/>
      <c r="T394" s="36"/>
    </row>
    <row r="395" spans="1:20" s="21" customFormat="1" x14ac:dyDescent="0.2">
      <c r="A395" s="36"/>
      <c r="B395" s="36"/>
      <c r="C395" s="36"/>
      <c r="D395" s="48"/>
      <c r="E395" s="36"/>
      <c r="F395" s="36"/>
      <c r="G395" s="229"/>
      <c r="H395" s="229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1"/>
      <c r="T395" s="36"/>
    </row>
    <row r="396" spans="1:20" s="21" customFormat="1" x14ac:dyDescent="0.2">
      <c r="A396" s="36"/>
      <c r="B396" s="36"/>
      <c r="C396" s="36"/>
      <c r="D396" s="48"/>
      <c r="E396" s="36"/>
      <c r="F396" s="36"/>
      <c r="G396" s="229"/>
      <c r="H396" s="229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1"/>
      <c r="T396" s="36"/>
    </row>
    <row r="397" spans="1:20" s="21" customFormat="1" x14ac:dyDescent="0.2">
      <c r="A397" s="36"/>
      <c r="B397" s="36"/>
      <c r="C397" s="36"/>
      <c r="D397" s="48"/>
      <c r="E397" s="36"/>
      <c r="F397" s="36"/>
      <c r="G397" s="229"/>
      <c r="H397" s="229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1"/>
      <c r="T397" s="36"/>
    </row>
    <row r="398" spans="1:20" s="21" customFormat="1" x14ac:dyDescent="0.2">
      <c r="A398" s="36"/>
      <c r="B398" s="36"/>
      <c r="C398" s="36"/>
      <c r="D398" s="48"/>
      <c r="E398" s="36"/>
      <c r="F398" s="36"/>
      <c r="G398" s="229"/>
      <c r="H398" s="229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1"/>
      <c r="T398" s="36"/>
    </row>
    <row r="399" spans="1:20" s="21" customFormat="1" x14ac:dyDescent="0.2">
      <c r="A399" s="36"/>
      <c r="B399" s="36"/>
      <c r="C399" s="36"/>
      <c r="D399" s="48"/>
      <c r="E399" s="36"/>
      <c r="F399" s="36"/>
      <c r="G399" s="229"/>
      <c r="H399" s="229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1"/>
      <c r="T399" s="36"/>
    </row>
    <row r="400" spans="1:20" s="21" customFormat="1" x14ac:dyDescent="0.2">
      <c r="A400" s="36"/>
      <c r="B400" s="36"/>
      <c r="C400" s="36"/>
      <c r="D400" s="48"/>
      <c r="E400" s="36"/>
      <c r="F400" s="36"/>
      <c r="G400" s="229"/>
      <c r="H400" s="229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1"/>
      <c r="T400" s="36"/>
    </row>
    <row r="401" spans="1:20" s="21" customFormat="1" x14ac:dyDescent="0.2">
      <c r="A401" s="36"/>
      <c r="B401" s="36"/>
      <c r="C401" s="36"/>
      <c r="D401" s="48"/>
      <c r="E401" s="36"/>
      <c r="F401" s="36"/>
      <c r="G401" s="229"/>
      <c r="H401" s="229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1"/>
      <c r="T401" s="36"/>
    </row>
    <row r="402" spans="1:20" s="21" customFormat="1" x14ac:dyDescent="0.2">
      <c r="A402" s="36"/>
      <c r="B402" s="36"/>
      <c r="C402" s="36"/>
      <c r="D402" s="48"/>
      <c r="E402" s="36"/>
      <c r="F402" s="36"/>
      <c r="G402" s="229"/>
      <c r="H402" s="229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1"/>
      <c r="T402" s="36"/>
    </row>
    <row r="403" spans="1:20" s="21" customFormat="1" x14ac:dyDescent="0.2">
      <c r="A403" s="36"/>
      <c r="B403" s="36"/>
      <c r="C403" s="36"/>
      <c r="D403" s="48"/>
      <c r="E403" s="36"/>
      <c r="F403" s="36"/>
      <c r="G403" s="229"/>
      <c r="H403" s="229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1"/>
      <c r="T403" s="36"/>
    </row>
    <row r="404" spans="1:20" s="21" customFormat="1" x14ac:dyDescent="0.2">
      <c r="A404" s="36"/>
      <c r="B404" s="36"/>
      <c r="C404" s="36"/>
      <c r="D404" s="48"/>
      <c r="E404" s="36"/>
      <c r="F404" s="36"/>
      <c r="G404" s="229"/>
      <c r="H404" s="229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1"/>
      <c r="T404" s="36"/>
    </row>
    <row r="405" spans="1:20" s="21" customFormat="1" x14ac:dyDescent="0.2">
      <c r="A405" s="36"/>
      <c r="B405" s="36"/>
      <c r="C405" s="36"/>
      <c r="D405" s="48"/>
      <c r="E405" s="36"/>
      <c r="F405" s="36"/>
      <c r="G405" s="229"/>
      <c r="H405" s="229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1"/>
      <c r="T405" s="36"/>
    </row>
    <row r="406" spans="1:20" s="21" customFormat="1" x14ac:dyDescent="0.2">
      <c r="A406" s="36"/>
      <c r="B406" s="36"/>
      <c r="C406" s="36"/>
      <c r="D406" s="48"/>
      <c r="E406" s="36"/>
      <c r="F406" s="36"/>
      <c r="G406" s="229"/>
      <c r="H406" s="229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1"/>
      <c r="T406" s="36"/>
    </row>
    <row r="407" spans="1:20" s="21" customFormat="1" x14ac:dyDescent="0.2">
      <c r="A407" s="36"/>
      <c r="B407" s="36"/>
      <c r="C407" s="36"/>
      <c r="D407" s="48"/>
      <c r="E407" s="36"/>
      <c r="F407" s="36"/>
      <c r="G407" s="229"/>
      <c r="H407" s="229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1"/>
      <c r="T407" s="36"/>
    </row>
    <row r="408" spans="1:20" s="21" customFormat="1" x14ac:dyDescent="0.2">
      <c r="A408" s="36"/>
      <c r="B408" s="36"/>
      <c r="C408" s="36"/>
      <c r="D408" s="48"/>
      <c r="E408" s="36"/>
      <c r="F408" s="36"/>
      <c r="G408" s="229"/>
      <c r="H408" s="229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1"/>
      <c r="T408" s="36"/>
    </row>
    <row r="409" spans="1:20" s="21" customFormat="1" x14ac:dyDescent="0.2">
      <c r="A409" s="36"/>
      <c r="B409" s="36"/>
      <c r="C409" s="36"/>
      <c r="D409" s="48"/>
      <c r="E409" s="36"/>
      <c r="F409" s="36"/>
      <c r="G409" s="229"/>
      <c r="H409" s="229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1"/>
      <c r="T409" s="36"/>
    </row>
    <row r="410" spans="1:20" s="21" customFormat="1" x14ac:dyDescent="0.2">
      <c r="A410" s="36"/>
      <c r="B410" s="36"/>
      <c r="C410" s="36"/>
      <c r="D410" s="48"/>
      <c r="E410" s="36"/>
      <c r="F410" s="36"/>
      <c r="G410" s="229"/>
      <c r="H410" s="229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1"/>
      <c r="T410" s="36"/>
    </row>
    <row r="411" spans="1:20" s="21" customFormat="1" x14ac:dyDescent="0.2">
      <c r="A411" s="36"/>
      <c r="B411" s="36"/>
      <c r="C411" s="36"/>
      <c r="D411" s="48"/>
      <c r="E411" s="36"/>
      <c r="F411" s="36"/>
      <c r="G411" s="229"/>
      <c r="H411" s="229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1"/>
      <c r="T411" s="36"/>
    </row>
    <row r="412" spans="1:20" s="21" customFormat="1" x14ac:dyDescent="0.2">
      <c r="A412" s="36"/>
      <c r="B412" s="36"/>
      <c r="C412" s="36"/>
      <c r="D412" s="48"/>
      <c r="E412" s="36"/>
      <c r="F412" s="36"/>
      <c r="G412" s="229"/>
      <c r="H412" s="229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1"/>
      <c r="T412" s="36"/>
    </row>
    <row r="413" spans="1:20" s="21" customFormat="1" x14ac:dyDescent="0.2">
      <c r="A413" s="36"/>
      <c r="B413" s="36"/>
      <c r="C413" s="36"/>
      <c r="D413" s="48"/>
      <c r="E413" s="36"/>
      <c r="F413" s="36"/>
      <c r="G413" s="229"/>
      <c r="H413" s="229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1"/>
      <c r="T413" s="36"/>
    </row>
    <row r="414" spans="1:20" s="21" customFormat="1" x14ac:dyDescent="0.2">
      <c r="A414" s="36"/>
      <c r="B414" s="36"/>
      <c r="C414" s="36"/>
      <c r="D414" s="48"/>
      <c r="E414" s="36"/>
      <c r="F414" s="36"/>
      <c r="G414" s="229"/>
      <c r="H414" s="229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1"/>
      <c r="T414" s="36"/>
    </row>
    <row r="415" spans="1:20" s="21" customFormat="1" x14ac:dyDescent="0.2">
      <c r="A415" s="36"/>
      <c r="B415" s="36"/>
      <c r="C415" s="36"/>
      <c r="D415" s="48"/>
      <c r="E415" s="36"/>
      <c r="F415" s="36"/>
      <c r="G415" s="229"/>
      <c r="H415" s="229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1"/>
      <c r="T415" s="36"/>
    </row>
    <row r="416" spans="1:20" s="21" customFormat="1" x14ac:dyDescent="0.2">
      <c r="A416" s="36"/>
      <c r="B416" s="36"/>
      <c r="C416" s="36"/>
      <c r="D416" s="48"/>
      <c r="E416" s="36"/>
      <c r="F416" s="36"/>
      <c r="G416" s="229"/>
      <c r="H416" s="229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1"/>
      <c r="T416" s="36"/>
    </row>
    <row r="417" spans="1:20" s="21" customFormat="1" x14ac:dyDescent="0.2">
      <c r="A417" s="36"/>
      <c r="B417" s="36"/>
      <c r="C417" s="36"/>
      <c r="D417" s="48"/>
      <c r="E417" s="36"/>
      <c r="F417" s="36"/>
      <c r="G417" s="229"/>
      <c r="H417" s="229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1"/>
      <c r="T417" s="36"/>
    </row>
    <row r="418" spans="1:20" s="21" customFormat="1" x14ac:dyDescent="0.2">
      <c r="A418" s="36"/>
      <c r="B418" s="36"/>
      <c r="C418" s="36"/>
      <c r="D418" s="48"/>
      <c r="E418" s="36"/>
      <c r="F418" s="36"/>
      <c r="G418" s="229"/>
      <c r="H418" s="229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1"/>
      <c r="T418" s="36"/>
    </row>
    <row r="419" spans="1:20" s="21" customFormat="1" x14ac:dyDescent="0.2">
      <c r="A419" s="36"/>
      <c r="B419" s="36"/>
      <c r="C419" s="36"/>
      <c r="D419" s="48"/>
      <c r="E419" s="36"/>
      <c r="F419" s="36"/>
      <c r="G419" s="229"/>
      <c r="H419" s="229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1"/>
      <c r="T419" s="36"/>
    </row>
    <row r="420" spans="1:20" s="21" customFormat="1" x14ac:dyDescent="0.2">
      <c r="A420" s="36"/>
      <c r="B420" s="36"/>
      <c r="C420" s="36"/>
      <c r="D420" s="48"/>
      <c r="E420" s="36"/>
      <c r="F420" s="36"/>
      <c r="G420" s="229"/>
      <c r="H420" s="229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1"/>
      <c r="T420" s="36"/>
    </row>
    <row r="421" spans="1:20" s="21" customFormat="1" x14ac:dyDescent="0.2">
      <c r="A421" s="36"/>
      <c r="B421" s="36"/>
      <c r="C421" s="36"/>
      <c r="D421" s="48"/>
      <c r="E421" s="36"/>
      <c r="F421" s="36"/>
      <c r="G421" s="229"/>
      <c r="H421" s="229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1"/>
      <c r="T421" s="36"/>
    </row>
    <row r="422" spans="1:20" s="21" customFormat="1" x14ac:dyDescent="0.2">
      <c r="A422" s="36"/>
      <c r="B422" s="36"/>
      <c r="C422" s="36"/>
      <c r="D422" s="48"/>
      <c r="E422" s="36"/>
      <c r="F422" s="36"/>
      <c r="G422" s="229"/>
      <c r="H422" s="229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1"/>
      <c r="T422" s="36"/>
    </row>
    <row r="423" spans="1:20" s="21" customFormat="1" x14ac:dyDescent="0.2">
      <c r="A423" s="36"/>
      <c r="B423" s="36"/>
      <c r="C423" s="36"/>
      <c r="D423" s="48"/>
      <c r="E423" s="36"/>
      <c r="F423" s="36"/>
      <c r="G423" s="229"/>
      <c r="H423" s="229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1"/>
      <c r="T423" s="36"/>
    </row>
    <row r="424" spans="1:20" s="21" customFormat="1" x14ac:dyDescent="0.2">
      <c r="A424" s="36"/>
      <c r="B424" s="36"/>
      <c r="C424" s="36"/>
      <c r="D424" s="48"/>
      <c r="E424" s="36"/>
      <c r="F424" s="36"/>
      <c r="G424" s="229"/>
      <c r="H424" s="229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1"/>
      <c r="T424" s="36"/>
    </row>
    <row r="425" spans="1:20" s="21" customFormat="1" x14ac:dyDescent="0.2">
      <c r="A425" s="36"/>
      <c r="B425" s="36"/>
      <c r="C425" s="36"/>
      <c r="D425" s="48"/>
      <c r="E425" s="36"/>
      <c r="F425" s="36"/>
      <c r="G425" s="229"/>
      <c r="H425" s="229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1"/>
      <c r="T425" s="36"/>
    </row>
    <row r="426" spans="1:20" s="21" customFormat="1" x14ac:dyDescent="0.2">
      <c r="A426" s="36"/>
      <c r="B426" s="36"/>
      <c r="C426" s="36"/>
      <c r="D426" s="48"/>
      <c r="E426" s="36"/>
      <c r="F426" s="36"/>
      <c r="G426" s="229"/>
      <c r="H426" s="229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1"/>
      <c r="T426" s="36"/>
    </row>
    <row r="427" spans="1:20" s="21" customFormat="1" x14ac:dyDescent="0.2">
      <c r="A427" s="36"/>
      <c r="B427" s="36"/>
      <c r="C427" s="36"/>
      <c r="D427" s="48"/>
      <c r="E427" s="36"/>
      <c r="F427" s="36"/>
      <c r="G427" s="229"/>
      <c r="H427" s="229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1"/>
      <c r="T427" s="36"/>
    </row>
    <row r="428" spans="1:20" s="21" customFormat="1" x14ac:dyDescent="0.2">
      <c r="A428" s="36"/>
      <c r="B428" s="36"/>
      <c r="C428" s="36"/>
      <c r="D428" s="48"/>
      <c r="E428" s="36"/>
      <c r="F428" s="36"/>
      <c r="G428" s="229"/>
      <c r="H428" s="229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1"/>
      <c r="T428" s="36"/>
    </row>
    <row r="429" spans="1:20" s="21" customFormat="1" x14ac:dyDescent="0.2">
      <c r="A429" s="36"/>
      <c r="B429" s="36"/>
      <c r="C429" s="36"/>
      <c r="D429" s="48"/>
      <c r="E429" s="36"/>
      <c r="F429" s="36"/>
      <c r="G429" s="229"/>
      <c r="H429" s="229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1"/>
      <c r="T429" s="36"/>
    </row>
    <row r="430" spans="1:20" s="21" customFormat="1" x14ac:dyDescent="0.2">
      <c r="A430" s="36"/>
      <c r="B430" s="36"/>
      <c r="C430" s="36"/>
      <c r="D430" s="48"/>
      <c r="E430" s="36"/>
      <c r="F430" s="36"/>
      <c r="G430" s="229"/>
      <c r="H430" s="229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1"/>
      <c r="T430" s="36"/>
    </row>
    <row r="431" spans="1:20" s="21" customFormat="1" x14ac:dyDescent="0.2">
      <c r="A431" s="36"/>
      <c r="B431" s="36"/>
      <c r="C431" s="36"/>
      <c r="D431" s="48"/>
      <c r="E431" s="36"/>
      <c r="F431" s="36"/>
      <c r="G431" s="229"/>
      <c r="H431" s="229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1"/>
      <c r="T431" s="36"/>
    </row>
    <row r="432" spans="1:20" s="21" customFormat="1" x14ac:dyDescent="0.2">
      <c r="A432" s="36"/>
      <c r="B432" s="36"/>
      <c r="C432" s="36"/>
      <c r="D432" s="48"/>
      <c r="E432" s="36"/>
      <c r="F432" s="36"/>
      <c r="G432" s="229"/>
      <c r="H432" s="229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1"/>
      <c r="T432" s="36"/>
    </row>
    <row r="433" spans="1:20" s="21" customFormat="1" x14ac:dyDescent="0.2">
      <c r="A433" s="36"/>
      <c r="B433" s="36"/>
      <c r="C433" s="36"/>
      <c r="D433" s="48"/>
      <c r="E433" s="36"/>
      <c r="F433" s="36"/>
      <c r="G433" s="229"/>
      <c r="H433" s="229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1"/>
      <c r="T433" s="36"/>
    </row>
    <row r="434" spans="1:20" s="21" customFormat="1" x14ac:dyDescent="0.2">
      <c r="A434" s="36"/>
      <c r="B434" s="36"/>
      <c r="C434" s="36"/>
      <c r="D434" s="48"/>
      <c r="E434" s="36"/>
      <c r="F434" s="36"/>
      <c r="G434" s="229"/>
      <c r="H434" s="229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1"/>
      <c r="T434" s="36"/>
    </row>
    <row r="435" spans="1:20" s="21" customFormat="1" x14ac:dyDescent="0.2">
      <c r="A435" s="36"/>
      <c r="B435" s="36"/>
      <c r="C435" s="36"/>
      <c r="D435" s="48"/>
      <c r="E435" s="36"/>
      <c r="F435" s="36"/>
      <c r="G435" s="229"/>
      <c r="H435" s="229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1"/>
      <c r="T435" s="36"/>
    </row>
    <row r="436" spans="1:20" s="21" customFormat="1" x14ac:dyDescent="0.2">
      <c r="A436" s="36"/>
      <c r="B436" s="36"/>
      <c r="C436" s="36"/>
      <c r="D436" s="48"/>
      <c r="E436" s="36"/>
      <c r="F436" s="36"/>
      <c r="G436" s="229"/>
      <c r="H436" s="229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1"/>
      <c r="T436" s="36"/>
    </row>
    <row r="437" spans="1:20" s="21" customFormat="1" x14ac:dyDescent="0.2">
      <c r="A437" s="36"/>
      <c r="B437" s="36"/>
      <c r="C437" s="36"/>
      <c r="D437" s="48"/>
      <c r="E437" s="36"/>
      <c r="F437" s="36"/>
      <c r="G437" s="229"/>
      <c r="H437" s="229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1"/>
      <c r="T437" s="36"/>
    </row>
    <row r="438" spans="1:20" s="21" customFormat="1" x14ac:dyDescent="0.2">
      <c r="A438" s="36"/>
      <c r="B438" s="36"/>
      <c r="C438" s="36"/>
      <c r="D438" s="48"/>
      <c r="E438" s="36"/>
      <c r="F438" s="36"/>
      <c r="G438" s="229"/>
      <c r="H438" s="229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1"/>
      <c r="T438" s="36"/>
    </row>
    <row r="439" spans="1:20" s="21" customFormat="1" x14ac:dyDescent="0.2">
      <c r="A439" s="36"/>
      <c r="B439" s="36"/>
      <c r="C439" s="36"/>
      <c r="D439" s="48"/>
      <c r="E439" s="36"/>
      <c r="F439" s="36"/>
      <c r="G439" s="229"/>
      <c r="H439" s="229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1"/>
      <c r="T439" s="36"/>
    </row>
    <row r="440" spans="1:20" s="21" customFormat="1" x14ac:dyDescent="0.2">
      <c r="A440" s="36"/>
      <c r="B440" s="36"/>
      <c r="C440" s="36"/>
      <c r="D440" s="48"/>
      <c r="E440" s="36"/>
      <c r="F440" s="36"/>
      <c r="G440" s="229"/>
      <c r="H440" s="229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1"/>
      <c r="T440" s="36"/>
    </row>
    <row r="441" spans="1:20" s="21" customFormat="1" x14ac:dyDescent="0.2">
      <c r="A441" s="36"/>
      <c r="B441" s="36"/>
      <c r="C441" s="36"/>
      <c r="D441" s="48"/>
      <c r="E441" s="36"/>
      <c r="F441" s="36"/>
      <c r="G441" s="229"/>
      <c r="H441" s="229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1"/>
      <c r="T441" s="36"/>
    </row>
    <row r="442" spans="1:20" s="21" customFormat="1" x14ac:dyDescent="0.2">
      <c r="A442" s="36"/>
      <c r="B442" s="36"/>
      <c r="C442" s="36"/>
      <c r="D442" s="48"/>
      <c r="E442" s="36"/>
      <c r="F442" s="36"/>
      <c r="G442" s="229"/>
      <c r="H442" s="229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1"/>
      <c r="T442" s="36"/>
    </row>
    <row r="443" spans="1:20" s="21" customFormat="1" x14ac:dyDescent="0.2">
      <c r="A443" s="36"/>
      <c r="B443" s="36"/>
      <c r="C443" s="36"/>
      <c r="D443" s="48"/>
      <c r="E443" s="36"/>
      <c r="F443" s="36"/>
      <c r="G443" s="229"/>
      <c r="H443" s="229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1"/>
      <c r="T443" s="36"/>
    </row>
    <row r="444" spans="1:20" s="21" customFormat="1" x14ac:dyDescent="0.2">
      <c r="A444" s="36"/>
      <c r="B444" s="36"/>
      <c r="C444" s="36"/>
      <c r="D444" s="48"/>
      <c r="E444" s="36"/>
      <c r="F444" s="36"/>
      <c r="G444" s="229"/>
      <c r="H444" s="229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1"/>
      <c r="T444" s="36"/>
    </row>
    <row r="445" spans="1:20" s="21" customFormat="1" x14ac:dyDescent="0.2">
      <c r="A445" s="36"/>
      <c r="B445" s="36"/>
      <c r="C445" s="36"/>
      <c r="D445" s="48"/>
      <c r="E445" s="36"/>
      <c r="F445" s="36"/>
      <c r="G445" s="229"/>
      <c r="H445" s="229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1"/>
      <c r="T445" s="36"/>
    </row>
    <row r="446" spans="1:20" s="21" customFormat="1" x14ac:dyDescent="0.2">
      <c r="A446" s="36"/>
      <c r="B446" s="36"/>
      <c r="C446" s="36"/>
      <c r="D446" s="48"/>
      <c r="E446" s="36"/>
      <c r="F446" s="36"/>
      <c r="G446" s="229"/>
      <c r="H446" s="229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1"/>
      <c r="T446" s="36"/>
    </row>
    <row r="447" spans="1:20" s="21" customFormat="1" x14ac:dyDescent="0.2">
      <c r="A447" s="36"/>
      <c r="B447" s="36"/>
      <c r="C447" s="36"/>
      <c r="D447" s="48"/>
      <c r="E447" s="36"/>
      <c r="F447" s="36"/>
      <c r="G447" s="229"/>
      <c r="H447" s="229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1"/>
      <c r="T447" s="36"/>
    </row>
    <row r="448" spans="1:20" s="21" customFormat="1" x14ac:dyDescent="0.2">
      <c r="A448" s="36"/>
      <c r="B448" s="36"/>
      <c r="C448" s="36"/>
      <c r="D448" s="48"/>
      <c r="E448" s="36"/>
      <c r="F448" s="36"/>
      <c r="G448" s="229"/>
      <c r="H448" s="229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1"/>
      <c r="T448" s="36"/>
    </row>
    <row r="449" spans="1:20" s="21" customFormat="1" x14ac:dyDescent="0.2">
      <c r="A449" s="36"/>
      <c r="B449" s="36"/>
      <c r="C449" s="36"/>
      <c r="D449" s="48"/>
      <c r="E449" s="36"/>
      <c r="F449" s="36"/>
      <c r="G449" s="229"/>
      <c r="H449" s="229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1"/>
      <c r="T449" s="36"/>
    </row>
    <row r="450" spans="1:20" s="21" customFormat="1" x14ac:dyDescent="0.2">
      <c r="A450" s="36"/>
      <c r="B450" s="36"/>
      <c r="C450" s="36"/>
      <c r="D450" s="48"/>
      <c r="E450" s="36"/>
      <c r="F450" s="36"/>
      <c r="G450" s="229"/>
      <c r="H450" s="229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1"/>
      <c r="T450" s="36"/>
    </row>
    <row r="451" spans="1:20" s="21" customFormat="1" x14ac:dyDescent="0.2">
      <c r="A451" s="36"/>
      <c r="B451" s="36"/>
      <c r="C451" s="36"/>
      <c r="D451" s="48"/>
      <c r="E451" s="36"/>
      <c r="F451" s="36"/>
      <c r="G451" s="229"/>
      <c r="H451" s="229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1"/>
      <c r="T451" s="36"/>
    </row>
    <row r="452" spans="1:20" s="21" customFormat="1" x14ac:dyDescent="0.2">
      <c r="A452" s="36"/>
      <c r="B452" s="36"/>
      <c r="C452" s="36"/>
      <c r="D452" s="48"/>
      <c r="E452" s="36"/>
      <c r="F452" s="36"/>
      <c r="G452" s="229"/>
      <c r="H452" s="229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"/>
      <c r="T452" s="36"/>
    </row>
    <row r="453" spans="1:20" s="21" customFormat="1" x14ac:dyDescent="0.2">
      <c r="A453" s="36"/>
      <c r="B453" s="36"/>
      <c r="C453" s="36"/>
      <c r="D453" s="48"/>
      <c r="E453" s="36"/>
      <c r="F453" s="36"/>
      <c r="G453" s="229"/>
      <c r="H453" s="229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1"/>
      <c r="T453" s="36"/>
    </row>
    <row r="454" spans="1:20" s="21" customFormat="1" x14ac:dyDescent="0.2">
      <c r="A454" s="36"/>
      <c r="B454" s="36"/>
      <c r="C454" s="36"/>
      <c r="D454" s="48"/>
      <c r="E454" s="36"/>
      <c r="F454" s="36"/>
      <c r="G454" s="229"/>
      <c r="H454" s="229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1"/>
      <c r="T454" s="1"/>
    </row>
    <row r="455" spans="1:20" s="21" customFormat="1" x14ac:dyDescent="0.2">
      <c r="A455" s="36"/>
      <c r="B455" s="36"/>
      <c r="C455" s="36"/>
      <c r="D455" s="48"/>
      <c r="E455" s="36"/>
      <c r="F455" s="36"/>
      <c r="G455" s="229"/>
      <c r="H455" s="229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1"/>
      <c r="T455" s="1"/>
    </row>
    <row r="456" spans="1:20" s="21" customFormat="1" x14ac:dyDescent="0.2">
      <c r="A456" s="36"/>
      <c r="B456" s="36"/>
      <c r="C456" s="36"/>
      <c r="D456" s="48"/>
      <c r="E456" s="36"/>
      <c r="F456" s="36"/>
      <c r="G456" s="229"/>
      <c r="H456" s="229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1"/>
      <c r="T456" s="1"/>
    </row>
    <row r="457" spans="1:20" s="21" customFormat="1" x14ac:dyDescent="0.2">
      <c r="A457" s="36"/>
      <c r="B457" s="36"/>
      <c r="C457" s="36"/>
      <c r="D457" s="48"/>
      <c r="E457" s="36"/>
      <c r="F457" s="36"/>
      <c r="G457" s="229"/>
      <c r="H457" s="229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1"/>
      <c r="T457" s="1"/>
    </row>
    <row r="458" spans="1:20" s="21" customFormat="1" x14ac:dyDescent="0.2">
      <c r="A458" s="36"/>
      <c r="B458" s="36"/>
      <c r="C458" s="36"/>
      <c r="D458" s="48"/>
      <c r="E458" s="36"/>
      <c r="F458" s="36"/>
      <c r="G458" s="229"/>
      <c r="H458" s="229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1"/>
      <c r="T458" s="1"/>
    </row>
    <row r="459" spans="1:20" s="21" customFormat="1" x14ac:dyDescent="0.2">
      <c r="A459" s="36"/>
      <c r="B459" s="36"/>
      <c r="C459" s="36"/>
      <c r="D459" s="48"/>
      <c r="E459" s="36"/>
      <c r="F459" s="36"/>
      <c r="G459" s="229"/>
      <c r="H459" s="229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1"/>
      <c r="T459" s="1"/>
    </row>
    <row r="460" spans="1:20" s="21" customFormat="1" x14ac:dyDescent="0.2">
      <c r="A460" s="36"/>
      <c r="B460" s="36"/>
      <c r="C460" s="36"/>
      <c r="D460" s="48"/>
      <c r="E460" s="36"/>
      <c r="F460" s="36"/>
      <c r="G460" s="229"/>
      <c r="H460" s="229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1"/>
      <c r="T460" s="1"/>
    </row>
    <row r="461" spans="1:20" s="21" customFormat="1" x14ac:dyDescent="0.2">
      <c r="A461" s="36"/>
      <c r="B461" s="36"/>
      <c r="C461" s="36"/>
      <c r="D461" s="48"/>
      <c r="E461" s="36"/>
      <c r="F461" s="36"/>
      <c r="G461" s="229"/>
      <c r="H461" s="229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1"/>
      <c r="T461" s="1"/>
    </row>
    <row r="462" spans="1:20" s="21" customFormat="1" x14ac:dyDescent="0.2">
      <c r="A462" s="36"/>
      <c r="B462" s="36"/>
      <c r="C462" s="36"/>
      <c r="D462" s="48"/>
      <c r="E462" s="36"/>
      <c r="F462" s="36"/>
      <c r="G462" s="229"/>
      <c r="H462" s="229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1"/>
      <c r="T462" s="1"/>
    </row>
    <row r="463" spans="1:20" s="21" customFormat="1" x14ac:dyDescent="0.2">
      <c r="A463" s="36"/>
      <c r="B463" s="36"/>
      <c r="C463" s="36"/>
      <c r="D463" s="48"/>
      <c r="E463" s="36"/>
      <c r="F463" s="36"/>
      <c r="G463" s="229"/>
      <c r="H463" s="229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1"/>
      <c r="T463" s="1"/>
    </row>
    <row r="464" spans="1:20" s="21" customFormat="1" x14ac:dyDescent="0.2">
      <c r="A464" s="36"/>
      <c r="B464" s="36"/>
      <c r="C464" s="36"/>
      <c r="D464" s="48"/>
      <c r="E464" s="36"/>
      <c r="F464" s="36"/>
      <c r="G464" s="229"/>
      <c r="H464" s="229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1"/>
      <c r="T464" s="1"/>
    </row>
    <row r="465" spans="1:20" s="21" customFormat="1" x14ac:dyDescent="0.2">
      <c r="A465" s="36"/>
      <c r="B465" s="36"/>
      <c r="C465" s="36"/>
      <c r="D465" s="48"/>
      <c r="E465" s="36"/>
      <c r="F465" s="36"/>
      <c r="G465" s="229"/>
      <c r="H465" s="229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1"/>
      <c r="T465" s="1"/>
    </row>
    <row r="466" spans="1:20" s="21" customFormat="1" x14ac:dyDescent="0.2">
      <c r="A466" s="36"/>
      <c r="B466" s="36"/>
      <c r="C466" s="36"/>
      <c r="D466" s="48"/>
      <c r="E466" s="36"/>
      <c r="F466" s="36"/>
      <c r="G466" s="229"/>
      <c r="H466" s="229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1"/>
      <c r="T466" s="1"/>
    </row>
    <row r="467" spans="1:20" s="21" customFormat="1" x14ac:dyDescent="0.2">
      <c r="A467" s="36"/>
      <c r="B467" s="36"/>
      <c r="C467" s="36"/>
      <c r="D467" s="48"/>
      <c r="E467" s="36"/>
      <c r="F467" s="36"/>
      <c r="G467" s="229"/>
      <c r="H467" s="229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1"/>
      <c r="T467" s="1"/>
    </row>
    <row r="468" spans="1:20" s="21" customFormat="1" x14ac:dyDescent="0.2">
      <c r="A468" s="36"/>
      <c r="B468" s="36"/>
      <c r="C468" s="36"/>
      <c r="D468" s="48"/>
      <c r="E468" s="36"/>
      <c r="F468" s="36"/>
      <c r="G468" s="229"/>
      <c r="H468" s="229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1"/>
      <c r="T468" s="1"/>
    </row>
    <row r="469" spans="1:20" s="21" customFormat="1" x14ac:dyDescent="0.2">
      <c r="A469" s="36"/>
      <c r="B469" s="36"/>
      <c r="C469" s="36"/>
      <c r="D469" s="48"/>
      <c r="E469" s="36"/>
      <c r="F469" s="36"/>
      <c r="G469" s="229"/>
      <c r="H469" s="229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1"/>
      <c r="T469" s="1"/>
    </row>
    <row r="470" spans="1:20" s="21" customFormat="1" x14ac:dyDescent="0.2">
      <c r="A470" s="36"/>
      <c r="B470" s="36"/>
      <c r="C470" s="36"/>
      <c r="D470" s="48"/>
      <c r="E470" s="36"/>
      <c r="F470" s="36"/>
      <c r="G470" s="229"/>
      <c r="H470" s="229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1"/>
      <c r="T470" s="1"/>
    </row>
    <row r="471" spans="1:20" s="21" customFormat="1" x14ac:dyDescent="0.2">
      <c r="A471" s="36"/>
      <c r="B471" s="36"/>
      <c r="C471" s="36"/>
      <c r="D471" s="48"/>
      <c r="E471" s="36"/>
      <c r="F471" s="36"/>
      <c r="G471" s="229"/>
      <c r="H471" s="229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1"/>
      <c r="T471" s="1"/>
    </row>
    <row r="472" spans="1:20" s="21" customFormat="1" x14ac:dyDescent="0.2">
      <c r="A472" s="36"/>
      <c r="B472" s="36"/>
      <c r="C472" s="36"/>
      <c r="D472" s="48"/>
      <c r="E472" s="36"/>
      <c r="F472" s="36"/>
      <c r="G472" s="229"/>
      <c r="H472" s="229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1"/>
      <c r="T472" s="1"/>
    </row>
    <row r="473" spans="1:20" s="21" customFormat="1" x14ac:dyDescent="0.2">
      <c r="A473" s="36"/>
      <c r="B473" s="36"/>
      <c r="C473" s="36"/>
      <c r="D473" s="48"/>
      <c r="E473" s="36"/>
      <c r="F473" s="36"/>
      <c r="G473" s="229"/>
      <c r="H473" s="229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1"/>
      <c r="T473" s="1"/>
    </row>
    <row r="474" spans="1:20" s="21" customFormat="1" x14ac:dyDescent="0.2">
      <c r="A474" s="36"/>
      <c r="B474" s="36"/>
      <c r="C474" s="36"/>
      <c r="D474" s="48"/>
      <c r="E474" s="36"/>
      <c r="F474" s="36"/>
      <c r="G474" s="229"/>
      <c r="H474" s="229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1"/>
      <c r="T474" s="1"/>
    </row>
    <row r="475" spans="1:20" s="21" customFormat="1" x14ac:dyDescent="0.2">
      <c r="A475" s="36"/>
      <c r="B475" s="36"/>
      <c r="C475" s="36"/>
      <c r="D475" s="48"/>
      <c r="E475" s="36"/>
      <c r="F475" s="36"/>
      <c r="G475" s="229"/>
      <c r="H475" s="229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1"/>
      <c r="T475" s="1"/>
    </row>
    <row r="476" spans="1:20" s="21" customFormat="1" x14ac:dyDescent="0.2">
      <c r="A476" s="36"/>
      <c r="B476" s="36"/>
      <c r="C476" s="36"/>
      <c r="D476" s="48"/>
      <c r="E476" s="36"/>
      <c r="F476" s="36"/>
      <c r="G476" s="229"/>
      <c r="H476" s="229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1"/>
      <c r="T476" s="1"/>
    </row>
    <row r="477" spans="1:20" s="21" customFormat="1" x14ac:dyDescent="0.2">
      <c r="A477" s="36"/>
      <c r="B477" s="36"/>
      <c r="C477" s="36"/>
      <c r="D477" s="48"/>
      <c r="E477" s="36"/>
      <c r="F477" s="36"/>
      <c r="G477" s="229"/>
      <c r="H477" s="229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1"/>
      <c r="T477" s="1"/>
    </row>
    <row r="478" spans="1:20" s="21" customFormat="1" x14ac:dyDescent="0.2">
      <c r="A478" s="36"/>
      <c r="B478" s="36"/>
      <c r="C478" s="36"/>
      <c r="D478" s="48"/>
      <c r="E478" s="36"/>
      <c r="F478" s="36"/>
      <c r="G478" s="229"/>
      <c r="H478" s="229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1"/>
      <c r="T478" s="1"/>
    </row>
    <row r="479" spans="1:20" s="21" customFormat="1" x14ac:dyDescent="0.2">
      <c r="A479" s="36"/>
      <c r="B479" s="36"/>
      <c r="C479" s="36"/>
      <c r="D479" s="48"/>
      <c r="E479" s="36"/>
      <c r="F479" s="36"/>
      <c r="G479" s="229"/>
      <c r="H479" s="229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1"/>
      <c r="T479" s="1"/>
    </row>
    <row r="480" spans="1:20" s="21" customFormat="1" x14ac:dyDescent="0.2">
      <c r="A480" s="36"/>
      <c r="B480" s="36"/>
      <c r="C480" s="36"/>
      <c r="D480" s="48"/>
      <c r="E480" s="36"/>
      <c r="F480" s="36"/>
      <c r="G480" s="229"/>
      <c r="H480" s="229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1"/>
      <c r="T480" s="1"/>
    </row>
    <row r="481" spans="1:20" s="21" customFormat="1" x14ac:dyDescent="0.2">
      <c r="A481" s="36"/>
      <c r="B481" s="36"/>
      <c r="C481" s="36"/>
      <c r="D481" s="48"/>
      <c r="E481" s="36"/>
      <c r="F481" s="36"/>
      <c r="G481" s="229"/>
      <c r="H481" s="229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1"/>
      <c r="T481" s="1"/>
    </row>
    <row r="482" spans="1:20" s="21" customFormat="1" x14ac:dyDescent="0.2">
      <c r="A482" s="36"/>
      <c r="B482" s="36"/>
      <c r="C482" s="36"/>
      <c r="D482" s="48"/>
      <c r="E482" s="36"/>
      <c r="F482" s="36"/>
      <c r="G482" s="229"/>
      <c r="H482" s="229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1"/>
      <c r="T482" s="1"/>
    </row>
    <row r="483" spans="1:20" s="21" customFormat="1" x14ac:dyDescent="0.2">
      <c r="A483" s="36"/>
      <c r="B483" s="36"/>
      <c r="C483" s="36"/>
      <c r="D483" s="48"/>
      <c r="E483" s="36"/>
      <c r="F483" s="36"/>
      <c r="G483" s="229"/>
      <c r="H483" s="229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1"/>
      <c r="T483" s="1"/>
    </row>
    <row r="484" spans="1:20" s="21" customFormat="1" x14ac:dyDescent="0.2">
      <c r="A484" s="36"/>
      <c r="B484" s="36"/>
      <c r="C484" s="36"/>
      <c r="D484" s="48"/>
      <c r="E484" s="36"/>
      <c r="F484" s="36"/>
      <c r="G484" s="229"/>
      <c r="H484" s="229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1"/>
      <c r="T484" s="1"/>
    </row>
    <row r="485" spans="1:20" s="21" customFormat="1" x14ac:dyDescent="0.2">
      <c r="A485" s="36"/>
      <c r="B485" s="36"/>
      <c r="C485" s="36"/>
      <c r="D485" s="48"/>
      <c r="E485" s="36"/>
      <c r="F485" s="36"/>
      <c r="G485" s="229"/>
      <c r="H485" s="229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1"/>
      <c r="T485" s="1"/>
    </row>
    <row r="486" spans="1:20" s="21" customFormat="1" x14ac:dyDescent="0.2">
      <c r="A486" s="36"/>
      <c r="B486" s="36"/>
      <c r="C486" s="36"/>
      <c r="D486" s="48"/>
      <c r="E486" s="36"/>
      <c r="F486" s="36"/>
      <c r="G486" s="229"/>
      <c r="H486" s="229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1"/>
      <c r="T486" s="1"/>
    </row>
    <row r="487" spans="1:20" s="21" customFormat="1" x14ac:dyDescent="0.2">
      <c r="A487" s="36"/>
      <c r="B487" s="36"/>
      <c r="C487" s="36"/>
      <c r="D487" s="48"/>
      <c r="E487" s="36"/>
      <c r="F487" s="36"/>
      <c r="G487" s="229"/>
      <c r="H487" s="229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1"/>
      <c r="T487" s="1"/>
    </row>
    <row r="488" spans="1:20" s="21" customFormat="1" x14ac:dyDescent="0.2">
      <c r="A488" s="36"/>
      <c r="B488" s="36"/>
      <c r="C488" s="36"/>
      <c r="D488" s="48"/>
      <c r="E488" s="36"/>
      <c r="F488" s="36"/>
      <c r="G488" s="229"/>
      <c r="H488" s="229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1"/>
      <c r="T488" s="1"/>
    </row>
    <row r="489" spans="1:20" s="21" customFormat="1" x14ac:dyDescent="0.2">
      <c r="A489" s="36"/>
      <c r="B489" s="36"/>
      <c r="C489" s="36"/>
      <c r="D489" s="48"/>
      <c r="E489" s="36"/>
      <c r="F489" s="36"/>
      <c r="G489" s="229"/>
      <c r="H489" s="229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1"/>
      <c r="T489" s="1"/>
    </row>
    <row r="490" spans="1:20" s="21" customFormat="1" x14ac:dyDescent="0.2">
      <c r="A490" s="36"/>
      <c r="B490" s="36"/>
      <c r="C490" s="36"/>
      <c r="D490" s="48"/>
      <c r="E490" s="36"/>
      <c r="F490" s="36"/>
      <c r="G490" s="229"/>
      <c r="H490" s="229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1"/>
      <c r="T490" s="1"/>
    </row>
    <row r="491" spans="1:20" s="21" customFormat="1" x14ac:dyDescent="0.2">
      <c r="A491" s="36"/>
      <c r="B491" s="36"/>
      <c r="C491" s="36"/>
      <c r="D491" s="48"/>
      <c r="E491" s="36"/>
      <c r="F491" s="36"/>
      <c r="G491" s="229"/>
      <c r="H491" s="229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1"/>
      <c r="T491" s="1"/>
    </row>
    <row r="492" spans="1:20" s="21" customFormat="1" x14ac:dyDescent="0.2">
      <c r="A492" s="36"/>
      <c r="B492" s="36"/>
      <c r="C492" s="36"/>
      <c r="D492" s="48"/>
      <c r="E492" s="36"/>
      <c r="F492" s="36"/>
      <c r="G492" s="229"/>
      <c r="H492" s="229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1"/>
      <c r="T492" s="1"/>
    </row>
    <row r="493" spans="1:20" s="21" customFormat="1" x14ac:dyDescent="0.2">
      <c r="A493" s="36"/>
      <c r="B493" s="36"/>
      <c r="C493" s="36"/>
      <c r="D493" s="48"/>
      <c r="E493" s="36"/>
      <c r="F493" s="36"/>
      <c r="G493" s="229"/>
      <c r="H493" s="229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1"/>
      <c r="T493" s="1"/>
    </row>
    <row r="494" spans="1:20" s="21" customFormat="1" x14ac:dyDescent="0.2">
      <c r="A494" s="36"/>
      <c r="B494" s="36"/>
      <c r="C494" s="36"/>
      <c r="D494" s="48"/>
      <c r="E494" s="36"/>
      <c r="F494" s="36"/>
      <c r="G494" s="229"/>
      <c r="H494" s="229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1"/>
      <c r="T494" s="1"/>
    </row>
    <row r="495" spans="1:20" s="21" customFormat="1" x14ac:dyDescent="0.2">
      <c r="A495" s="36"/>
      <c r="B495" s="36"/>
      <c r="C495" s="36"/>
      <c r="D495" s="48"/>
      <c r="E495" s="36"/>
      <c r="F495" s="36"/>
      <c r="G495" s="229"/>
      <c r="H495" s="229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1"/>
      <c r="T495" s="1"/>
    </row>
    <row r="496" spans="1:20" s="21" customFormat="1" x14ac:dyDescent="0.2">
      <c r="A496" s="36"/>
      <c r="B496" s="36"/>
      <c r="C496" s="36"/>
      <c r="D496" s="48"/>
      <c r="E496" s="36"/>
      <c r="F496" s="36"/>
      <c r="G496" s="229"/>
      <c r="H496" s="229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1"/>
      <c r="T496" s="1"/>
    </row>
    <row r="497" spans="1:20" s="21" customFormat="1" x14ac:dyDescent="0.2">
      <c r="A497" s="36"/>
      <c r="B497" s="36"/>
      <c r="C497" s="36"/>
      <c r="D497" s="48"/>
      <c r="E497" s="36"/>
      <c r="F497" s="36"/>
      <c r="G497" s="229"/>
      <c r="H497" s="229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1"/>
      <c r="T497" s="1"/>
    </row>
    <row r="498" spans="1:20" s="21" customFormat="1" x14ac:dyDescent="0.2">
      <c r="A498" s="36"/>
      <c r="B498" s="36"/>
      <c r="C498" s="36"/>
      <c r="D498" s="48"/>
      <c r="E498" s="36"/>
      <c r="F498" s="36"/>
      <c r="G498" s="229"/>
      <c r="H498" s="229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1"/>
      <c r="T498" s="1"/>
    </row>
    <row r="499" spans="1:20" s="21" customFormat="1" x14ac:dyDescent="0.2">
      <c r="A499" s="36"/>
      <c r="B499" s="36"/>
      <c r="C499" s="36"/>
      <c r="D499" s="48"/>
      <c r="E499" s="36"/>
      <c r="F499" s="36"/>
      <c r="G499" s="229"/>
      <c r="H499" s="229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1"/>
      <c r="T499" s="1"/>
    </row>
    <row r="500" spans="1:20" s="21" customFormat="1" x14ac:dyDescent="0.2">
      <c r="A500" s="36"/>
      <c r="B500" s="36"/>
      <c r="C500" s="36"/>
      <c r="D500" s="48"/>
      <c r="E500" s="36"/>
      <c r="F500" s="36"/>
      <c r="G500" s="229"/>
      <c r="H500" s="229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1"/>
      <c r="T500" s="1"/>
    </row>
    <row r="501" spans="1:20" s="21" customFormat="1" x14ac:dyDescent="0.2">
      <c r="A501" s="36"/>
      <c r="B501" s="36"/>
      <c r="C501" s="36"/>
      <c r="D501" s="48"/>
      <c r="E501" s="36"/>
      <c r="F501" s="36"/>
      <c r="G501" s="229"/>
      <c r="H501" s="229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1"/>
      <c r="T501" s="1"/>
    </row>
    <row r="502" spans="1:20" s="21" customFormat="1" x14ac:dyDescent="0.2">
      <c r="A502" s="36"/>
      <c r="B502" s="36"/>
      <c r="C502" s="36"/>
      <c r="D502" s="48"/>
      <c r="E502" s="36"/>
      <c r="F502" s="36"/>
      <c r="G502" s="229"/>
      <c r="H502" s="229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1"/>
      <c r="T502" s="1"/>
    </row>
    <row r="503" spans="1:20" s="21" customFormat="1" x14ac:dyDescent="0.2">
      <c r="A503" s="36"/>
      <c r="B503" s="36"/>
      <c r="C503" s="36"/>
      <c r="D503" s="48"/>
      <c r="E503" s="36"/>
      <c r="F503" s="36"/>
      <c r="G503" s="229"/>
      <c r="H503" s="229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1"/>
      <c r="T503" s="1"/>
    </row>
    <row r="504" spans="1:20" s="21" customFormat="1" x14ac:dyDescent="0.2">
      <c r="A504" s="36"/>
      <c r="B504" s="36"/>
      <c r="C504" s="36"/>
      <c r="D504" s="48"/>
      <c r="E504" s="36"/>
      <c r="F504" s="36"/>
      <c r="G504" s="229"/>
      <c r="H504" s="229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1"/>
      <c r="T504" s="1"/>
    </row>
    <row r="505" spans="1:20" s="21" customFormat="1" x14ac:dyDescent="0.2">
      <c r="A505" s="36"/>
      <c r="B505" s="36"/>
      <c r="C505" s="36"/>
      <c r="D505" s="48"/>
      <c r="E505" s="36"/>
      <c r="F505" s="36"/>
      <c r="G505" s="229"/>
      <c r="H505" s="229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1"/>
      <c r="T505" s="1"/>
    </row>
    <row r="506" spans="1:20" s="21" customFormat="1" x14ac:dyDescent="0.2">
      <c r="A506" s="36"/>
      <c r="B506" s="36"/>
      <c r="C506" s="36"/>
      <c r="D506" s="48"/>
      <c r="E506" s="36"/>
      <c r="F506" s="36"/>
      <c r="G506" s="229"/>
      <c r="H506" s="229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1"/>
      <c r="T506" s="1"/>
    </row>
    <row r="507" spans="1:20" s="21" customFormat="1" x14ac:dyDescent="0.2">
      <c r="A507" s="36"/>
      <c r="B507" s="36"/>
      <c r="C507" s="36"/>
      <c r="D507" s="48"/>
      <c r="E507" s="36"/>
      <c r="F507" s="36"/>
      <c r="G507" s="229"/>
      <c r="H507" s="229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1"/>
      <c r="T507" s="1"/>
    </row>
    <row r="508" spans="1:20" s="21" customFormat="1" x14ac:dyDescent="0.2">
      <c r="A508" s="36"/>
      <c r="B508" s="36"/>
      <c r="C508" s="36"/>
      <c r="D508" s="48"/>
      <c r="E508" s="36"/>
      <c r="F508" s="36"/>
      <c r="G508" s="229"/>
      <c r="H508" s="229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1"/>
      <c r="T508" s="1"/>
    </row>
    <row r="509" spans="1:20" s="21" customFormat="1" x14ac:dyDescent="0.2">
      <c r="A509" s="36"/>
      <c r="B509" s="36"/>
      <c r="C509" s="36"/>
      <c r="D509" s="48"/>
      <c r="E509" s="36"/>
      <c r="F509" s="36"/>
      <c r="G509" s="229"/>
      <c r="H509" s="229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1"/>
      <c r="T509" s="1"/>
    </row>
    <row r="510" spans="1:20" s="21" customFormat="1" x14ac:dyDescent="0.2">
      <c r="A510" s="36"/>
      <c r="B510" s="36"/>
      <c r="C510" s="36"/>
      <c r="D510" s="48"/>
      <c r="E510" s="36"/>
      <c r="F510" s="36"/>
      <c r="G510" s="229"/>
      <c r="H510" s="229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1"/>
      <c r="T510" s="1"/>
    </row>
    <row r="511" spans="1:20" s="21" customFormat="1" x14ac:dyDescent="0.2">
      <c r="A511" s="36"/>
      <c r="B511" s="36"/>
      <c r="C511" s="36"/>
      <c r="D511" s="48"/>
      <c r="E511" s="36"/>
      <c r="F511" s="36"/>
      <c r="G511" s="229"/>
      <c r="H511" s="229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1"/>
      <c r="T511" s="1"/>
    </row>
    <row r="512" spans="1:20" s="21" customFormat="1" x14ac:dyDescent="0.2">
      <c r="A512" s="36"/>
      <c r="B512" s="36"/>
      <c r="C512" s="36"/>
      <c r="D512" s="48"/>
      <c r="E512" s="36"/>
      <c r="F512" s="36"/>
      <c r="G512" s="229"/>
      <c r="H512" s="229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1"/>
      <c r="T512" s="1"/>
    </row>
    <row r="513" spans="1:20" s="21" customFormat="1" x14ac:dyDescent="0.2">
      <c r="A513" s="36"/>
      <c r="B513" s="36"/>
      <c r="C513" s="36"/>
      <c r="D513" s="48"/>
      <c r="E513" s="36"/>
      <c r="F513" s="36"/>
      <c r="G513" s="229"/>
      <c r="H513" s="229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1"/>
      <c r="T513" s="1"/>
    </row>
    <row r="514" spans="1:20" s="21" customFormat="1" x14ac:dyDescent="0.2">
      <c r="A514" s="36"/>
      <c r="B514" s="36"/>
      <c r="C514" s="36"/>
      <c r="D514" s="48"/>
      <c r="E514" s="36"/>
      <c r="F514" s="36"/>
      <c r="G514" s="229"/>
      <c r="H514" s="229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1"/>
      <c r="T514" s="1"/>
    </row>
    <row r="515" spans="1:20" s="21" customFormat="1" x14ac:dyDescent="0.2">
      <c r="A515" s="36"/>
      <c r="B515" s="36"/>
      <c r="C515" s="36"/>
      <c r="D515" s="48"/>
      <c r="E515" s="36"/>
      <c r="F515" s="36"/>
      <c r="G515" s="229"/>
      <c r="H515" s="229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1"/>
      <c r="T515" s="1"/>
    </row>
    <row r="516" spans="1:20" s="21" customFormat="1" x14ac:dyDescent="0.2">
      <c r="A516" s="36"/>
      <c r="B516" s="36"/>
      <c r="C516" s="36"/>
      <c r="D516" s="48"/>
      <c r="E516" s="36"/>
      <c r="F516" s="36"/>
      <c r="G516" s="229"/>
      <c r="H516" s="229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1"/>
      <c r="T516" s="1"/>
    </row>
    <row r="517" spans="1:20" s="21" customFormat="1" x14ac:dyDescent="0.2">
      <c r="A517" s="36"/>
      <c r="B517" s="36"/>
      <c r="C517" s="36"/>
      <c r="D517" s="48"/>
      <c r="E517" s="36"/>
      <c r="F517" s="36"/>
      <c r="G517" s="229"/>
      <c r="H517" s="229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1"/>
      <c r="T517" s="1"/>
    </row>
    <row r="518" spans="1:20" s="21" customFormat="1" x14ac:dyDescent="0.2">
      <c r="A518" s="36"/>
      <c r="B518" s="36"/>
      <c r="C518" s="36"/>
      <c r="D518" s="48"/>
      <c r="E518" s="36"/>
      <c r="F518" s="36"/>
      <c r="G518" s="229"/>
      <c r="H518" s="229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1"/>
      <c r="T518" s="1"/>
    </row>
    <row r="519" spans="1:20" s="21" customFormat="1" x14ac:dyDescent="0.2">
      <c r="A519" s="36"/>
      <c r="B519" s="36"/>
      <c r="C519" s="36"/>
      <c r="D519" s="48"/>
      <c r="E519" s="36"/>
      <c r="F519" s="36"/>
      <c r="G519" s="229"/>
      <c r="H519" s="229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1"/>
      <c r="T519" s="1"/>
    </row>
    <row r="520" spans="1:20" s="21" customFormat="1" x14ac:dyDescent="0.2">
      <c r="A520" s="36"/>
      <c r="B520" s="36"/>
      <c r="C520" s="36"/>
      <c r="D520" s="48"/>
      <c r="E520" s="36"/>
      <c r="F520" s="36"/>
      <c r="G520" s="229"/>
      <c r="H520" s="229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1"/>
      <c r="T520" s="1"/>
    </row>
    <row r="521" spans="1:20" s="21" customFormat="1" x14ac:dyDescent="0.2">
      <c r="A521" s="36"/>
      <c r="B521" s="36"/>
      <c r="C521" s="36"/>
      <c r="D521" s="48"/>
      <c r="E521" s="36"/>
      <c r="F521" s="36"/>
      <c r="G521" s="229"/>
      <c r="H521" s="229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1"/>
      <c r="T521" s="1"/>
    </row>
    <row r="522" spans="1:20" s="21" customFormat="1" x14ac:dyDescent="0.2">
      <c r="A522" s="36"/>
      <c r="B522" s="36"/>
      <c r="C522" s="36"/>
      <c r="D522" s="48"/>
      <c r="E522" s="36"/>
      <c r="F522" s="36"/>
      <c r="G522" s="229"/>
      <c r="H522" s="229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1"/>
      <c r="T522" s="1"/>
    </row>
    <row r="523" spans="1:20" s="21" customFormat="1" x14ac:dyDescent="0.2">
      <c r="A523" s="36"/>
      <c r="B523" s="36"/>
      <c r="C523" s="36"/>
      <c r="D523" s="48"/>
      <c r="E523" s="36"/>
      <c r="F523" s="36"/>
      <c r="G523" s="229"/>
      <c r="H523" s="229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1"/>
      <c r="T523" s="1"/>
    </row>
    <row r="524" spans="1:20" s="21" customFormat="1" x14ac:dyDescent="0.2">
      <c r="A524" s="36"/>
      <c r="B524" s="36"/>
      <c r="C524" s="36"/>
      <c r="D524" s="48"/>
      <c r="E524" s="36"/>
      <c r="F524" s="36"/>
      <c r="G524" s="229"/>
      <c r="H524" s="229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1"/>
      <c r="T524" s="1"/>
    </row>
    <row r="525" spans="1:20" s="21" customFormat="1" x14ac:dyDescent="0.2">
      <c r="A525" s="36"/>
      <c r="B525" s="36"/>
      <c r="C525" s="36"/>
      <c r="D525" s="48"/>
      <c r="E525" s="36"/>
      <c r="F525" s="36"/>
      <c r="G525" s="229"/>
      <c r="H525" s="229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1"/>
      <c r="T525" s="1"/>
    </row>
    <row r="526" spans="1:20" s="21" customFormat="1" x14ac:dyDescent="0.2">
      <c r="A526" s="36"/>
      <c r="B526" s="36"/>
      <c r="C526" s="36"/>
      <c r="D526" s="48"/>
      <c r="E526" s="36"/>
      <c r="F526" s="36"/>
      <c r="G526" s="229"/>
      <c r="H526" s="229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1"/>
      <c r="T526" s="1"/>
    </row>
    <row r="527" spans="1:20" s="21" customFormat="1" x14ac:dyDescent="0.2">
      <c r="A527" s="36"/>
      <c r="B527" s="36"/>
      <c r="C527" s="36"/>
      <c r="D527" s="48"/>
      <c r="E527" s="36"/>
      <c r="F527" s="36"/>
      <c r="G527" s="229"/>
      <c r="H527" s="229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1"/>
      <c r="T527" s="1"/>
    </row>
    <row r="528" spans="1:20" s="21" customFormat="1" x14ac:dyDescent="0.2">
      <c r="A528" s="36"/>
      <c r="B528" s="36"/>
      <c r="C528" s="36"/>
      <c r="D528" s="48"/>
      <c r="E528" s="36"/>
      <c r="F528" s="36"/>
      <c r="G528" s="229"/>
      <c r="H528" s="229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1"/>
      <c r="T528" s="1"/>
    </row>
    <row r="529" spans="1:20" s="21" customFormat="1" x14ac:dyDescent="0.2">
      <c r="A529" s="36"/>
      <c r="B529" s="36"/>
      <c r="C529" s="36"/>
      <c r="D529" s="48"/>
      <c r="E529" s="36"/>
      <c r="F529" s="36"/>
      <c r="G529" s="229"/>
      <c r="H529" s="229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1"/>
      <c r="T529" s="1"/>
    </row>
    <row r="530" spans="1:20" s="21" customFormat="1" x14ac:dyDescent="0.2">
      <c r="A530" s="36"/>
      <c r="B530" s="36"/>
      <c r="C530" s="36"/>
      <c r="D530" s="48"/>
      <c r="E530" s="36"/>
      <c r="F530" s="36"/>
      <c r="G530" s="229"/>
      <c r="H530" s="229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1"/>
      <c r="T530" s="1"/>
    </row>
    <row r="531" spans="1:20" s="21" customFormat="1" x14ac:dyDescent="0.2">
      <c r="A531" s="36"/>
      <c r="B531" s="36"/>
      <c r="C531" s="36"/>
      <c r="D531" s="48"/>
      <c r="E531" s="36"/>
      <c r="F531" s="36"/>
      <c r="G531" s="229"/>
      <c r="H531" s="229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1"/>
      <c r="T531" s="1"/>
    </row>
    <row r="532" spans="1:20" s="21" customFormat="1" x14ac:dyDescent="0.2">
      <c r="A532" s="36"/>
      <c r="B532" s="36"/>
      <c r="C532" s="36"/>
      <c r="D532" s="48"/>
      <c r="E532" s="36"/>
      <c r="F532" s="36"/>
      <c r="G532" s="229"/>
      <c r="H532" s="229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1"/>
      <c r="T532" s="1"/>
    </row>
    <row r="533" spans="1:20" s="21" customFormat="1" x14ac:dyDescent="0.2">
      <c r="A533" s="36"/>
      <c r="B533" s="36"/>
      <c r="C533" s="36"/>
      <c r="D533" s="48"/>
      <c r="E533" s="36"/>
      <c r="F533" s="36"/>
      <c r="G533" s="229"/>
      <c r="H533" s="229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1"/>
      <c r="T533" s="1"/>
    </row>
    <row r="534" spans="1:20" s="21" customFormat="1" x14ac:dyDescent="0.2">
      <c r="A534" s="36"/>
      <c r="B534" s="36"/>
      <c r="C534" s="36"/>
      <c r="D534" s="48"/>
      <c r="E534" s="36"/>
      <c r="F534" s="36"/>
      <c r="G534" s="229"/>
      <c r="H534" s="229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1"/>
      <c r="T534" s="1"/>
    </row>
    <row r="535" spans="1:20" s="21" customFormat="1" x14ac:dyDescent="0.2">
      <c r="A535" s="36"/>
      <c r="B535" s="36"/>
      <c r="C535" s="36"/>
      <c r="D535" s="48"/>
      <c r="E535" s="36"/>
      <c r="F535" s="36"/>
      <c r="G535" s="229"/>
      <c r="H535" s="229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1"/>
      <c r="T535" s="1"/>
    </row>
    <row r="536" spans="1:20" s="21" customFormat="1" x14ac:dyDescent="0.2">
      <c r="A536" s="36"/>
      <c r="B536" s="36"/>
      <c r="C536" s="36"/>
      <c r="D536" s="48"/>
      <c r="E536" s="36"/>
      <c r="F536" s="36"/>
      <c r="G536" s="229"/>
      <c r="H536" s="229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1"/>
      <c r="T536" s="1"/>
    </row>
    <row r="537" spans="1:20" s="21" customFormat="1" x14ac:dyDescent="0.2">
      <c r="A537" s="36"/>
      <c r="B537" s="36"/>
      <c r="C537" s="36"/>
      <c r="D537" s="48"/>
      <c r="E537" s="36"/>
      <c r="F537" s="36"/>
      <c r="G537" s="229"/>
      <c r="H537" s="229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1"/>
      <c r="T537" s="1"/>
    </row>
    <row r="538" spans="1:20" s="21" customFormat="1" x14ac:dyDescent="0.2">
      <c r="A538" s="36"/>
      <c r="B538" s="36"/>
      <c r="C538" s="36"/>
      <c r="D538" s="48"/>
      <c r="E538" s="36"/>
      <c r="F538" s="36"/>
      <c r="G538" s="229"/>
      <c r="H538" s="229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1"/>
      <c r="T538" s="1"/>
    </row>
    <row r="539" spans="1:20" s="21" customFormat="1" x14ac:dyDescent="0.2">
      <c r="A539" s="36"/>
      <c r="B539" s="36"/>
      <c r="C539" s="36"/>
      <c r="D539" s="48"/>
      <c r="E539" s="36"/>
      <c r="F539" s="36"/>
      <c r="G539" s="229"/>
      <c r="H539" s="229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1"/>
      <c r="T539" s="1"/>
    </row>
    <row r="540" spans="1:20" s="21" customFormat="1" x14ac:dyDescent="0.2">
      <c r="A540" s="36"/>
      <c r="B540" s="36"/>
      <c r="C540" s="36"/>
      <c r="D540" s="48"/>
      <c r="E540" s="36"/>
      <c r="F540" s="36"/>
      <c r="G540" s="229"/>
      <c r="H540" s="229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1"/>
      <c r="T540" s="1"/>
    </row>
    <row r="541" spans="1:20" s="21" customFormat="1" x14ac:dyDescent="0.2">
      <c r="A541" s="36"/>
      <c r="B541" s="36"/>
      <c r="C541" s="36"/>
      <c r="D541" s="48"/>
      <c r="E541" s="36"/>
      <c r="F541" s="36"/>
      <c r="G541" s="229"/>
      <c r="H541" s="229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1"/>
      <c r="T541" s="1"/>
    </row>
    <row r="542" spans="1:20" s="21" customFormat="1" x14ac:dyDescent="0.2">
      <c r="A542" s="36"/>
      <c r="B542" s="36"/>
      <c r="C542" s="36"/>
      <c r="D542" s="48"/>
      <c r="E542" s="36"/>
      <c r="F542" s="36"/>
      <c r="G542" s="229"/>
      <c r="H542" s="229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1"/>
      <c r="T542" s="1"/>
    </row>
    <row r="543" spans="1:20" s="21" customFormat="1" x14ac:dyDescent="0.2">
      <c r="A543" s="36"/>
      <c r="B543" s="36"/>
      <c r="C543" s="36"/>
      <c r="D543" s="48"/>
      <c r="E543" s="36"/>
      <c r="F543" s="36"/>
      <c r="G543" s="229"/>
      <c r="H543" s="229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1"/>
      <c r="T543" s="1"/>
    </row>
    <row r="544" spans="1:20" s="21" customFormat="1" x14ac:dyDescent="0.2">
      <c r="A544" s="36"/>
      <c r="B544" s="36"/>
      <c r="C544" s="36"/>
      <c r="D544" s="48"/>
      <c r="E544" s="36"/>
      <c r="F544" s="36"/>
      <c r="G544" s="229"/>
      <c r="H544" s="229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1"/>
      <c r="T544" s="1"/>
    </row>
    <row r="545" spans="1:20" s="21" customFormat="1" x14ac:dyDescent="0.2">
      <c r="A545" s="36"/>
      <c r="B545" s="36"/>
      <c r="C545" s="36"/>
      <c r="D545" s="48"/>
      <c r="E545" s="36"/>
      <c r="F545" s="36"/>
      <c r="G545" s="229"/>
      <c r="H545" s="229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1"/>
      <c r="T545" s="1"/>
    </row>
    <row r="546" spans="1:20" s="21" customFormat="1" x14ac:dyDescent="0.2">
      <c r="A546" s="36"/>
      <c r="B546" s="36"/>
      <c r="C546" s="36"/>
      <c r="D546" s="48"/>
      <c r="E546" s="36"/>
      <c r="F546" s="36"/>
      <c r="G546" s="229"/>
      <c r="H546" s="229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1"/>
      <c r="T546" s="1"/>
    </row>
    <row r="547" spans="1:20" s="21" customFormat="1" x14ac:dyDescent="0.2">
      <c r="A547" s="36"/>
      <c r="B547" s="36"/>
      <c r="C547" s="36"/>
      <c r="D547" s="48"/>
      <c r="E547" s="36"/>
      <c r="F547" s="36"/>
      <c r="G547" s="229"/>
      <c r="H547" s="229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1"/>
      <c r="T547" s="1"/>
    </row>
    <row r="548" spans="1:20" s="21" customFormat="1" x14ac:dyDescent="0.2">
      <c r="A548" s="36"/>
      <c r="B548" s="36"/>
      <c r="C548" s="36"/>
      <c r="D548" s="48"/>
      <c r="E548" s="36"/>
      <c r="F548" s="36"/>
      <c r="G548" s="229"/>
      <c r="H548" s="229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1"/>
      <c r="T548" s="1"/>
    </row>
    <row r="549" spans="1:20" s="21" customFormat="1" x14ac:dyDescent="0.2">
      <c r="A549" s="36"/>
      <c r="B549" s="36"/>
      <c r="C549" s="36"/>
      <c r="D549" s="48"/>
      <c r="E549" s="36"/>
      <c r="F549" s="36"/>
      <c r="G549" s="229"/>
      <c r="H549" s="229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1"/>
      <c r="T549" s="1"/>
    </row>
    <row r="550" spans="1:20" s="21" customFormat="1" x14ac:dyDescent="0.2">
      <c r="A550" s="36"/>
      <c r="B550" s="36"/>
      <c r="C550" s="36"/>
      <c r="D550" s="48"/>
      <c r="E550" s="36"/>
      <c r="F550" s="36"/>
      <c r="G550" s="229"/>
      <c r="H550" s="229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1"/>
      <c r="T550" s="1"/>
    </row>
    <row r="551" spans="1:20" s="21" customFormat="1" x14ac:dyDescent="0.2">
      <c r="A551" s="36"/>
      <c r="B551" s="36"/>
      <c r="C551" s="36"/>
      <c r="D551" s="48"/>
      <c r="E551" s="36"/>
      <c r="F551" s="36"/>
      <c r="G551" s="229"/>
      <c r="H551" s="229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1"/>
      <c r="T551" s="1"/>
    </row>
    <row r="552" spans="1:20" s="21" customFormat="1" x14ac:dyDescent="0.2">
      <c r="A552" s="36"/>
      <c r="B552" s="36"/>
      <c r="C552" s="36"/>
      <c r="D552" s="48"/>
      <c r="E552" s="36"/>
      <c r="F552" s="36"/>
      <c r="G552" s="229"/>
      <c r="H552" s="229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1"/>
      <c r="T552" s="1"/>
    </row>
    <row r="553" spans="1:20" s="21" customFormat="1" x14ac:dyDescent="0.2">
      <c r="A553" s="36"/>
      <c r="B553" s="36"/>
      <c r="C553" s="36"/>
      <c r="D553" s="48"/>
      <c r="E553" s="36"/>
      <c r="F553" s="36"/>
      <c r="G553" s="229"/>
      <c r="H553" s="229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1"/>
      <c r="T553" s="1"/>
    </row>
    <row r="554" spans="1:20" s="21" customFormat="1" x14ac:dyDescent="0.2">
      <c r="A554" s="36"/>
      <c r="B554" s="36"/>
      <c r="C554" s="36"/>
      <c r="D554" s="48"/>
      <c r="E554" s="36"/>
      <c r="F554" s="36"/>
      <c r="G554" s="229"/>
      <c r="H554" s="229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1"/>
      <c r="T554" s="1"/>
    </row>
    <row r="555" spans="1:20" s="21" customFormat="1" x14ac:dyDescent="0.2">
      <c r="A555" s="36"/>
      <c r="B555" s="36"/>
      <c r="C555" s="36"/>
      <c r="D555" s="48"/>
      <c r="E555" s="36"/>
      <c r="F555" s="36"/>
      <c r="G555" s="229"/>
      <c r="H555" s="229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1"/>
      <c r="T555" s="1"/>
    </row>
    <row r="556" spans="1:20" s="21" customFormat="1" x14ac:dyDescent="0.2">
      <c r="A556" s="36"/>
      <c r="B556" s="36"/>
      <c r="C556" s="36"/>
      <c r="D556" s="48"/>
      <c r="E556" s="36"/>
      <c r="F556" s="36"/>
      <c r="G556" s="229"/>
      <c r="H556" s="229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1"/>
      <c r="T556" s="1"/>
    </row>
    <row r="557" spans="1:20" s="21" customFormat="1" x14ac:dyDescent="0.2">
      <c r="A557" s="36"/>
      <c r="B557" s="36"/>
      <c r="C557" s="36"/>
      <c r="D557" s="48"/>
      <c r="E557" s="36"/>
      <c r="F557" s="36"/>
      <c r="G557" s="229"/>
      <c r="H557" s="229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1"/>
      <c r="T557" s="1"/>
    </row>
    <row r="558" spans="1:20" s="21" customFormat="1" x14ac:dyDescent="0.2">
      <c r="A558" s="36"/>
      <c r="B558" s="36"/>
      <c r="C558" s="36"/>
      <c r="D558" s="48"/>
      <c r="E558" s="36"/>
      <c r="F558" s="36"/>
      <c r="G558" s="229"/>
      <c r="H558" s="229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1"/>
      <c r="T558" s="1"/>
    </row>
    <row r="559" spans="1:20" s="21" customFormat="1" x14ac:dyDescent="0.2">
      <c r="A559" s="36"/>
      <c r="B559" s="36"/>
      <c r="C559" s="36"/>
      <c r="D559" s="48"/>
      <c r="E559" s="36"/>
      <c r="F559" s="36"/>
      <c r="G559" s="229"/>
      <c r="H559" s="229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1"/>
      <c r="T559" s="1"/>
    </row>
    <row r="560" spans="1:20" s="21" customFormat="1" x14ac:dyDescent="0.2">
      <c r="A560" s="36"/>
      <c r="B560" s="36"/>
      <c r="C560" s="36"/>
      <c r="D560" s="48"/>
      <c r="E560" s="36"/>
      <c r="F560" s="36"/>
      <c r="G560" s="229"/>
      <c r="H560" s="229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1"/>
      <c r="T560" s="1"/>
    </row>
    <row r="561" spans="1:20" s="21" customFormat="1" x14ac:dyDescent="0.2">
      <c r="A561" s="36"/>
      <c r="B561" s="36"/>
      <c r="C561" s="36"/>
      <c r="D561" s="48"/>
      <c r="E561" s="36"/>
      <c r="F561" s="36"/>
      <c r="G561" s="229"/>
      <c r="H561" s="229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1"/>
      <c r="T561" s="1"/>
    </row>
    <row r="562" spans="1:20" s="21" customFormat="1" x14ac:dyDescent="0.2">
      <c r="A562" s="36"/>
      <c r="B562" s="36"/>
      <c r="C562" s="36"/>
      <c r="D562" s="48"/>
      <c r="E562" s="36"/>
      <c r="F562" s="36"/>
      <c r="G562" s="229"/>
      <c r="H562" s="229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1"/>
      <c r="T562" s="1"/>
    </row>
    <row r="563" spans="1:20" s="21" customFormat="1" x14ac:dyDescent="0.2">
      <c r="A563" s="36"/>
      <c r="B563" s="36"/>
      <c r="C563" s="36"/>
      <c r="D563" s="48"/>
      <c r="E563" s="36"/>
      <c r="F563" s="36"/>
      <c r="G563" s="229"/>
      <c r="H563" s="229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1"/>
      <c r="T563" s="1"/>
    </row>
    <row r="564" spans="1:20" s="21" customFormat="1" x14ac:dyDescent="0.2">
      <c r="A564" s="36"/>
      <c r="B564" s="36"/>
      <c r="C564" s="36"/>
      <c r="D564" s="48"/>
      <c r="E564" s="36"/>
      <c r="F564" s="36"/>
      <c r="G564" s="229"/>
      <c r="H564" s="229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1"/>
      <c r="T564" s="1"/>
    </row>
    <row r="565" spans="1:20" s="21" customFormat="1" x14ac:dyDescent="0.2">
      <c r="A565" s="36"/>
      <c r="B565" s="36"/>
      <c r="C565" s="36"/>
      <c r="D565" s="48"/>
      <c r="E565" s="36"/>
      <c r="F565" s="36"/>
      <c r="G565" s="229"/>
      <c r="H565" s="229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1"/>
      <c r="T565" s="1"/>
    </row>
    <row r="566" spans="1:20" s="21" customFormat="1" x14ac:dyDescent="0.2">
      <c r="A566" s="36"/>
      <c r="B566" s="36"/>
      <c r="C566" s="36"/>
      <c r="D566" s="48"/>
      <c r="E566" s="36"/>
      <c r="F566" s="36"/>
      <c r="G566" s="229"/>
      <c r="H566" s="229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1"/>
      <c r="T566" s="1"/>
    </row>
    <row r="567" spans="1:20" s="21" customFormat="1" x14ac:dyDescent="0.2">
      <c r="A567" s="36"/>
      <c r="B567" s="36"/>
      <c r="C567" s="36"/>
      <c r="D567" s="48"/>
      <c r="E567" s="36"/>
      <c r="F567" s="36"/>
      <c r="G567" s="229"/>
      <c r="H567" s="229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1"/>
      <c r="T567" s="1"/>
    </row>
    <row r="568" spans="1:20" s="21" customFormat="1" x14ac:dyDescent="0.2">
      <c r="A568" s="36"/>
      <c r="B568" s="36"/>
      <c r="C568" s="36"/>
      <c r="D568" s="48"/>
      <c r="E568" s="36"/>
      <c r="F568" s="36"/>
      <c r="G568" s="229"/>
      <c r="H568" s="229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1"/>
      <c r="T568" s="1"/>
    </row>
    <row r="569" spans="1:20" s="21" customFormat="1" x14ac:dyDescent="0.2">
      <c r="A569" s="36"/>
      <c r="B569" s="36"/>
      <c r="C569" s="36"/>
      <c r="D569" s="48"/>
      <c r="E569" s="36"/>
      <c r="F569" s="36"/>
      <c r="G569" s="229"/>
      <c r="H569" s="229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1"/>
      <c r="T569" s="1"/>
    </row>
    <row r="570" spans="1:20" s="21" customFormat="1" x14ac:dyDescent="0.2">
      <c r="A570" s="36"/>
      <c r="B570" s="36"/>
      <c r="C570" s="36"/>
      <c r="D570" s="48"/>
      <c r="E570" s="36"/>
      <c r="F570" s="36"/>
      <c r="G570" s="229"/>
      <c r="H570" s="229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1"/>
      <c r="T570" s="1"/>
    </row>
    <row r="571" spans="1:20" s="21" customFormat="1" x14ac:dyDescent="0.2">
      <c r="A571" s="36"/>
      <c r="B571" s="36"/>
      <c r="C571" s="36"/>
      <c r="D571" s="48"/>
      <c r="E571" s="36"/>
      <c r="F571" s="36"/>
      <c r="G571" s="229"/>
      <c r="H571" s="229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1"/>
      <c r="T571" s="1"/>
    </row>
    <row r="572" spans="1:20" s="21" customFormat="1" x14ac:dyDescent="0.2">
      <c r="A572" s="36"/>
      <c r="B572" s="36"/>
      <c r="C572" s="36"/>
      <c r="D572" s="48"/>
      <c r="E572" s="36"/>
      <c r="F572" s="36"/>
      <c r="G572" s="229"/>
      <c r="H572" s="229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1"/>
      <c r="T572" s="1"/>
    </row>
    <row r="573" spans="1:20" s="21" customFormat="1" x14ac:dyDescent="0.2">
      <c r="A573" s="36"/>
      <c r="B573" s="36"/>
      <c r="C573" s="36"/>
      <c r="D573" s="48"/>
      <c r="E573" s="36"/>
      <c r="F573" s="36"/>
      <c r="G573" s="229"/>
      <c r="H573" s="229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1"/>
      <c r="T573" s="1"/>
    </row>
    <row r="574" spans="1:20" s="21" customFormat="1" x14ac:dyDescent="0.2">
      <c r="A574" s="36"/>
      <c r="B574" s="36"/>
      <c r="C574" s="36"/>
      <c r="D574" s="48"/>
      <c r="E574" s="36"/>
      <c r="F574" s="36"/>
      <c r="G574" s="229"/>
      <c r="H574" s="229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1"/>
      <c r="T574" s="1"/>
    </row>
    <row r="575" spans="1:20" s="21" customFormat="1" x14ac:dyDescent="0.2">
      <c r="A575" s="36"/>
      <c r="B575" s="36"/>
      <c r="C575" s="36"/>
      <c r="D575" s="48"/>
      <c r="E575" s="36"/>
      <c r="F575" s="36"/>
      <c r="G575" s="229"/>
      <c r="H575" s="229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1"/>
      <c r="T575" s="1"/>
    </row>
    <row r="576" spans="1:20" s="21" customFormat="1" x14ac:dyDescent="0.2">
      <c r="A576" s="36"/>
      <c r="B576" s="36"/>
      <c r="C576" s="36"/>
      <c r="D576" s="48"/>
      <c r="E576" s="36"/>
      <c r="F576" s="36"/>
      <c r="G576" s="229"/>
      <c r="H576" s="229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1"/>
      <c r="T576" s="1"/>
    </row>
    <row r="577" spans="1:20" s="21" customFormat="1" x14ac:dyDescent="0.2">
      <c r="A577" s="36"/>
      <c r="B577" s="36"/>
      <c r="C577" s="36"/>
      <c r="D577" s="48"/>
      <c r="E577" s="36"/>
      <c r="F577" s="36"/>
      <c r="G577" s="229"/>
      <c r="H577" s="229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1"/>
      <c r="T577" s="1"/>
    </row>
    <row r="578" spans="1:20" s="21" customFormat="1" x14ac:dyDescent="0.2">
      <c r="A578" s="36"/>
      <c r="B578" s="36"/>
      <c r="C578" s="36"/>
      <c r="D578" s="48"/>
      <c r="E578" s="36"/>
      <c r="F578" s="36"/>
      <c r="G578" s="229"/>
      <c r="H578" s="229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1"/>
      <c r="T578" s="1"/>
    </row>
    <row r="579" spans="1:20" s="21" customFormat="1" x14ac:dyDescent="0.2">
      <c r="A579" s="36"/>
      <c r="B579" s="36"/>
      <c r="C579" s="36"/>
      <c r="D579" s="48"/>
      <c r="E579" s="36"/>
      <c r="F579" s="36"/>
      <c r="G579" s="229"/>
      <c r="H579" s="229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1"/>
      <c r="T579" s="1"/>
    </row>
    <row r="580" spans="1:20" s="21" customFormat="1" x14ac:dyDescent="0.2">
      <c r="A580" s="36"/>
      <c r="B580" s="36"/>
      <c r="C580" s="36"/>
      <c r="D580" s="48"/>
      <c r="E580" s="36"/>
      <c r="F580" s="36"/>
      <c r="G580" s="229"/>
      <c r="H580" s="229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1"/>
      <c r="T580" s="1"/>
    </row>
    <row r="581" spans="1:20" s="21" customFormat="1" x14ac:dyDescent="0.2">
      <c r="A581" s="36"/>
      <c r="B581" s="36"/>
      <c r="C581" s="36"/>
      <c r="D581" s="48"/>
      <c r="E581" s="36"/>
      <c r="F581" s="36"/>
      <c r="G581" s="229"/>
      <c r="H581" s="229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1"/>
      <c r="T581" s="1"/>
    </row>
    <row r="582" spans="1:20" s="21" customFormat="1" x14ac:dyDescent="0.2">
      <c r="A582" s="36"/>
      <c r="B582" s="36"/>
      <c r="C582" s="36"/>
      <c r="D582" s="48"/>
      <c r="E582" s="36"/>
      <c r="F582" s="36"/>
      <c r="G582" s="229"/>
      <c r="H582" s="229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1"/>
      <c r="T582" s="1"/>
    </row>
    <row r="583" spans="1:20" s="21" customFormat="1" x14ac:dyDescent="0.2">
      <c r="A583" s="36"/>
      <c r="B583" s="36"/>
      <c r="C583" s="36"/>
      <c r="D583" s="48"/>
      <c r="E583" s="36"/>
      <c r="F583" s="36"/>
      <c r="G583" s="229"/>
      <c r="H583" s="229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1"/>
      <c r="T583" s="1"/>
    </row>
    <row r="584" spans="1:20" s="21" customFormat="1" x14ac:dyDescent="0.2">
      <c r="A584" s="36"/>
      <c r="B584" s="36"/>
      <c r="C584" s="36"/>
      <c r="D584" s="48"/>
      <c r="E584" s="36"/>
      <c r="F584" s="36"/>
      <c r="G584" s="229"/>
      <c r="H584" s="229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1"/>
      <c r="T584" s="1"/>
    </row>
    <row r="585" spans="1:20" s="21" customFormat="1" x14ac:dyDescent="0.2">
      <c r="A585" s="36"/>
      <c r="B585" s="36"/>
      <c r="C585" s="36"/>
      <c r="D585" s="48"/>
      <c r="E585" s="36"/>
      <c r="F585" s="36"/>
      <c r="G585" s="229"/>
      <c r="H585" s="229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1"/>
      <c r="T585" s="1"/>
    </row>
    <row r="586" spans="1:20" s="21" customFormat="1" x14ac:dyDescent="0.2">
      <c r="A586" s="36"/>
      <c r="B586" s="36"/>
      <c r="C586" s="36"/>
      <c r="D586" s="48"/>
      <c r="E586" s="36"/>
      <c r="F586" s="36"/>
      <c r="G586" s="229"/>
      <c r="H586" s="229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1"/>
      <c r="T586" s="1"/>
    </row>
    <row r="587" spans="1:20" s="21" customFormat="1" x14ac:dyDescent="0.2">
      <c r="A587" s="36"/>
      <c r="B587" s="36"/>
      <c r="C587" s="36"/>
      <c r="D587" s="48"/>
      <c r="E587" s="36"/>
      <c r="F587" s="36"/>
      <c r="G587" s="229"/>
      <c r="H587" s="229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1"/>
      <c r="T587" s="1"/>
    </row>
    <row r="588" spans="1:20" s="21" customFormat="1" x14ac:dyDescent="0.2">
      <c r="A588" s="36"/>
      <c r="B588" s="36"/>
      <c r="C588" s="36"/>
      <c r="D588" s="48"/>
      <c r="E588" s="36"/>
      <c r="F588" s="36"/>
      <c r="G588" s="229"/>
      <c r="H588" s="229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1"/>
      <c r="T588" s="1"/>
    </row>
    <row r="589" spans="1:20" s="21" customFormat="1" x14ac:dyDescent="0.2">
      <c r="A589" s="36"/>
      <c r="B589" s="36"/>
      <c r="C589" s="36"/>
      <c r="D589" s="48"/>
      <c r="E589" s="36"/>
      <c r="F589" s="36"/>
      <c r="G589" s="229"/>
      <c r="H589" s="229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1"/>
      <c r="T589" s="1"/>
    </row>
    <row r="590" spans="1:20" s="21" customFormat="1" x14ac:dyDescent="0.2">
      <c r="A590" s="36"/>
      <c r="B590" s="36"/>
      <c r="C590" s="36"/>
      <c r="D590" s="48"/>
      <c r="E590" s="36"/>
      <c r="F590" s="36"/>
      <c r="G590" s="229"/>
      <c r="H590" s="229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1"/>
      <c r="T590" s="1"/>
    </row>
    <row r="591" spans="1:20" s="21" customFormat="1" x14ac:dyDescent="0.2">
      <c r="A591" s="36"/>
      <c r="B591" s="36"/>
      <c r="C591" s="36"/>
      <c r="D591" s="48"/>
      <c r="E591" s="36"/>
      <c r="F591" s="36"/>
      <c r="G591" s="229"/>
      <c r="H591" s="229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1"/>
      <c r="T591" s="1"/>
    </row>
    <row r="592" spans="1:20" s="21" customFormat="1" x14ac:dyDescent="0.2">
      <c r="A592" s="36"/>
      <c r="B592" s="36"/>
      <c r="C592" s="36"/>
      <c r="D592" s="48"/>
      <c r="E592" s="36"/>
      <c r="F592" s="36"/>
      <c r="G592" s="229"/>
      <c r="H592" s="229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1"/>
      <c r="T592" s="1"/>
    </row>
    <row r="593" spans="1:20" s="21" customFormat="1" x14ac:dyDescent="0.2">
      <c r="A593" s="36"/>
      <c r="B593" s="36"/>
      <c r="C593" s="36"/>
      <c r="D593" s="48"/>
      <c r="E593" s="36"/>
      <c r="F593" s="36"/>
      <c r="G593" s="229"/>
      <c r="H593" s="229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1"/>
      <c r="T593" s="1"/>
    </row>
    <row r="594" spans="1:20" s="21" customFormat="1" x14ac:dyDescent="0.2">
      <c r="A594" s="36"/>
      <c r="B594" s="36"/>
      <c r="C594" s="36"/>
      <c r="D594" s="48"/>
      <c r="E594" s="36"/>
      <c r="F594" s="36"/>
      <c r="G594" s="229"/>
      <c r="H594" s="229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1"/>
      <c r="T594" s="1"/>
    </row>
    <row r="595" spans="1:20" s="21" customFormat="1" x14ac:dyDescent="0.2">
      <c r="A595" s="36"/>
      <c r="B595" s="36"/>
      <c r="C595" s="36"/>
      <c r="D595" s="48"/>
      <c r="E595" s="36"/>
      <c r="F595" s="36"/>
      <c r="G595" s="229"/>
      <c r="H595" s="229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1"/>
      <c r="T595" s="1"/>
    </row>
    <row r="596" spans="1:20" s="21" customFormat="1" x14ac:dyDescent="0.2">
      <c r="A596" s="36"/>
      <c r="B596" s="36"/>
      <c r="C596" s="36"/>
      <c r="D596" s="48"/>
      <c r="E596" s="36"/>
      <c r="F596" s="36"/>
      <c r="G596" s="229"/>
      <c r="H596" s="229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1"/>
      <c r="T596" s="1"/>
    </row>
    <row r="597" spans="1:20" s="21" customFormat="1" x14ac:dyDescent="0.2">
      <c r="A597" s="36"/>
      <c r="B597" s="36"/>
      <c r="C597" s="36"/>
      <c r="D597" s="48"/>
      <c r="E597" s="36"/>
      <c r="F597" s="36"/>
      <c r="G597" s="229"/>
      <c r="H597" s="229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1"/>
      <c r="T597" s="1"/>
    </row>
    <row r="598" spans="1:20" s="21" customFormat="1" x14ac:dyDescent="0.2">
      <c r="A598" s="36"/>
      <c r="B598" s="36"/>
      <c r="C598" s="36"/>
      <c r="D598" s="48"/>
      <c r="E598" s="36"/>
      <c r="F598" s="36"/>
      <c r="G598" s="229"/>
      <c r="H598" s="229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1"/>
      <c r="T598" s="1"/>
    </row>
    <row r="599" spans="1:20" s="21" customFormat="1" x14ac:dyDescent="0.2">
      <c r="A599" s="36"/>
      <c r="B599" s="36"/>
      <c r="C599" s="36"/>
      <c r="D599" s="48"/>
      <c r="E599" s="36"/>
      <c r="F599" s="36"/>
      <c r="G599" s="229"/>
      <c r="H599" s="229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1"/>
      <c r="T599" s="1"/>
    </row>
    <row r="600" spans="1:20" s="21" customFormat="1" x14ac:dyDescent="0.2">
      <c r="A600" s="36"/>
      <c r="B600" s="36"/>
      <c r="C600" s="36"/>
      <c r="D600" s="48"/>
      <c r="E600" s="36"/>
      <c r="F600" s="36"/>
      <c r="G600" s="229"/>
      <c r="H600" s="229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1"/>
      <c r="T600" s="1"/>
    </row>
    <row r="601" spans="1:20" s="21" customFormat="1" x14ac:dyDescent="0.2">
      <c r="A601" s="36"/>
      <c r="B601" s="36"/>
      <c r="C601" s="36"/>
      <c r="D601" s="48"/>
      <c r="E601" s="36"/>
      <c r="F601" s="36"/>
      <c r="G601" s="229"/>
      <c r="H601" s="229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1"/>
      <c r="T601" s="1"/>
    </row>
    <row r="602" spans="1:20" s="21" customFormat="1" x14ac:dyDescent="0.2">
      <c r="A602" s="36"/>
      <c r="B602" s="36"/>
      <c r="C602" s="36"/>
      <c r="D602" s="48"/>
      <c r="E602" s="36"/>
      <c r="F602" s="36"/>
      <c r="G602" s="229"/>
      <c r="H602" s="229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1"/>
      <c r="T602" s="1"/>
    </row>
    <row r="603" spans="1:20" s="21" customFormat="1" x14ac:dyDescent="0.2">
      <c r="A603" s="36"/>
      <c r="B603" s="36"/>
      <c r="C603" s="36"/>
      <c r="D603" s="48"/>
      <c r="E603" s="36"/>
      <c r="F603" s="36"/>
      <c r="G603" s="229"/>
      <c r="H603" s="229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1"/>
      <c r="T603" s="1"/>
    </row>
    <row r="604" spans="1:20" s="21" customFormat="1" x14ac:dyDescent="0.2">
      <c r="A604" s="36"/>
      <c r="B604" s="36"/>
      <c r="C604" s="36"/>
      <c r="D604" s="48"/>
      <c r="E604" s="36"/>
      <c r="F604" s="36"/>
      <c r="G604" s="229"/>
      <c r="H604" s="229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1"/>
      <c r="T604" s="1"/>
    </row>
    <row r="605" spans="1:20" s="21" customFormat="1" x14ac:dyDescent="0.2">
      <c r="A605" s="36"/>
      <c r="B605" s="36"/>
      <c r="C605" s="36"/>
      <c r="D605" s="48"/>
      <c r="E605" s="36"/>
      <c r="F605" s="36"/>
      <c r="G605" s="229"/>
      <c r="H605" s="229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1"/>
      <c r="T605" s="1"/>
    </row>
    <row r="606" spans="1:20" s="21" customFormat="1" x14ac:dyDescent="0.2">
      <c r="A606" s="36"/>
      <c r="B606" s="36"/>
      <c r="C606" s="36"/>
      <c r="D606" s="48"/>
      <c r="E606" s="36"/>
      <c r="F606" s="36"/>
      <c r="G606" s="229"/>
      <c r="H606" s="229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1"/>
      <c r="T606" s="1"/>
    </row>
    <row r="607" spans="1:20" s="21" customFormat="1" x14ac:dyDescent="0.2">
      <c r="A607" s="36"/>
      <c r="B607" s="36"/>
      <c r="C607" s="36"/>
      <c r="D607" s="48"/>
      <c r="E607" s="36"/>
      <c r="F607" s="36"/>
      <c r="G607" s="229"/>
      <c r="H607" s="229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1"/>
      <c r="T607" s="1"/>
    </row>
    <row r="608" spans="1:20" s="21" customFormat="1" x14ac:dyDescent="0.2">
      <c r="A608" s="36"/>
      <c r="B608" s="36"/>
      <c r="C608" s="36"/>
      <c r="D608" s="48"/>
      <c r="E608" s="36"/>
      <c r="F608" s="36"/>
      <c r="G608" s="229"/>
      <c r="H608" s="229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1"/>
      <c r="T608" s="1"/>
    </row>
    <row r="609" spans="1:20" s="21" customFormat="1" x14ac:dyDescent="0.2">
      <c r="A609" s="36"/>
      <c r="B609" s="36"/>
      <c r="C609" s="36"/>
      <c r="D609" s="48"/>
      <c r="E609" s="36"/>
      <c r="F609" s="36"/>
      <c r="G609" s="229"/>
      <c r="H609" s="229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1"/>
      <c r="T609" s="1"/>
    </row>
    <row r="610" spans="1:20" s="21" customFormat="1" x14ac:dyDescent="0.2">
      <c r="A610" s="36"/>
      <c r="B610" s="36"/>
      <c r="C610" s="36"/>
      <c r="D610" s="48"/>
      <c r="E610" s="36"/>
      <c r="F610" s="36"/>
      <c r="G610" s="229"/>
      <c r="H610" s="229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1"/>
      <c r="T610" s="1"/>
    </row>
    <row r="611" spans="1:20" s="21" customFormat="1" x14ac:dyDescent="0.2">
      <c r="A611" s="36"/>
      <c r="B611" s="36"/>
      <c r="C611" s="36"/>
      <c r="D611" s="48"/>
      <c r="E611" s="36"/>
      <c r="F611" s="36"/>
      <c r="G611" s="229"/>
      <c r="H611" s="229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1"/>
      <c r="T611" s="1"/>
    </row>
    <row r="612" spans="1:20" s="21" customFormat="1" x14ac:dyDescent="0.2">
      <c r="A612" s="36"/>
      <c r="B612" s="36"/>
      <c r="C612" s="36"/>
      <c r="D612" s="48"/>
      <c r="E612" s="36"/>
      <c r="F612" s="36"/>
      <c r="G612" s="229"/>
      <c r="H612" s="229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1"/>
      <c r="T612" s="1"/>
    </row>
    <row r="613" spans="1:20" s="21" customFormat="1" x14ac:dyDescent="0.2">
      <c r="A613" s="36"/>
      <c r="B613" s="36"/>
      <c r="C613" s="36"/>
      <c r="D613" s="48"/>
      <c r="E613" s="36"/>
      <c r="F613" s="36"/>
      <c r="G613" s="229"/>
      <c r="H613" s="229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1"/>
      <c r="T613" s="1"/>
    </row>
    <row r="614" spans="1:20" s="21" customFormat="1" x14ac:dyDescent="0.2">
      <c r="A614" s="36"/>
      <c r="B614" s="36"/>
      <c r="C614" s="36"/>
      <c r="D614" s="48"/>
      <c r="E614" s="36"/>
      <c r="F614" s="36"/>
      <c r="G614" s="229"/>
      <c r="H614" s="229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1"/>
      <c r="T614" s="1"/>
    </row>
    <row r="615" spans="1:20" s="21" customFormat="1" x14ac:dyDescent="0.2">
      <c r="A615" s="36"/>
      <c r="B615" s="36"/>
      <c r="C615" s="36"/>
      <c r="D615" s="48"/>
      <c r="E615" s="36"/>
      <c r="F615" s="36"/>
      <c r="G615" s="229"/>
      <c r="H615" s="229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1"/>
      <c r="T615" s="1"/>
    </row>
    <row r="616" spans="1:20" s="21" customFormat="1" x14ac:dyDescent="0.2">
      <c r="A616" s="36"/>
      <c r="B616" s="36"/>
      <c r="C616" s="36"/>
      <c r="D616" s="48"/>
      <c r="E616" s="36"/>
      <c r="F616" s="36"/>
      <c r="G616" s="229"/>
      <c r="H616" s="229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1"/>
      <c r="T616" s="1"/>
    </row>
    <row r="617" spans="1:20" s="21" customFormat="1" x14ac:dyDescent="0.2">
      <c r="A617" s="36"/>
      <c r="B617" s="36"/>
      <c r="C617" s="36"/>
      <c r="D617" s="48"/>
      <c r="E617" s="36"/>
      <c r="F617" s="36"/>
      <c r="G617" s="229"/>
      <c r="H617" s="229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1"/>
      <c r="T617" s="1"/>
    </row>
    <row r="618" spans="1:20" s="21" customFormat="1" x14ac:dyDescent="0.2">
      <c r="A618" s="36"/>
      <c r="B618" s="36"/>
      <c r="C618" s="36"/>
      <c r="D618" s="48"/>
      <c r="E618" s="36"/>
      <c r="F618" s="36"/>
      <c r="G618" s="229"/>
      <c r="H618" s="229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1"/>
      <c r="T618" s="1"/>
    </row>
    <row r="619" spans="1:20" s="21" customFormat="1" x14ac:dyDescent="0.2">
      <c r="A619" s="36"/>
      <c r="B619" s="36"/>
      <c r="C619" s="36"/>
      <c r="D619" s="48"/>
      <c r="E619" s="36"/>
      <c r="F619" s="36"/>
      <c r="G619" s="229"/>
      <c r="H619" s="229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1"/>
      <c r="T619" s="1"/>
    </row>
    <row r="620" spans="1:20" s="21" customFormat="1" x14ac:dyDescent="0.2">
      <c r="A620" s="36"/>
      <c r="B620" s="36"/>
      <c r="C620" s="36"/>
      <c r="D620" s="48"/>
      <c r="E620" s="36"/>
      <c r="F620" s="36"/>
      <c r="G620" s="229"/>
      <c r="H620" s="229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1"/>
      <c r="T620" s="1"/>
    </row>
    <row r="621" spans="1:20" s="21" customFormat="1" x14ac:dyDescent="0.2">
      <c r="A621" s="36"/>
      <c r="B621" s="36"/>
      <c r="C621" s="36"/>
      <c r="D621" s="48"/>
      <c r="E621" s="36"/>
      <c r="F621" s="36"/>
      <c r="G621" s="229"/>
      <c r="H621" s="229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1"/>
      <c r="T621" s="1"/>
    </row>
    <row r="622" spans="1:20" s="21" customFormat="1" x14ac:dyDescent="0.2">
      <c r="A622" s="36"/>
      <c r="B622" s="36"/>
      <c r="C622" s="36"/>
      <c r="D622" s="48"/>
      <c r="E622" s="36"/>
      <c r="F622" s="36"/>
      <c r="G622" s="229"/>
      <c r="H622" s="229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1"/>
      <c r="T622" s="1"/>
    </row>
    <row r="623" spans="1:20" s="21" customFormat="1" x14ac:dyDescent="0.2">
      <c r="A623" s="36"/>
      <c r="B623" s="36"/>
      <c r="C623" s="36"/>
      <c r="D623" s="48"/>
      <c r="E623" s="36"/>
      <c r="F623" s="36"/>
      <c r="G623" s="229"/>
      <c r="H623" s="229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1"/>
      <c r="T623" s="1"/>
    </row>
    <row r="624" spans="1:20" s="21" customFormat="1" x14ac:dyDescent="0.2">
      <c r="A624" s="36"/>
      <c r="B624" s="36"/>
      <c r="C624" s="36"/>
      <c r="D624" s="48"/>
      <c r="E624" s="36"/>
      <c r="F624" s="36"/>
      <c r="G624" s="229"/>
      <c r="H624" s="229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1"/>
      <c r="T624" s="1"/>
    </row>
    <row r="625" spans="1:20" s="21" customFormat="1" x14ac:dyDescent="0.2">
      <c r="A625" s="36"/>
      <c r="B625" s="36"/>
      <c r="C625" s="36"/>
      <c r="D625" s="48"/>
      <c r="E625" s="36"/>
      <c r="F625" s="36"/>
      <c r="G625" s="229"/>
      <c r="H625" s="229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1"/>
      <c r="T625" s="1"/>
    </row>
    <row r="626" spans="1:20" s="21" customFormat="1" x14ac:dyDescent="0.2">
      <c r="A626" s="36"/>
      <c r="B626" s="36"/>
      <c r="C626" s="36"/>
      <c r="D626" s="48"/>
      <c r="E626" s="36"/>
      <c r="F626" s="36"/>
      <c r="G626" s="229"/>
      <c r="H626" s="229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1"/>
      <c r="T626" s="1"/>
    </row>
    <row r="627" spans="1:20" s="21" customFormat="1" x14ac:dyDescent="0.2">
      <c r="A627" s="36"/>
      <c r="B627" s="36"/>
      <c r="C627" s="36"/>
      <c r="D627" s="48"/>
      <c r="E627" s="36"/>
      <c r="F627" s="36"/>
      <c r="G627" s="229"/>
      <c r="H627" s="229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1"/>
      <c r="T627" s="1"/>
    </row>
    <row r="628" spans="1:20" s="21" customFormat="1" x14ac:dyDescent="0.2">
      <c r="A628" s="36"/>
      <c r="B628" s="36"/>
      <c r="C628" s="36"/>
      <c r="D628" s="48"/>
      <c r="E628" s="36"/>
      <c r="F628" s="36"/>
      <c r="G628" s="229"/>
      <c r="H628" s="229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1"/>
      <c r="T628" s="1"/>
    </row>
    <row r="629" spans="1:20" s="21" customFormat="1" x14ac:dyDescent="0.2">
      <c r="A629" s="36"/>
      <c r="B629" s="36"/>
      <c r="C629" s="36"/>
      <c r="D629" s="48"/>
      <c r="E629" s="36"/>
      <c r="F629" s="36"/>
      <c r="G629" s="229"/>
      <c r="H629" s="229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1"/>
      <c r="T629" s="1"/>
    </row>
    <row r="630" spans="1:20" s="21" customFormat="1" x14ac:dyDescent="0.2">
      <c r="A630" s="36"/>
      <c r="B630" s="36"/>
      <c r="C630" s="36"/>
      <c r="D630" s="48"/>
      <c r="E630" s="36"/>
      <c r="F630" s="36"/>
      <c r="G630" s="229"/>
      <c r="H630" s="229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1"/>
      <c r="T630" s="1"/>
    </row>
    <row r="631" spans="1:20" s="21" customFormat="1" x14ac:dyDescent="0.2">
      <c r="A631" s="36"/>
      <c r="B631" s="36"/>
      <c r="C631" s="36"/>
      <c r="D631" s="48"/>
      <c r="E631" s="36"/>
      <c r="F631" s="36"/>
      <c r="G631" s="229"/>
      <c r="H631" s="229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1"/>
      <c r="T631" s="1"/>
    </row>
    <row r="632" spans="1:20" s="21" customFormat="1" x14ac:dyDescent="0.2">
      <c r="A632" s="36"/>
      <c r="B632" s="36"/>
      <c r="C632" s="36"/>
      <c r="D632" s="48"/>
      <c r="E632" s="36"/>
      <c r="F632" s="36"/>
      <c r="G632" s="229"/>
      <c r="H632" s="229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1"/>
      <c r="T632" s="1"/>
    </row>
    <row r="633" spans="1:20" s="21" customFormat="1" x14ac:dyDescent="0.2">
      <c r="A633" s="36"/>
      <c r="B633" s="36"/>
      <c r="C633" s="36"/>
      <c r="D633" s="48"/>
      <c r="E633" s="36"/>
      <c r="F633" s="36"/>
      <c r="G633" s="229"/>
      <c r="H633" s="229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1"/>
      <c r="T633" s="1"/>
    </row>
    <row r="634" spans="1:20" s="21" customFormat="1" x14ac:dyDescent="0.2">
      <c r="A634" s="36"/>
      <c r="B634" s="36"/>
      <c r="C634" s="36"/>
      <c r="D634" s="48"/>
      <c r="E634" s="36"/>
      <c r="F634" s="36"/>
      <c r="G634" s="229"/>
      <c r="H634" s="229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1"/>
      <c r="T634" s="1"/>
    </row>
    <row r="635" spans="1:20" s="21" customFormat="1" x14ac:dyDescent="0.2">
      <c r="A635" s="36"/>
      <c r="B635" s="36"/>
      <c r="C635" s="36"/>
      <c r="D635" s="48"/>
      <c r="E635" s="36"/>
      <c r="F635" s="36"/>
      <c r="G635" s="229"/>
      <c r="H635" s="229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1"/>
      <c r="T635" s="1"/>
    </row>
    <row r="636" spans="1:20" s="21" customFormat="1" x14ac:dyDescent="0.2">
      <c r="A636" s="36"/>
      <c r="B636" s="36"/>
      <c r="C636" s="36"/>
      <c r="D636" s="48"/>
      <c r="E636" s="36"/>
      <c r="F636" s="36"/>
      <c r="G636" s="229"/>
      <c r="H636" s="229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1"/>
      <c r="T636" s="1"/>
    </row>
    <row r="637" spans="1:20" s="21" customFormat="1" x14ac:dyDescent="0.2">
      <c r="A637" s="36"/>
      <c r="B637" s="36"/>
      <c r="C637" s="36"/>
      <c r="D637" s="48"/>
      <c r="E637" s="36"/>
      <c r="F637" s="36"/>
      <c r="G637" s="229"/>
      <c r="H637" s="229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1"/>
      <c r="T637" s="1"/>
    </row>
    <row r="638" spans="1:20" s="21" customFormat="1" x14ac:dyDescent="0.2">
      <c r="A638" s="36"/>
      <c r="B638" s="36"/>
      <c r="C638" s="36"/>
      <c r="D638" s="48"/>
      <c r="E638" s="36"/>
      <c r="F638" s="36"/>
      <c r="G638" s="229"/>
      <c r="H638" s="229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1"/>
      <c r="T638" s="1"/>
    </row>
    <row r="639" spans="1:20" s="21" customFormat="1" x14ac:dyDescent="0.2">
      <c r="A639" s="36"/>
      <c r="B639" s="36"/>
      <c r="C639" s="36"/>
      <c r="D639" s="48"/>
      <c r="E639" s="36"/>
      <c r="F639" s="36"/>
      <c r="G639" s="229"/>
      <c r="H639" s="229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1"/>
      <c r="T639" s="1"/>
    </row>
    <row r="640" spans="1:20" s="21" customFormat="1" x14ac:dyDescent="0.2">
      <c r="A640" s="36"/>
      <c r="B640" s="36"/>
      <c r="C640" s="36"/>
      <c r="D640" s="48"/>
      <c r="E640" s="36"/>
      <c r="F640" s="36"/>
      <c r="G640" s="229"/>
      <c r="H640" s="229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1"/>
      <c r="T640" s="1"/>
    </row>
    <row r="641" spans="1:20" s="21" customFormat="1" x14ac:dyDescent="0.2">
      <c r="A641" s="36"/>
      <c r="B641" s="36"/>
      <c r="C641" s="36"/>
      <c r="D641" s="48"/>
      <c r="E641" s="36"/>
      <c r="F641" s="36"/>
      <c r="G641" s="229"/>
      <c r="H641" s="229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1"/>
      <c r="T641" s="1"/>
    </row>
    <row r="642" spans="1:20" s="21" customFormat="1" x14ac:dyDescent="0.2">
      <c r="A642" s="36"/>
      <c r="B642" s="36"/>
      <c r="C642" s="36"/>
      <c r="D642" s="48"/>
      <c r="E642" s="36"/>
      <c r="F642" s="36"/>
      <c r="G642" s="229"/>
      <c r="H642" s="229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1"/>
      <c r="T642" s="1"/>
    </row>
    <row r="643" spans="1:20" s="21" customFormat="1" x14ac:dyDescent="0.2">
      <c r="A643" s="36"/>
      <c r="B643" s="36"/>
      <c r="C643" s="36"/>
      <c r="D643" s="48"/>
      <c r="E643" s="36"/>
      <c r="F643" s="36"/>
      <c r="G643" s="229"/>
      <c r="H643" s="229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1"/>
      <c r="T643" s="1"/>
    </row>
    <row r="644" spans="1:20" s="21" customFormat="1" x14ac:dyDescent="0.2">
      <c r="A644" s="36"/>
      <c r="B644" s="36"/>
      <c r="C644" s="36"/>
      <c r="D644" s="48"/>
      <c r="E644" s="36"/>
      <c r="F644" s="36"/>
      <c r="G644" s="229"/>
      <c r="H644" s="229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1"/>
      <c r="T644" s="1"/>
    </row>
    <row r="645" spans="1:20" s="21" customFormat="1" x14ac:dyDescent="0.2">
      <c r="A645" s="36"/>
      <c r="B645" s="36"/>
      <c r="C645" s="36"/>
      <c r="D645" s="48"/>
      <c r="E645" s="36"/>
      <c r="F645" s="36"/>
      <c r="G645" s="229"/>
      <c r="H645" s="229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1"/>
      <c r="T645" s="1"/>
    </row>
    <row r="646" spans="1:20" s="21" customFormat="1" x14ac:dyDescent="0.2">
      <c r="A646" s="36"/>
      <c r="B646" s="36"/>
      <c r="C646" s="36"/>
      <c r="D646" s="48"/>
      <c r="E646" s="36"/>
      <c r="F646" s="36"/>
      <c r="G646" s="229"/>
      <c r="H646" s="229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1"/>
      <c r="T646" s="1"/>
    </row>
    <row r="647" spans="1:20" s="21" customFormat="1" x14ac:dyDescent="0.2">
      <c r="A647" s="36"/>
      <c r="B647" s="36"/>
      <c r="C647" s="36"/>
      <c r="D647" s="48"/>
      <c r="E647" s="36"/>
      <c r="F647" s="36"/>
      <c r="G647" s="229"/>
      <c r="H647" s="229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1"/>
      <c r="T647" s="1"/>
    </row>
    <row r="648" spans="1:20" s="21" customFormat="1" x14ac:dyDescent="0.2">
      <c r="A648" s="36"/>
      <c r="B648" s="36"/>
      <c r="C648" s="36"/>
      <c r="D648" s="48"/>
      <c r="E648" s="36"/>
      <c r="F648" s="36"/>
      <c r="G648" s="229"/>
      <c r="H648" s="229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1"/>
      <c r="T648" s="1"/>
    </row>
    <row r="649" spans="1:20" s="21" customFormat="1" x14ac:dyDescent="0.2">
      <c r="A649" s="36"/>
      <c r="B649" s="36"/>
      <c r="C649" s="36"/>
      <c r="D649" s="48"/>
      <c r="E649" s="36"/>
      <c r="F649" s="36"/>
      <c r="G649" s="229"/>
      <c r="H649" s="229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1"/>
      <c r="T649" s="1"/>
    </row>
    <row r="650" spans="1:20" s="21" customFormat="1" x14ac:dyDescent="0.2">
      <c r="A650" s="36"/>
      <c r="B650" s="36"/>
      <c r="C650" s="36"/>
      <c r="D650" s="48"/>
      <c r="E650" s="36"/>
      <c r="F650" s="36"/>
      <c r="G650" s="229"/>
      <c r="H650" s="229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1"/>
      <c r="T650" s="1"/>
    </row>
    <row r="651" spans="1:20" s="21" customFormat="1" x14ac:dyDescent="0.2">
      <c r="A651" s="36"/>
      <c r="B651" s="36"/>
      <c r="C651" s="36"/>
      <c r="D651" s="48"/>
      <c r="E651" s="36"/>
      <c r="F651" s="36"/>
      <c r="G651" s="229"/>
      <c r="H651" s="229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1"/>
      <c r="T651" s="1"/>
    </row>
    <row r="652" spans="1:20" s="21" customFormat="1" x14ac:dyDescent="0.2">
      <c r="A652" s="36"/>
      <c r="B652" s="36"/>
      <c r="C652" s="36"/>
      <c r="D652" s="48"/>
      <c r="E652" s="36"/>
      <c r="F652" s="36"/>
      <c r="G652" s="229"/>
      <c r="H652" s="229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1"/>
      <c r="T652" s="1"/>
    </row>
    <row r="653" spans="1:20" s="21" customFormat="1" x14ac:dyDescent="0.2">
      <c r="A653" s="36"/>
      <c r="B653" s="36"/>
      <c r="C653" s="36"/>
      <c r="D653" s="48"/>
      <c r="E653" s="36"/>
      <c r="F653" s="36"/>
      <c r="G653" s="229"/>
      <c r="H653" s="229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1"/>
      <c r="T653" s="1"/>
    </row>
    <row r="654" spans="1:20" s="21" customFormat="1" x14ac:dyDescent="0.2">
      <c r="A654" s="36"/>
      <c r="B654" s="36"/>
      <c r="C654" s="36"/>
      <c r="D654" s="48"/>
      <c r="E654" s="36"/>
      <c r="F654" s="36"/>
      <c r="G654" s="229"/>
      <c r="H654" s="229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1"/>
      <c r="T654" s="1"/>
    </row>
    <row r="655" spans="1:20" s="21" customFormat="1" x14ac:dyDescent="0.2">
      <c r="A655" s="36"/>
      <c r="B655" s="36"/>
      <c r="C655" s="36"/>
      <c r="D655" s="48"/>
      <c r="E655" s="36"/>
      <c r="F655" s="36"/>
      <c r="G655" s="229"/>
      <c r="H655" s="229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1"/>
      <c r="T655" s="1"/>
    </row>
    <row r="656" spans="1:20" s="21" customFormat="1" x14ac:dyDescent="0.2">
      <c r="A656" s="36"/>
      <c r="B656" s="36"/>
      <c r="C656" s="36"/>
      <c r="D656" s="48"/>
      <c r="E656" s="36"/>
      <c r="F656" s="36"/>
      <c r="G656" s="229"/>
      <c r="H656" s="229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1"/>
      <c r="T656" s="1"/>
    </row>
    <row r="657" spans="1:20" s="21" customFormat="1" x14ac:dyDescent="0.2">
      <c r="A657" s="36"/>
      <c r="B657" s="36"/>
      <c r="C657" s="36"/>
      <c r="D657" s="48"/>
      <c r="E657" s="36"/>
      <c r="F657" s="36"/>
      <c r="G657" s="229"/>
      <c r="H657" s="229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1"/>
      <c r="T657" s="1"/>
    </row>
    <row r="658" spans="1:20" s="21" customFormat="1" x14ac:dyDescent="0.2">
      <c r="A658" s="36"/>
      <c r="B658" s="36"/>
      <c r="C658" s="36"/>
      <c r="D658" s="48"/>
      <c r="E658" s="36"/>
      <c r="F658" s="36"/>
      <c r="G658" s="229"/>
      <c r="H658" s="229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1"/>
      <c r="T658" s="1"/>
    </row>
    <row r="659" spans="1:20" s="21" customFormat="1" x14ac:dyDescent="0.2">
      <c r="A659" s="36"/>
      <c r="B659" s="36"/>
      <c r="C659" s="36"/>
      <c r="D659" s="48"/>
      <c r="E659" s="36"/>
      <c r="F659" s="36"/>
      <c r="G659" s="229"/>
      <c r="H659" s="229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1"/>
      <c r="T659" s="1"/>
    </row>
  </sheetData>
  <sheetProtection password="CF35" sheet="1" objects="1" scenarios="1" insertHyperlinks="0" selectLockedCells="1"/>
  <mergeCells count="45">
    <mergeCell ref="D2:E2"/>
    <mergeCell ref="D6:D30"/>
    <mergeCell ref="E6:E10"/>
    <mergeCell ref="E11:E15"/>
    <mergeCell ref="E16:E20"/>
    <mergeCell ref="E21:E25"/>
    <mergeCell ref="E26:E30"/>
    <mergeCell ref="E85:E90"/>
    <mergeCell ref="E91:E96"/>
    <mergeCell ref="E97:E102"/>
    <mergeCell ref="D103:D114"/>
    <mergeCell ref="E103:E108"/>
    <mergeCell ref="E109:E114"/>
    <mergeCell ref="D31:D102"/>
    <mergeCell ref="E31:E36"/>
    <mergeCell ref="E37:E42"/>
    <mergeCell ref="E43:E48"/>
    <mergeCell ref="E49:E54"/>
    <mergeCell ref="E55:E60"/>
    <mergeCell ref="E61:E66"/>
    <mergeCell ref="E67:E72"/>
    <mergeCell ref="E73:E78"/>
    <mergeCell ref="E79:E84"/>
    <mergeCell ref="E127:F127"/>
    <mergeCell ref="E116:F116"/>
    <mergeCell ref="E117:F117"/>
    <mergeCell ref="E118:F118"/>
    <mergeCell ref="E119:F119"/>
    <mergeCell ref="E120:F120"/>
    <mergeCell ref="E121:F121"/>
    <mergeCell ref="E122:F122"/>
    <mergeCell ref="E123:F123"/>
    <mergeCell ref="E124:F124"/>
    <mergeCell ref="E125:F125"/>
    <mergeCell ref="E126:F126"/>
    <mergeCell ref="D140:E140"/>
    <mergeCell ref="D141:E141"/>
    <mergeCell ref="D142:E142"/>
    <mergeCell ref="D143:E143"/>
    <mergeCell ref="E128:F128"/>
    <mergeCell ref="E129:F129"/>
    <mergeCell ref="E130:F130"/>
    <mergeCell ref="E131:F131"/>
    <mergeCell ref="E132:F132"/>
    <mergeCell ref="E133:F133"/>
  </mergeCells>
  <printOptions horizontalCentered="1"/>
  <pageMargins left="0.11811023622047245" right="0.11811023622047245" top="0.39370078740157483" bottom="0.19685039370078741" header="0.31496062992125984" footer="0.31496062992125984"/>
  <pageSetup paperSize="9" scale="5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94"/>
  <sheetViews>
    <sheetView showGridLines="0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M5" sqref="M5"/>
    </sheetView>
  </sheetViews>
  <sheetFormatPr baseColWidth="10" defaultRowHeight="15" x14ac:dyDescent="0.25"/>
  <cols>
    <col min="1" max="1" width="4.625" style="20" customWidth="1"/>
    <col min="2" max="2" width="16.625" style="9" customWidth="1"/>
    <col min="3" max="3" width="12.625" style="10" customWidth="1"/>
    <col min="4" max="4" width="4.625" style="15" customWidth="1"/>
    <col min="5" max="5" width="16.625" style="10" customWidth="1"/>
    <col min="6" max="6" width="12.625" style="10" customWidth="1"/>
    <col min="7" max="8" width="4.625" style="70" customWidth="1"/>
    <col min="9" max="9" width="16.625" style="9" customWidth="1"/>
    <col min="10" max="10" width="12.625" style="10" customWidth="1"/>
    <col min="11" max="11" width="4.625" style="15" customWidth="1"/>
    <col min="12" max="12" width="16.625" style="10" customWidth="1"/>
    <col min="13" max="13" width="12.625" style="10" customWidth="1"/>
    <col min="14" max="14" width="4.625" style="70" customWidth="1"/>
    <col min="15" max="15" width="11" style="44"/>
    <col min="16" max="17" width="11" style="44" hidden="1" customWidth="1"/>
    <col min="18" max="21" width="11" style="44"/>
  </cols>
  <sheetData>
    <row r="1" spans="1:21" s="67" customFormat="1" ht="12.75" x14ac:dyDescent="0.2">
      <c r="A1" s="17"/>
      <c r="B1" s="74"/>
      <c r="G1" s="121"/>
      <c r="I1" s="74"/>
    </row>
    <row r="2" spans="1:21" s="8" customFormat="1" ht="57" customHeight="1" x14ac:dyDescent="0.25">
      <c r="A2" s="18"/>
      <c r="B2" s="427" t="s">
        <v>38</v>
      </c>
      <c r="C2" s="427"/>
      <c r="D2" s="427"/>
      <c r="E2" s="431"/>
      <c r="F2" s="431"/>
      <c r="G2" s="121"/>
      <c r="H2" s="67"/>
      <c r="I2" s="427" t="s">
        <v>47</v>
      </c>
      <c r="J2" s="427"/>
      <c r="L2" s="428"/>
      <c r="M2" s="428"/>
      <c r="N2" s="67"/>
      <c r="O2" s="67"/>
      <c r="P2" s="67"/>
      <c r="Q2" s="67"/>
      <c r="R2" s="67"/>
      <c r="S2" s="67"/>
      <c r="T2" s="67"/>
      <c r="U2" s="67"/>
    </row>
    <row r="3" spans="1:21" s="36" customFormat="1" ht="7.5" customHeight="1" x14ac:dyDescent="0.2">
      <c r="B3" s="17"/>
      <c r="C3" s="42"/>
      <c r="G3" s="122"/>
      <c r="I3" s="17"/>
      <c r="J3" s="42"/>
    </row>
    <row r="4" spans="1:21" s="36" customFormat="1" ht="7.5" customHeight="1" x14ac:dyDescent="0.2">
      <c r="B4" s="17"/>
      <c r="C4" s="42"/>
      <c r="G4" s="122"/>
      <c r="I4" s="17"/>
      <c r="J4" s="42"/>
    </row>
    <row r="5" spans="1:21" s="27" customFormat="1" ht="30" customHeight="1" x14ac:dyDescent="0.2">
      <c r="A5" s="68"/>
      <c r="B5" s="16" t="s">
        <v>37</v>
      </c>
      <c r="C5" s="249">
        <f>C12+F12+F22+C18+C22</f>
        <v>1746</v>
      </c>
      <c r="D5" s="14"/>
      <c r="E5" s="25" t="s">
        <v>46</v>
      </c>
      <c r="F5" s="29">
        <f>250*0.8</f>
        <v>200</v>
      </c>
      <c r="G5" s="122"/>
      <c r="H5" s="36"/>
      <c r="I5" s="35" t="s">
        <v>37</v>
      </c>
      <c r="J5" s="249">
        <f>J12+M12+M22+J18+J22</f>
        <v>1891</v>
      </c>
      <c r="K5" s="14"/>
      <c r="L5" s="25" t="s">
        <v>48</v>
      </c>
      <c r="M5" s="29">
        <f>450*0.8</f>
        <v>360</v>
      </c>
      <c r="N5" s="26"/>
      <c r="O5" s="20"/>
      <c r="P5" s="20"/>
      <c r="Q5" s="20"/>
      <c r="R5" s="20"/>
      <c r="S5" s="20"/>
      <c r="T5" s="20"/>
      <c r="U5" s="20"/>
    </row>
    <row r="6" spans="1:21" s="27" customFormat="1" ht="24" customHeight="1" x14ac:dyDescent="0.2">
      <c r="A6" s="19"/>
      <c r="B6" s="16" t="s">
        <v>19</v>
      </c>
      <c r="C6" s="250">
        <f>C12</f>
        <v>371</v>
      </c>
      <c r="D6" s="14"/>
      <c r="E6" s="12" t="s">
        <v>41</v>
      </c>
      <c r="F6" s="11">
        <f>C5/F5</f>
        <v>8.73</v>
      </c>
      <c r="G6" s="122"/>
      <c r="H6" s="36"/>
      <c r="I6" s="35" t="s">
        <v>19</v>
      </c>
      <c r="J6" s="250">
        <f>J12</f>
        <v>491</v>
      </c>
      <c r="K6" s="14"/>
      <c r="L6" s="12" t="s">
        <v>41</v>
      </c>
      <c r="M6" s="11">
        <f>J5/M5</f>
        <v>5.2527777777777782</v>
      </c>
      <c r="N6" s="69"/>
      <c r="O6" s="20"/>
      <c r="P6" s="20"/>
      <c r="Q6" s="20"/>
      <c r="R6" s="20"/>
      <c r="S6" s="20"/>
      <c r="T6" s="20"/>
      <c r="U6" s="20"/>
    </row>
    <row r="7" spans="1:21" s="27" customFormat="1" ht="24" customHeight="1" x14ac:dyDescent="0.2">
      <c r="A7" s="19"/>
      <c r="B7" s="16" t="s">
        <v>20</v>
      </c>
      <c r="C7" s="250">
        <f>F12</f>
        <v>951</v>
      </c>
      <c r="D7" s="14"/>
      <c r="E7" s="10"/>
      <c r="F7" s="10"/>
      <c r="G7" s="123"/>
      <c r="H7" s="14"/>
      <c r="I7" s="35" t="s">
        <v>20</v>
      </c>
      <c r="J7" s="250">
        <f>M12</f>
        <v>940</v>
      </c>
      <c r="K7" s="14"/>
      <c r="L7" s="10"/>
      <c r="M7" s="10"/>
      <c r="N7" s="14"/>
      <c r="O7" s="20"/>
      <c r="P7" s="20"/>
      <c r="Q7" s="20"/>
      <c r="R7" s="20"/>
      <c r="S7" s="20"/>
      <c r="T7" s="20"/>
      <c r="U7" s="20"/>
    </row>
    <row r="8" spans="1:21" s="27" customFormat="1" ht="24" customHeight="1" x14ac:dyDescent="0.2">
      <c r="A8" s="19"/>
      <c r="B8" s="16" t="s">
        <v>30</v>
      </c>
      <c r="C8" s="250">
        <f>F22</f>
        <v>23</v>
      </c>
      <c r="D8" s="14"/>
      <c r="E8" s="10"/>
      <c r="F8" s="10"/>
      <c r="G8" s="112"/>
      <c r="H8" s="70"/>
      <c r="I8" s="35" t="s">
        <v>30</v>
      </c>
      <c r="J8" s="250">
        <f>M22</f>
        <v>26</v>
      </c>
      <c r="K8" s="14"/>
      <c r="L8" s="10"/>
      <c r="M8" s="10"/>
      <c r="N8" s="70"/>
      <c r="O8" s="20"/>
      <c r="P8" s="20"/>
      <c r="Q8" s="20"/>
      <c r="R8" s="20"/>
      <c r="S8" s="20"/>
      <c r="T8" s="20"/>
      <c r="U8" s="20"/>
    </row>
    <row r="9" spans="1:21" s="27" customFormat="1" ht="24" customHeight="1" x14ac:dyDescent="0.2">
      <c r="A9" s="19"/>
      <c r="B9" s="16" t="s">
        <v>33</v>
      </c>
      <c r="C9" s="250">
        <f>C18</f>
        <v>360</v>
      </c>
      <c r="D9" s="14"/>
      <c r="E9" s="10"/>
      <c r="F9" s="10"/>
      <c r="G9" s="112"/>
      <c r="H9" s="70"/>
      <c r="I9" s="35" t="s">
        <v>33</v>
      </c>
      <c r="J9" s="250">
        <f>J18</f>
        <v>393</v>
      </c>
      <c r="K9" s="14"/>
      <c r="L9" s="10"/>
      <c r="M9" s="10"/>
      <c r="N9" s="70"/>
      <c r="O9" s="20"/>
      <c r="P9" s="20"/>
      <c r="Q9" s="20"/>
      <c r="R9" s="20"/>
      <c r="S9" s="20"/>
      <c r="T9" s="20"/>
      <c r="U9" s="20"/>
    </row>
    <row r="10" spans="1:21" s="27" customFormat="1" ht="24" customHeight="1" x14ac:dyDescent="0.2">
      <c r="A10" s="19"/>
      <c r="B10" s="16" t="s">
        <v>36</v>
      </c>
      <c r="C10" s="250">
        <f>C22</f>
        <v>41</v>
      </c>
      <c r="D10" s="14"/>
      <c r="E10" s="10"/>
      <c r="F10" s="10"/>
      <c r="G10" s="112"/>
      <c r="H10" s="70"/>
      <c r="I10" s="35" t="s">
        <v>36</v>
      </c>
      <c r="J10" s="250">
        <f>J22</f>
        <v>41</v>
      </c>
      <c r="K10" s="14"/>
      <c r="L10" s="10"/>
      <c r="M10" s="10"/>
      <c r="N10" s="70"/>
      <c r="O10" s="20"/>
      <c r="P10" s="20"/>
      <c r="Q10" s="20"/>
      <c r="R10" s="20"/>
      <c r="S10" s="20"/>
      <c r="T10" s="20"/>
      <c r="U10" s="20"/>
    </row>
    <row r="11" spans="1:21" s="27" customFormat="1" ht="15" customHeight="1" x14ac:dyDescent="0.2">
      <c r="A11" s="19"/>
      <c r="B11" s="13"/>
      <c r="C11" s="13"/>
      <c r="D11" s="22"/>
      <c r="E11" s="13"/>
      <c r="F11" s="13"/>
      <c r="G11" s="123"/>
      <c r="H11" s="70"/>
      <c r="I11" s="13"/>
      <c r="J11" s="13"/>
      <c r="K11" s="22"/>
      <c r="L11" s="13"/>
      <c r="M11" s="13"/>
      <c r="N11" s="14"/>
      <c r="O11" s="20"/>
      <c r="P11" s="20"/>
      <c r="Q11" s="20"/>
      <c r="R11" s="20"/>
      <c r="S11" s="20"/>
      <c r="T11" s="20"/>
      <c r="U11" s="20"/>
    </row>
    <row r="12" spans="1:21" s="27" customFormat="1" ht="30" customHeight="1" x14ac:dyDescent="0.2">
      <c r="A12" s="19"/>
      <c r="B12" s="16" t="s">
        <v>19</v>
      </c>
      <c r="C12" s="251">
        <f>SUM(C13:C16)</f>
        <v>371</v>
      </c>
      <c r="D12" s="26" t="s">
        <v>49</v>
      </c>
      <c r="E12" s="16" t="s">
        <v>20</v>
      </c>
      <c r="F12" s="251">
        <f>SUM(F13:F20)</f>
        <v>951</v>
      </c>
      <c r="G12" s="124" t="s">
        <v>49</v>
      </c>
      <c r="H12" s="70"/>
      <c r="I12" s="35" t="s">
        <v>19</v>
      </c>
      <c r="J12" s="251">
        <f>SUM(J13:J16)</f>
        <v>491</v>
      </c>
      <c r="K12" s="26" t="s">
        <v>49</v>
      </c>
      <c r="L12" s="35" t="s">
        <v>20</v>
      </c>
      <c r="M12" s="251">
        <f>SUM(M13:M20)</f>
        <v>940</v>
      </c>
      <c r="N12" s="26" t="s">
        <v>49</v>
      </c>
      <c r="O12" s="20"/>
      <c r="P12" s="20"/>
      <c r="Q12" s="20"/>
      <c r="R12" s="20"/>
      <c r="S12" s="20"/>
      <c r="T12" s="20"/>
      <c r="U12" s="20"/>
    </row>
    <row r="13" spans="1:21" s="27" customFormat="1" ht="30" customHeight="1" x14ac:dyDescent="0.2">
      <c r="A13" s="19"/>
      <c r="B13" s="25" t="s">
        <v>15</v>
      </c>
      <c r="C13" s="30">
        <v>42</v>
      </c>
      <c r="D13" s="71">
        <v>42</v>
      </c>
      <c r="E13" s="25" t="s">
        <v>21</v>
      </c>
      <c r="F13" s="30">
        <v>36</v>
      </c>
      <c r="G13" s="125">
        <v>36</v>
      </c>
      <c r="H13" s="70"/>
      <c r="I13" s="25" t="s">
        <v>15</v>
      </c>
      <c r="J13" s="30">
        <v>172</v>
      </c>
      <c r="K13" s="71">
        <v>172</v>
      </c>
      <c r="L13" s="25" t="s">
        <v>21</v>
      </c>
      <c r="M13" s="30">
        <v>28</v>
      </c>
      <c r="N13" s="71">
        <v>28</v>
      </c>
      <c r="O13" s="20"/>
      <c r="P13" s="20"/>
      <c r="Q13" s="20"/>
      <c r="R13" s="20"/>
      <c r="S13" s="20"/>
      <c r="T13" s="20"/>
      <c r="U13" s="20"/>
    </row>
    <row r="14" spans="1:21" s="27" customFormat="1" ht="30" customHeight="1" x14ac:dyDescent="0.2">
      <c r="A14" s="19"/>
      <c r="B14" s="25" t="s">
        <v>16</v>
      </c>
      <c r="C14" s="30">
        <v>282</v>
      </c>
      <c r="D14" s="71">
        <v>282</v>
      </c>
      <c r="E14" s="25" t="s">
        <v>22</v>
      </c>
      <c r="F14" s="30">
        <v>104</v>
      </c>
      <c r="G14" s="125">
        <v>104</v>
      </c>
      <c r="H14" s="70"/>
      <c r="I14" s="25" t="s">
        <v>16</v>
      </c>
      <c r="J14" s="30">
        <v>174</v>
      </c>
      <c r="K14" s="71">
        <v>174</v>
      </c>
      <c r="L14" s="25" t="s">
        <v>22</v>
      </c>
      <c r="M14" s="30">
        <v>68</v>
      </c>
      <c r="N14" s="71">
        <v>68</v>
      </c>
      <c r="O14" s="20"/>
      <c r="P14" s="20"/>
      <c r="Q14" s="20"/>
      <c r="R14" s="20"/>
      <c r="S14" s="20"/>
      <c r="T14" s="20"/>
      <c r="U14" s="20"/>
    </row>
    <row r="15" spans="1:21" s="27" customFormat="1" ht="30" customHeight="1" x14ac:dyDescent="0.2">
      <c r="A15" s="19"/>
      <c r="B15" s="25" t="s">
        <v>17</v>
      </c>
      <c r="C15" s="30">
        <v>7</v>
      </c>
      <c r="D15" s="71">
        <v>7</v>
      </c>
      <c r="E15" s="25" t="s">
        <v>23</v>
      </c>
      <c r="F15" s="30">
        <v>382</v>
      </c>
      <c r="G15" s="125">
        <v>382</v>
      </c>
      <c r="H15" s="70"/>
      <c r="I15" s="25" t="s">
        <v>17</v>
      </c>
      <c r="J15" s="30">
        <v>88</v>
      </c>
      <c r="K15" s="71">
        <v>88</v>
      </c>
      <c r="L15" s="25" t="s">
        <v>23</v>
      </c>
      <c r="M15" s="30">
        <v>422</v>
      </c>
      <c r="N15" s="71">
        <v>422</v>
      </c>
      <c r="O15" s="20"/>
      <c r="P15" s="20"/>
      <c r="Q15" s="20"/>
      <c r="R15" s="20"/>
      <c r="S15" s="20"/>
      <c r="T15" s="20"/>
      <c r="U15" s="20"/>
    </row>
    <row r="16" spans="1:21" s="27" customFormat="1" ht="30" customHeight="1" x14ac:dyDescent="0.2">
      <c r="A16" s="19"/>
      <c r="B16" s="25" t="s">
        <v>18</v>
      </c>
      <c r="C16" s="30">
        <v>40</v>
      </c>
      <c r="D16" s="71">
        <v>40</v>
      </c>
      <c r="E16" s="25" t="s">
        <v>24</v>
      </c>
      <c r="F16" s="30">
        <v>122</v>
      </c>
      <c r="G16" s="125">
        <v>122</v>
      </c>
      <c r="H16" s="70"/>
      <c r="I16" s="25" t="s">
        <v>18</v>
      </c>
      <c r="J16" s="30">
        <v>57</v>
      </c>
      <c r="K16" s="71">
        <v>57</v>
      </c>
      <c r="L16" s="25" t="s">
        <v>24</v>
      </c>
      <c r="M16" s="30">
        <v>126</v>
      </c>
      <c r="N16" s="71">
        <v>126</v>
      </c>
      <c r="O16" s="20"/>
      <c r="P16" s="20"/>
      <c r="Q16" s="20"/>
      <c r="R16" s="20"/>
      <c r="S16" s="20"/>
      <c r="T16" s="20"/>
      <c r="U16" s="20"/>
    </row>
    <row r="17" spans="1:21" s="27" customFormat="1" ht="30" customHeight="1" x14ac:dyDescent="0.2">
      <c r="A17" s="19"/>
      <c r="B17" s="429" t="s">
        <v>50</v>
      </c>
      <c r="C17" s="429">
        <v>40</v>
      </c>
      <c r="D17" s="14"/>
      <c r="E17" s="25" t="s">
        <v>25</v>
      </c>
      <c r="F17" s="30">
        <v>142</v>
      </c>
      <c r="G17" s="125">
        <v>142</v>
      </c>
      <c r="H17" s="70"/>
      <c r="I17" s="429" t="s">
        <v>50</v>
      </c>
      <c r="J17" s="429"/>
      <c r="K17" s="14"/>
      <c r="L17" s="25" t="s">
        <v>25</v>
      </c>
      <c r="M17" s="30">
        <v>142</v>
      </c>
      <c r="N17" s="71">
        <v>142</v>
      </c>
      <c r="O17" s="20"/>
      <c r="P17" s="20"/>
      <c r="Q17" s="20"/>
      <c r="R17" s="20"/>
      <c r="S17" s="20"/>
      <c r="T17" s="20"/>
      <c r="U17" s="20"/>
    </row>
    <row r="18" spans="1:21" s="27" customFormat="1" ht="30" customHeight="1" x14ac:dyDescent="0.2">
      <c r="A18" s="19"/>
      <c r="B18" s="16" t="s">
        <v>33</v>
      </c>
      <c r="C18" s="251">
        <f>SUM(C19:C20)</f>
        <v>360</v>
      </c>
      <c r="D18" s="28"/>
      <c r="E18" s="25" t="s">
        <v>26</v>
      </c>
      <c r="F18" s="30">
        <v>114</v>
      </c>
      <c r="G18" s="125">
        <v>114</v>
      </c>
      <c r="H18" s="70"/>
      <c r="I18" s="35" t="s">
        <v>33</v>
      </c>
      <c r="J18" s="251">
        <f>SUM(J19:J20)</f>
        <v>393</v>
      </c>
      <c r="K18" s="28"/>
      <c r="L18" s="25" t="s">
        <v>26</v>
      </c>
      <c r="M18" s="30">
        <v>97</v>
      </c>
      <c r="N18" s="71">
        <v>97</v>
      </c>
      <c r="O18" s="20"/>
      <c r="P18" s="20"/>
      <c r="Q18" s="20"/>
      <c r="R18" s="20"/>
      <c r="S18" s="20"/>
      <c r="T18" s="20"/>
      <c r="U18" s="20"/>
    </row>
    <row r="19" spans="1:21" s="27" customFormat="1" ht="30" customHeight="1" x14ac:dyDescent="0.2">
      <c r="A19" s="19"/>
      <c r="B19" s="25" t="s">
        <v>34</v>
      </c>
      <c r="C19" s="30">
        <v>337</v>
      </c>
      <c r="D19" s="71">
        <v>337</v>
      </c>
      <c r="E19" s="25" t="s">
        <v>27</v>
      </c>
      <c r="F19" s="30">
        <v>36</v>
      </c>
      <c r="G19" s="125">
        <v>36</v>
      </c>
      <c r="H19" s="70"/>
      <c r="I19" s="25" t="s">
        <v>34</v>
      </c>
      <c r="J19" s="30">
        <v>370</v>
      </c>
      <c r="K19" s="71">
        <v>370</v>
      </c>
      <c r="L19" s="25" t="s">
        <v>27</v>
      </c>
      <c r="M19" s="30">
        <v>32</v>
      </c>
      <c r="N19" s="71">
        <v>32</v>
      </c>
      <c r="O19" s="20"/>
      <c r="P19" s="20"/>
      <c r="Q19" s="20"/>
      <c r="R19" s="20"/>
      <c r="S19" s="20"/>
      <c r="T19" s="20"/>
      <c r="U19" s="20"/>
    </row>
    <row r="20" spans="1:21" s="27" customFormat="1" ht="30" customHeight="1" x14ac:dyDescent="0.2">
      <c r="A20" s="19"/>
      <c r="B20" s="25" t="s">
        <v>35</v>
      </c>
      <c r="C20" s="30">
        <v>23</v>
      </c>
      <c r="D20" s="71">
        <v>23</v>
      </c>
      <c r="E20" s="25" t="s">
        <v>28</v>
      </c>
      <c r="F20" s="30">
        <v>15</v>
      </c>
      <c r="G20" s="125">
        <v>15</v>
      </c>
      <c r="H20" s="70"/>
      <c r="I20" s="25" t="s">
        <v>35</v>
      </c>
      <c r="J20" s="30">
        <v>23</v>
      </c>
      <c r="K20" s="71">
        <v>23</v>
      </c>
      <c r="L20" s="25" t="s">
        <v>28</v>
      </c>
      <c r="M20" s="30">
        <v>25</v>
      </c>
      <c r="N20" s="71">
        <v>25</v>
      </c>
      <c r="O20" s="20"/>
      <c r="P20" s="20"/>
      <c r="Q20" s="20"/>
      <c r="R20" s="20"/>
      <c r="S20" s="20"/>
      <c r="T20" s="20"/>
      <c r="U20" s="20"/>
    </row>
    <row r="21" spans="1:21" s="27" customFormat="1" ht="30" customHeight="1" x14ac:dyDescent="0.2">
      <c r="A21" s="19"/>
      <c r="B21" s="20"/>
      <c r="C21" s="20"/>
      <c r="D21" s="51"/>
      <c r="E21" s="430" t="s">
        <v>29</v>
      </c>
      <c r="F21" s="430"/>
      <c r="G21" s="123"/>
      <c r="H21" s="70"/>
      <c r="I21" s="20"/>
      <c r="J21" s="20"/>
      <c r="K21" s="51"/>
      <c r="L21" s="430" t="s">
        <v>29</v>
      </c>
      <c r="M21" s="430"/>
      <c r="N21" s="14"/>
      <c r="O21" s="20"/>
      <c r="P21" s="20"/>
      <c r="Q21" s="20"/>
      <c r="R21" s="20"/>
      <c r="S21" s="20"/>
      <c r="T21" s="20"/>
      <c r="U21" s="20"/>
    </row>
    <row r="22" spans="1:21" s="27" customFormat="1" ht="30" customHeight="1" x14ac:dyDescent="0.2">
      <c r="A22" s="19"/>
      <c r="B22" s="16" t="s">
        <v>36</v>
      </c>
      <c r="C22" s="251">
        <f>SUM(C23:C24)</f>
        <v>41</v>
      </c>
      <c r="D22" s="28"/>
      <c r="E22" s="16" t="s">
        <v>30</v>
      </c>
      <c r="F22" s="251">
        <f>SUM(F23:F24)</f>
        <v>23</v>
      </c>
      <c r="G22" s="126"/>
      <c r="H22" s="70"/>
      <c r="I22" s="35" t="s">
        <v>36</v>
      </c>
      <c r="J22" s="251">
        <f>SUM(J23:J24)</f>
        <v>41</v>
      </c>
      <c r="K22" s="28"/>
      <c r="L22" s="35" t="s">
        <v>30</v>
      </c>
      <c r="M22" s="251">
        <f>SUM(M23:M24)</f>
        <v>26</v>
      </c>
      <c r="N22" s="28"/>
      <c r="O22" s="20"/>
      <c r="P22" s="20"/>
      <c r="Q22" s="20"/>
      <c r="R22" s="20"/>
      <c r="S22" s="20"/>
      <c r="T22" s="20"/>
      <c r="U22" s="20"/>
    </row>
    <row r="23" spans="1:21" s="27" customFormat="1" ht="30" customHeight="1" x14ac:dyDescent="0.2">
      <c r="A23" s="20"/>
      <c r="B23" s="25" t="s">
        <v>39</v>
      </c>
      <c r="C23" s="30">
        <v>29</v>
      </c>
      <c r="D23" s="71">
        <v>29</v>
      </c>
      <c r="E23" s="25" t="s">
        <v>32</v>
      </c>
      <c r="F23" s="30">
        <v>15</v>
      </c>
      <c r="G23" s="125">
        <v>15</v>
      </c>
      <c r="H23" s="70"/>
      <c r="I23" s="25" t="s">
        <v>39</v>
      </c>
      <c r="J23" s="30">
        <v>29</v>
      </c>
      <c r="K23" s="71">
        <v>29</v>
      </c>
      <c r="L23" s="25" t="s">
        <v>32</v>
      </c>
      <c r="M23" s="30">
        <v>17</v>
      </c>
      <c r="N23" s="71">
        <v>17</v>
      </c>
      <c r="O23" s="20"/>
      <c r="P23" s="20"/>
      <c r="Q23" s="20"/>
      <c r="R23" s="20"/>
      <c r="S23" s="20"/>
      <c r="T23" s="20"/>
      <c r="U23" s="20"/>
    </row>
    <row r="24" spans="1:21" s="27" customFormat="1" ht="30" customHeight="1" x14ac:dyDescent="0.2">
      <c r="A24" s="20"/>
      <c r="B24" s="25" t="s">
        <v>40</v>
      </c>
      <c r="C24" s="30">
        <v>12</v>
      </c>
      <c r="D24" s="71">
        <v>12</v>
      </c>
      <c r="E24" s="25" t="s">
        <v>31</v>
      </c>
      <c r="F24" s="30">
        <v>8</v>
      </c>
      <c r="G24" s="125">
        <v>8</v>
      </c>
      <c r="H24" s="70"/>
      <c r="I24" s="25" t="s">
        <v>40</v>
      </c>
      <c r="J24" s="30">
        <v>12</v>
      </c>
      <c r="K24" s="71">
        <v>12</v>
      </c>
      <c r="L24" s="25" t="s">
        <v>31</v>
      </c>
      <c r="M24" s="30">
        <v>9</v>
      </c>
      <c r="N24" s="71">
        <v>9</v>
      </c>
      <c r="O24" s="20"/>
      <c r="P24" s="20"/>
      <c r="Q24" s="20"/>
      <c r="R24" s="20"/>
      <c r="S24" s="20"/>
      <c r="T24" s="20"/>
      <c r="U24" s="20"/>
    </row>
    <row r="25" spans="1:21" s="44" customFormat="1" ht="30" customHeight="1" x14ac:dyDescent="0.2">
      <c r="A25" s="116"/>
      <c r="B25" s="117"/>
      <c r="C25" s="118"/>
      <c r="D25" s="119"/>
      <c r="E25" s="118"/>
      <c r="F25" s="118"/>
      <c r="G25" s="127"/>
      <c r="H25" s="120"/>
      <c r="I25" s="117"/>
      <c r="J25" s="118"/>
      <c r="K25" s="119"/>
      <c r="L25" s="118"/>
      <c r="M25" s="118"/>
      <c r="N25" s="120"/>
    </row>
    <row r="26" spans="1:21" s="44" customFormat="1" ht="30" customHeight="1" x14ac:dyDescent="0.2">
      <c r="A26" s="20"/>
      <c r="B26" s="72"/>
      <c r="C26" s="19"/>
      <c r="D26" s="73"/>
      <c r="E26" s="115"/>
      <c r="F26" s="115"/>
      <c r="G26" s="112"/>
      <c r="H26" s="70"/>
      <c r="I26" s="72"/>
      <c r="J26" s="19"/>
      <c r="K26" s="73"/>
      <c r="L26" s="43"/>
      <c r="M26" s="43"/>
      <c r="N26" s="70"/>
    </row>
    <row r="27" spans="1:21" s="44" customFormat="1" ht="30" customHeight="1" x14ac:dyDescent="0.2">
      <c r="A27" s="20"/>
      <c r="B27" s="394" t="s">
        <v>85</v>
      </c>
      <c r="C27" s="394"/>
      <c r="D27" s="73"/>
      <c r="E27" s="394" t="s">
        <v>88</v>
      </c>
      <c r="F27" s="394"/>
      <c r="G27" s="112"/>
      <c r="H27" s="70"/>
      <c r="I27" s="394" t="s">
        <v>86</v>
      </c>
      <c r="J27" s="394"/>
      <c r="K27" s="73"/>
      <c r="L27" s="394" t="s">
        <v>91</v>
      </c>
      <c r="M27" s="394"/>
      <c r="N27" s="70"/>
    </row>
    <row r="28" spans="1:21" s="44" customFormat="1" ht="30" customHeight="1" x14ac:dyDescent="0.2">
      <c r="A28" s="20"/>
      <c r="B28" s="208" t="s">
        <v>63</v>
      </c>
      <c r="C28" s="254">
        <v>38</v>
      </c>
      <c r="E28" s="208" t="s">
        <v>89</v>
      </c>
      <c r="F28" s="252">
        <f>P28/10</f>
        <v>6.2</v>
      </c>
      <c r="G28" s="113"/>
      <c r="H28" s="70"/>
      <c r="I28" s="208" t="s">
        <v>63</v>
      </c>
      <c r="J28" s="254">
        <v>32</v>
      </c>
      <c r="K28" s="73"/>
      <c r="L28" s="208" t="s">
        <v>89</v>
      </c>
      <c r="M28" s="252">
        <f>Q28/10</f>
        <v>6.9</v>
      </c>
      <c r="N28" s="70"/>
      <c r="P28" s="111">
        <v>62</v>
      </c>
      <c r="Q28" s="111">
        <v>69</v>
      </c>
    </row>
    <row r="29" spans="1:21" s="44" customFormat="1" ht="30" customHeight="1" x14ac:dyDescent="0.2">
      <c r="A29" s="20"/>
      <c r="B29" s="208" t="s">
        <v>84</v>
      </c>
      <c r="C29" s="255">
        <f>F5*C28/100</f>
        <v>76</v>
      </c>
      <c r="E29" s="208" t="s">
        <v>93</v>
      </c>
      <c r="F29" s="253">
        <f>C29*F28*100</f>
        <v>47120</v>
      </c>
      <c r="G29" s="113"/>
      <c r="H29" s="70"/>
      <c r="I29" s="208" t="s">
        <v>87</v>
      </c>
      <c r="J29" s="255">
        <f>M5*J28/100</f>
        <v>115.2</v>
      </c>
      <c r="K29" s="73"/>
      <c r="L29" s="208" t="s">
        <v>92</v>
      </c>
      <c r="M29" s="253">
        <f>J29*M28*100</f>
        <v>79488.000000000015</v>
      </c>
      <c r="N29" s="70"/>
    </row>
    <row r="30" spans="1:21" s="44" customFormat="1" ht="30" customHeight="1" x14ac:dyDescent="0.2">
      <c r="A30" s="20"/>
      <c r="B30" s="12"/>
      <c r="C30" s="11">
        <f>C5/C29</f>
        <v>22.973684210526315</v>
      </c>
      <c r="E30" s="12"/>
      <c r="F30" s="11">
        <f>C5/F29*100*10</f>
        <v>37.054329371816635</v>
      </c>
      <c r="G30" s="113"/>
      <c r="H30" s="70"/>
      <c r="I30" s="12"/>
      <c r="J30" s="11">
        <f>J5/J29</f>
        <v>16.414930555555554</v>
      </c>
      <c r="K30" s="73"/>
      <c r="L30" s="12"/>
      <c r="M30" s="11">
        <f>J5/M29*100*10</f>
        <v>23.789754428341379</v>
      </c>
      <c r="N30" s="70"/>
    </row>
    <row r="31" spans="1:21" s="44" customFormat="1" ht="30" customHeight="1" x14ac:dyDescent="0.2">
      <c r="A31" s="20"/>
      <c r="B31" s="10"/>
      <c r="C31" s="10"/>
      <c r="E31" s="114"/>
      <c r="F31" s="114"/>
      <c r="G31" s="113"/>
      <c r="H31" s="70"/>
      <c r="I31" s="10"/>
      <c r="J31" s="10"/>
      <c r="K31" s="73"/>
      <c r="L31" s="10"/>
      <c r="M31" s="10"/>
      <c r="N31" s="70"/>
    </row>
    <row r="32" spans="1:21" s="44" customFormat="1" ht="30" customHeight="1" x14ac:dyDescent="0.2">
      <c r="A32" s="20"/>
      <c r="B32" s="10"/>
      <c r="C32" s="10"/>
      <c r="D32" s="73"/>
      <c r="E32" s="114"/>
      <c r="F32" s="114"/>
      <c r="G32" s="112"/>
      <c r="H32" s="70"/>
      <c r="I32" s="10"/>
      <c r="J32" s="10"/>
      <c r="K32" s="73"/>
      <c r="L32" s="10"/>
      <c r="M32" s="10"/>
      <c r="N32" s="70"/>
    </row>
    <row r="33" spans="1:14" s="44" customFormat="1" ht="30" customHeight="1" x14ac:dyDescent="0.2">
      <c r="A33" s="20"/>
      <c r="B33" s="10"/>
      <c r="C33" s="10"/>
      <c r="D33" s="73"/>
      <c r="E33" s="114"/>
      <c r="F33" s="114"/>
      <c r="G33" s="112"/>
      <c r="H33" s="70"/>
      <c r="I33" s="10"/>
      <c r="J33" s="10"/>
      <c r="K33" s="73"/>
      <c r="L33" s="10"/>
      <c r="M33" s="10"/>
      <c r="N33" s="70"/>
    </row>
    <row r="34" spans="1:14" s="44" customFormat="1" ht="30" customHeight="1" x14ac:dyDescent="0.2">
      <c r="A34" s="20"/>
      <c r="B34" s="10"/>
      <c r="C34" s="10"/>
      <c r="D34" s="73"/>
      <c r="E34" s="114"/>
      <c r="F34" s="114"/>
      <c r="G34" s="112"/>
      <c r="H34" s="70"/>
      <c r="I34" s="10"/>
      <c r="J34" s="10"/>
      <c r="K34" s="73"/>
      <c r="L34" s="10"/>
      <c r="M34" s="10"/>
      <c r="N34" s="70"/>
    </row>
    <row r="35" spans="1:14" s="44" customFormat="1" ht="15" customHeight="1" x14ac:dyDescent="0.25">
      <c r="A35" s="20"/>
      <c r="B35" s="49"/>
      <c r="C35" s="43"/>
      <c r="D35" s="73"/>
      <c r="E35" s="432" t="s">
        <v>90</v>
      </c>
      <c r="F35" s="432"/>
      <c r="G35" s="112"/>
      <c r="H35" s="70"/>
      <c r="I35" s="49"/>
      <c r="J35" s="43"/>
      <c r="K35" s="73"/>
      <c r="L35" s="432" t="s">
        <v>90</v>
      </c>
      <c r="M35" s="432"/>
      <c r="N35" s="70"/>
    </row>
    <row r="36" spans="1:14" s="44" customFormat="1" x14ac:dyDescent="0.25">
      <c r="A36" s="20"/>
      <c r="B36" s="49"/>
      <c r="C36" s="43"/>
      <c r="D36" s="73"/>
      <c r="E36" s="43"/>
      <c r="F36" s="43"/>
      <c r="G36" s="70"/>
      <c r="H36" s="70"/>
      <c r="I36" s="49"/>
      <c r="J36" s="43"/>
      <c r="K36" s="73"/>
      <c r="L36" s="43"/>
      <c r="M36" s="43"/>
      <c r="N36" s="70"/>
    </row>
    <row r="37" spans="1:14" s="44" customFormat="1" x14ac:dyDescent="0.25">
      <c r="A37" s="20"/>
      <c r="B37" s="49"/>
      <c r="C37" s="43"/>
      <c r="D37" s="73"/>
      <c r="E37" s="43"/>
      <c r="F37" s="43"/>
      <c r="G37" s="70"/>
      <c r="H37" s="70"/>
      <c r="I37" s="49"/>
      <c r="J37" s="43"/>
      <c r="K37" s="73"/>
      <c r="L37" s="43"/>
      <c r="M37" s="43"/>
      <c r="N37" s="70"/>
    </row>
    <row r="38" spans="1:14" s="44" customFormat="1" x14ac:dyDescent="0.25">
      <c r="A38" s="20"/>
      <c r="B38" s="49"/>
      <c r="C38" s="43"/>
      <c r="D38" s="73"/>
      <c r="E38" s="43"/>
      <c r="F38" s="43"/>
      <c r="G38" s="70"/>
      <c r="H38" s="70"/>
      <c r="I38" s="49"/>
      <c r="J38" s="43"/>
      <c r="K38" s="73"/>
      <c r="L38" s="43"/>
      <c r="M38" s="43"/>
      <c r="N38" s="70"/>
    </row>
    <row r="39" spans="1:14" s="44" customFormat="1" x14ac:dyDescent="0.25">
      <c r="A39" s="20"/>
      <c r="B39" s="49"/>
      <c r="C39" s="43"/>
      <c r="D39" s="73"/>
      <c r="E39" s="43"/>
      <c r="F39" s="43"/>
      <c r="G39" s="70"/>
      <c r="H39" s="70"/>
      <c r="I39" s="49"/>
      <c r="J39" s="43"/>
      <c r="K39" s="73"/>
      <c r="L39" s="43"/>
      <c r="M39" s="43"/>
      <c r="N39" s="70"/>
    </row>
    <row r="40" spans="1:14" s="44" customFormat="1" x14ac:dyDescent="0.25">
      <c r="A40" s="20"/>
      <c r="B40" s="49"/>
      <c r="C40" s="43"/>
      <c r="D40" s="73"/>
      <c r="E40" s="43"/>
      <c r="F40" s="43"/>
      <c r="G40" s="70"/>
      <c r="H40" s="70"/>
      <c r="I40" s="49"/>
      <c r="J40" s="43"/>
      <c r="K40" s="73"/>
      <c r="L40" s="43"/>
      <c r="M40" s="43"/>
      <c r="N40" s="70"/>
    </row>
    <row r="41" spans="1:14" s="44" customFormat="1" x14ac:dyDescent="0.25">
      <c r="A41" s="20"/>
      <c r="B41" s="49"/>
      <c r="C41" s="43"/>
      <c r="D41" s="73"/>
      <c r="E41" s="43"/>
      <c r="F41" s="43"/>
      <c r="G41" s="70"/>
      <c r="H41" s="70"/>
      <c r="I41" s="49"/>
      <c r="J41" s="43"/>
      <c r="K41" s="73"/>
      <c r="L41" s="43"/>
      <c r="M41" s="43"/>
      <c r="N41" s="70"/>
    </row>
    <row r="42" spans="1:14" s="44" customFormat="1" x14ac:dyDescent="0.25">
      <c r="A42" s="20"/>
      <c r="B42" s="49"/>
      <c r="C42" s="43"/>
      <c r="D42" s="73"/>
      <c r="E42" s="43"/>
      <c r="F42" s="43"/>
      <c r="G42" s="70"/>
      <c r="H42" s="70"/>
      <c r="I42" s="49"/>
      <c r="J42" s="43"/>
      <c r="K42" s="73"/>
      <c r="L42" s="43"/>
      <c r="M42" s="43"/>
      <c r="N42" s="70"/>
    </row>
    <row r="43" spans="1:14" s="44" customFormat="1" x14ac:dyDescent="0.25">
      <c r="A43" s="20"/>
      <c r="B43" s="49"/>
      <c r="C43" s="43"/>
      <c r="D43" s="73"/>
      <c r="E43" s="43"/>
      <c r="F43" s="43"/>
      <c r="G43" s="70"/>
      <c r="H43" s="70"/>
      <c r="I43" s="49"/>
      <c r="J43" s="43"/>
      <c r="K43" s="73"/>
      <c r="L43" s="43"/>
      <c r="M43" s="43"/>
      <c r="N43" s="70"/>
    </row>
    <row r="44" spans="1:14" s="44" customFormat="1" x14ac:dyDescent="0.25">
      <c r="A44" s="20"/>
      <c r="B44" s="49"/>
      <c r="C44" s="43"/>
      <c r="D44" s="73"/>
      <c r="E44" s="43"/>
      <c r="F44" s="43"/>
      <c r="G44" s="70"/>
      <c r="H44" s="70"/>
      <c r="I44" s="49"/>
      <c r="J44" s="43"/>
      <c r="K44" s="73"/>
      <c r="L44" s="43"/>
      <c r="M44" s="43"/>
      <c r="N44" s="70"/>
    </row>
    <row r="45" spans="1:14" s="44" customFormat="1" x14ac:dyDescent="0.25">
      <c r="A45" s="20"/>
      <c r="B45" s="49"/>
      <c r="C45" s="43"/>
      <c r="D45" s="73"/>
      <c r="E45" s="43"/>
      <c r="F45" s="43"/>
      <c r="G45" s="70"/>
      <c r="H45" s="70"/>
      <c r="I45" s="49"/>
      <c r="J45" s="43"/>
      <c r="K45" s="73"/>
      <c r="L45" s="43"/>
      <c r="M45" s="43"/>
      <c r="N45" s="70"/>
    </row>
    <row r="46" spans="1:14" s="44" customFormat="1" x14ac:dyDescent="0.25">
      <c r="A46" s="20"/>
      <c r="B46" s="49"/>
      <c r="C46" s="43"/>
      <c r="D46" s="73"/>
      <c r="E46" s="43"/>
      <c r="F46" s="43"/>
      <c r="G46" s="70"/>
      <c r="H46" s="70"/>
      <c r="I46" s="49"/>
      <c r="J46" s="43"/>
      <c r="K46" s="73"/>
      <c r="L46" s="43"/>
      <c r="M46" s="43"/>
      <c r="N46" s="70"/>
    </row>
    <row r="47" spans="1:14" s="44" customFormat="1" x14ac:dyDescent="0.25">
      <c r="A47" s="20"/>
      <c r="B47" s="49"/>
      <c r="C47" s="43"/>
      <c r="D47" s="73"/>
      <c r="E47" s="43"/>
      <c r="F47" s="43"/>
      <c r="G47" s="70"/>
      <c r="H47" s="70"/>
      <c r="I47" s="49"/>
      <c r="J47" s="43"/>
      <c r="K47" s="73"/>
      <c r="L47" s="43"/>
      <c r="M47" s="43"/>
      <c r="N47" s="70"/>
    </row>
    <row r="48" spans="1:14" s="44" customFormat="1" x14ac:dyDescent="0.25">
      <c r="A48" s="20"/>
      <c r="B48" s="49"/>
      <c r="C48" s="43"/>
      <c r="D48" s="73"/>
      <c r="E48" s="43"/>
      <c r="F48" s="43"/>
      <c r="G48" s="70"/>
      <c r="H48" s="70"/>
      <c r="I48" s="49"/>
      <c r="J48" s="43"/>
      <c r="K48" s="73"/>
      <c r="L48" s="43"/>
      <c r="M48" s="43"/>
      <c r="N48" s="70"/>
    </row>
    <row r="49" spans="1:14" s="44" customFormat="1" x14ac:dyDescent="0.25">
      <c r="A49" s="20"/>
      <c r="B49" s="49"/>
      <c r="C49" s="43"/>
      <c r="D49" s="73"/>
      <c r="E49" s="43"/>
      <c r="F49" s="43"/>
      <c r="G49" s="70"/>
      <c r="H49" s="70"/>
      <c r="I49" s="49"/>
      <c r="J49" s="43"/>
      <c r="K49" s="73"/>
      <c r="L49" s="43"/>
      <c r="M49" s="43"/>
      <c r="N49" s="70"/>
    </row>
    <row r="50" spans="1:14" s="44" customFormat="1" x14ac:dyDescent="0.25">
      <c r="A50" s="20"/>
      <c r="B50" s="49"/>
      <c r="C50" s="43"/>
      <c r="D50" s="73"/>
      <c r="E50" s="43"/>
      <c r="F50" s="43"/>
      <c r="G50" s="70"/>
      <c r="H50" s="70"/>
      <c r="I50" s="49"/>
      <c r="J50" s="43"/>
      <c r="K50" s="73"/>
      <c r="L50" s="43"/>
      <c r="M50" s="43"/>
      <c r="N50" s="70"/>
    </row>
    <row r="51" spans="1:14" s="44" customFormat="1" x14ac:dyDescent="0.25">
      <c r="A51" s="20"/>
      <c r="B51" s="49"/>
      <c r="C51" s="43"/>
      <c r="D51" s="73"/>
      <c r="E51" s="43"/>
      <c r="F51" s="43"/>
      <c r="G51" s="70"/>
      <c r="H51" s="70"/>
      <c r="I51" s="49"/>
      <c r="J51" s="43"/>
      <c r="K51" s="73"/>
      <c r="L51" s="43"/>
      <c r="M51" s="43"/>
      <c r="N51" s="70"/>
    </row>
    <row r="52" spans="1:14" s="44" customFormat="1" x14ac:dyDescent="0.25">
      <c r="A52" s="20"/>
      <c r="B52" s="49"/>
      <c r="C52" s="43"/>
      <c r="D52" s="73"/>
      <c r="E52" s="43"/>
      <c r="F52" s="43"/>
      <c r="G52" s="70"/>
      <c r="H52" s="70"/>
      <c r="I52" s="49"/>
      <c r="J52" s="43"/>
      <c r="K52" s="73"/>
      <c r="L52" s="43"/>
      <c r="M52" s="43"/>
      <c r="N52" s="70"/>
    </row>
    <row r="53" spans="1:14" s="44" customFormat="1" x14ac:dyDescent="0.25">
      <c r="A53" s="20"/>
      <c r="B53" s="49"/>
      <c r="C53" s="43"/>
      <c r="D53" s="73"/>
      <c r="E53" s="43"/>
      <c r="F53" s="43"/>
      <c r="G53" s="70"/>
      <c r="H53" s="70"/>
      <c r="I53" s="49"/>
      <c r="J53" s="43"/>
      <c r="K53" s="73"/>
      <c r="L53" s="43"/>
      <c r="M53" s="43"/>
      <c r="N53" s="70"/>
    </row>
    <row r="54" spans="1:14" s="44" customFormat="1" x14ac:dyDescent="0.25">
      <c r="A54" s="20"/>
      <c r="B54" s="49"/>
      <c r="C54" s="43"/>
      <c r="D54" s="73"/>
      <c r="E54" s="43"/>
      <c r="F54" s="43"/>
      <c r="G54" s="70"/>
      <c r="H54" s="70"/>
      <c r="I54" s="49"/>
      <c r="J54" s="43"/>
      <c r="K54" s="73"/>
      <c r="L54" s="43"/>
      <c r="M54" s="43"/>
      <c r="N54" s="70"/>
    </row>
    <row r="55" spans="1:14" s="44" customFormat="1" x14ac:dyDescent="0.25">
      <c r="A55" s="20"/>
      <c r="B55" s="49"/>
      <c r="C55" s="43"/>
      <c r="D55" s="73"/>
      <c r="E55" s="43"/>
      <c r="F55" s="43"/>
      <c r="G55" s="70"/>
      <c r="H55" s="70"/>
      <c r="I55" s="49"/>
      <c r="J55" s="43"/>
      <c r="K55" s="73"/>
      <c r="L55" s="43"/>
      <c r="M55" s="43"/>
      <c r="N55" s="70"/>
    </row>
    <row r="56" spans="1:14" s="44" customFormat="1" x14ac:dyDescent="0.25">
      <c r="A56" s="20"/>
      <c r="B56" s="49"/>
      <c r="C56" s="43"/>
      <c r="D56" s="73"/>
      <c r="E56" s="43"/>
      <c r="F56" s="43"/>
      <c r="G56" s="70"/>
      <c r="H56" s="70"/>
      <c r="I56" s="49"/>
      <c r="J56" s="43"/>
      <c r="K56" s="73"/>
      <c r="L56" s="43"/>
      <c r="M56" s="43"/>
      <c r="N56" s="70"/>
    </row>
    <row r="57" spans="1:14" s="44" customFormat="1" x14ac:dyDescent="0.25">
      <c r="A57" s="20"/>
      <c r="B57" s="49"/>
      <c r="C57" s="43"/>
      <c r="D57" s="73"/>
      <c r="E57" s="43"/>
      <c r="F57" s="43"/>
      <c r="G57" s="70"/>
      <c r="H57" s="70"/>
      <c r="I57" s="49"/>
      <c r="J57" s="43"/>
      <c r="K57" s="73"/>
      <c r="L57" s="43"/>
      <c r="M57" s="43"/>
      <c r="N57" s="70"/>
    </row>
    <row r="58" spans="1:14" s="44" customFormat="1" x14ac:dyDescent="0.25">
      <c r="A58" s="20"/>
      <c r="B58" s="49"/>
      <c r="C58" s="43"/>
      <c r="D58" s="73"/>
      <c r="E58" s="43"/>
      <c r="F58" s="43"/>
      <c r="G58" s="70"/>
      <c r="H58" s="70"/>
      <c r="I58" s="49"/>
      <c r="J58" s="43"/>
      <c r="K58" s="73"/>
      <c r="L58" s="43"/>
      <c r="M58" s="43"/>
      <c r="N58" s="70"/>
    </row>
    <row r="59" spans="1:14" s="44" customFormat="1" x14ac:dyDescent="0.25">
      <c r="A59" s="20"/>
      <c r="B59" s="49"/>
      <c r="C59" s="43"/>
      <c r="D59" s="73"/>
      <c r="E59" s="43"/>
      <c r="F59" s="43"/>
      <c r="G59" s="70"/>
      <c r="H59" s="70"/>
      <c r="I59" s="49"/>
      <c r="J59" s="43"/>
      <c r="K59" s="73"/>
      <c r="L59" s="43"/>
      <c r="M59" s="43"/>
      <c r="N59" s="70"/>
    </row>
    <row r="60" spans="1:14" s="44" customFormat="1" x14ac:dyDescent="0.25">
      <c r="A60" s="20"/>
      <c r="B60" s="49"/>
      <c r="C60" s="43"/>
      <c r="D60" s="73"/>
      <c r="E60" s="43"/>
      <c r="F60" s="43"/>
      <c r="G60" s="70"/>
      <c r="H60" s="70"/>
      <c r="I60" s="49"/>
      <c r="J60" s="43"/>
      <c r="K60" s="73"/>
      <c r="L60" s="43"/>
      <c r="M60" s="43"/>
      <c r="N60" s="70"/>
    </row>
    <row r="61" spans="1:14" s="44" customFormat="1" x14ac:dyDescent="0.25">
      <c r="A61" s="20"/>
      <c r="B61" s="49"/>
      <c r="C61" s="43"/>
      <c r="D61" s="73"/>
      <c r="E61" s="43"/>
      <c r="F61" s="43"/>
      <c r="G61" s="70"/>
      <c r="H61" s="70"/>
      <c r="I61" s="49"/>
      <c r="J61" s="43"/>
      <c r="K61" s="73"/>
      <c r="L61" s="43"/>
      <c r="M61" s="43"/>
      <c r="N61" s="70"/>
    </row>
    <row r="62" spans="1:14" s="44" customFormat="1" x14ac:dyDescent="0.25">
      <c r="A62" s="20"/>
      <c r="B62" s="49"/>
      <c r="C62" s="43"/>
      <c r="D62" s="73"/>
      <c r="E62" s="43"/>
      <c r="F62" s="43"/>
      <c r="G62" s="70"/>
      <c r="H62" s="70"/>
      <c r="I62" s="49"/>
      <c r="J62" s="43"/>
      <c r="K62" s="73"/>
      <c r="L62" s="43"/>
      <c r="M62" s="43"/>
      <c r="N62" s="70"/>
    </row>
    <row r="63" spans="1:14" s="44" customFormat="1" x14ac:dyDescent="0.25">
      <c r="A63" s="20"/>
      <c r="B63" s="49"/>
      <c r="C63" s="43"/>
      <c r="D63" s="73"/>
      <c r="E63" s="43"/>
      <c r="F63" s="43"/>
      <c r="G63" s="70"/>
      <c r="H63" s="70"/>
      <c r="I63" s="49"/>
      <c r="J63" s="43"/>
      <c r="K63" s="73"/>
      <c r="L63" s="43"/>
      <c r="M63" s="43"/>
      <c r="N63" s="70"/>
    </row>
    <row r="64" spans="1:14" s="44" customFormat="1" x14ac:dyDescent="0.25">
      <c r="A64" s="20"/>
      <c r="B64" s="49"/>
      <c r="C64" s="43"/>
      <c r="D64" s="73"/>
      <c r="E64" s="43"/>
      <c r="F64" s="43"/>
      <c r="G64" s="70"/>
      <c r="H64" s="70"/>
      <c r="I64" s="49"/>
      <c r="J64" s="43"/>
      <c r="K64" s="73"/>
      <c r="L64" s="43"/>
      <c r="M64" s="43"/>
      <c r="N64" s="70"/>
    </row>
    <row r="65" spans="1:14" s="44" customFormat="1" x14ac:dyDescent="0.25">
      <c r="A65" s="20"/>
      <c r="B65" s="49"/>
      <c r="C65" s="43"/>
      <c r="D65" s="73"/>
      <c r="E65" s="43"/>
      <c r="F65" s="43"/>
      <c r="G65" s="70"/>
      <c r="H65" s="70"/>
      <c r="I65" s="49"/>
      <c r="J65" s="43"/>
      <c r="K65" s="73"/>
      <c r="L65" s="43"/>
      <c r="M65" s="43"/>
      <c r="N65" s="70"/>
    </row>
    <row r="66" spans="1:14" s="44" customFormat="1" x14ac:dyDescent="0.25">
      <c r="A66" s="20"/>
      <c r="B66" s="49"/>
      <c r="C66" s="43"/>
      <c r="D66" s="73"/>
      <c r="E66" s="43"/>
      <c r="F66" s="43"/>
      <c r="G66" s="70"/>
      <c r="H66" s="70"/>
      <c r="I66" s="49"/>
      <c r="J66" s="43"/>
      <c r="K66" s="73"/>
      <c r="L66" s="43"/>
      <c r="M66" s="43"/>
      <c r="N66" s="70"/>
    </row>
    <row r="67" spans="1:14" s="44" customFormat="1" x14ac:dyDescent="0.25">
      <c r="A67" s="20"/>
      <c r="B67" s="49"/>
      <c r="C67" s="43"/>
      <c r="D67" s="73"/>
      <c r="E67" s="43"/>
      <c r="F67" s="43"/>
      <c r="G67" s="70"/>
      <c r="H67" s="70"/>
      <c r="I67" s="49"/>
      <c r="J67" s="43"/>
      <c r="K67" s="73"/>
      <c r="L67" s="43"/>
      <c r="M67" s="43"/>
      <c r="N67" s="70"/>
    </row>
    <row r="68" spans="1:14" s="44" customFormat="1" x14ac:dyDescent="0.25">
      <c r="A68" s="20"/>
      <c r="B68" s="49"/>
      <c r="C68" s="43"/>
      <c r="D68" s="73"/>
      <c r="E68" s="43"/>
      <c r="F68" s="43"/>
      <c r="G68" s="70"/>
      <c r="H68" s="70"/>
      <c r="I68" s="49"/>
      <c r="J68" s="43"/>
      <c r="K68" s="73"/>
      <c r="L68" s="43"/>
      <c r="M68" s="43"/>
      <c r="N68" s="70"/>
    </row>
    <row r="69" spans="1:14" s="44" customFormat="1" x14ac:dyDescent="0.25">
      <c r="A69" s="20"/>
      <c r="B69" s="49"/>
      <c r="C69" s="43"/>
      <c r="D69" s="73"/>
      <c r="E69" s="43"/>
      <c r="F69" s="43"/>
      <c r="G69" s="70"/>
      <c r="H69" s="70"/>
      <c r="I69" s="49"/>
      <c r="J69" s="43"/>
      <c r="K69" s="73"/>
      <c r="L69" s="43"/>
      <c r="M69" s="43"/>
      <c r="N69" s="70"/>
    </row>
    <row r="70" spans="1:14" s="44" customFormat="1" x14ac:dyDescent="0.25">
      <c r="A70" s="20"/>
      <c r="B70" s="49"/>
      <c r="C70" s="43"/>
      <c r="D70" s="73"/>
      <c r="E70" s="43"/>
      <c r="F70" s="43"/>
      <c r="G70" s="70"/>
      <c r="H70" s="70"/>
      <c r="I70" s="49"/>
      <c r="J70" s="43"/>
      <c r="K70" s="73"/>
      <c r="L70" s="43"/>
      <c r="M70" s="43"/>
      <c r="N70" s="70"/>
    </row>
    <row r="71" spans="1:14" s="44" customFormat="1" x14ac:dyDescent="0.25">
      <c r="A71" s="20"/>
      <c r="B71" s="49"/>
      <c r="C71" s="43"/>
      <c r="D71" s="73"/>
      <c r="E71" s="43"/>
      <c r="F71" s="43"/>
      <c r="G71" s="70"/>
      <c r="H71" s="70"/>
      <c r="I71" s="49"/>
      <c r="J71" s="43"/>
      <c r="K71" s="73"/>
      <c r="L71" s="43"/>
      <c r="M71" s="43"/>
      <c r="N71" s="70"/>
    </row>
    <row r="72" spans="1:14" s="44" customFormat="1" x14ac:dyDescent="0.25">
      <c r="A72" s="20"/>
      <c r="B72" s="49"/>
      <c r="C72" s="43"/>
      <c r="D72" s="73"/>
      <c r="E72" s="43"/>
      <c r="F72" s="43"/>
      <c r="G72" s="70"/>
      <c r="H72" s="70"/>
      <c r="I72" s="49"/>
      <c r="J72" s="43"/>
      <c r="K72" s="73"/>
      <c r="L72" s="43"/>
      <c r="M72" s="43"/>
      <c r="N72" s="70"/>
    </row>
    <row r="73" spans="1:14" s="44" customFormat="1" x14ac:dyDescent="0.25">
      <c r="A73" s="20"/>
      <c r="B73" s="49"/>
      <c r="C73" s="43"/>
      <c r="D73" s="73"/>
      <c r="E73" s="43"/>
      <c r="F73" s="43"/>
      <c r="G73" s="70"/>
      <c r="H73" s="70"/>
      <c r="I73" s="49"/>
      <c r="J73" s="43"/>
      <c r="K73" s="73"/>
      <c r="L73" s="43"/>
      <c r="M73" s="43"/>
      <c r="N73" s="70"/>
    </row>
    <row r="74" spans="1:14" s="44" customFormat="1" x14ac:dyDescent="0.25">
      <c r="A74" s="20"/>
      <c r="B74" s="49"/>
      <c r="C74" s="43"/>
      <c r="D74" s="73"/>
      <c r="E74" s="43"/>
      <c r="F74" s="43"/>
      <c r="G74" s="70"/>
      <c r="H74" s="70"/>
      <c r="I74" s="49"/>
      <c r="J74" s="43"/>
      <c r="K74" s="73"/>
      <c r="L74" s="43"/>
      <c r="M74" s="43"/>
      <c r="N74" s="70"/>
    </row>
    <row r="75" spans="1:14" s="44" customFormat="1" x14ac:dyDescent="0.25">
      <c r="A75" s="20"/>
      <c r="B75" s="49"/>
      <c r="C75" s="43"/>
      <c r="D75" s="73"/>
      <c r="E75" s="43"/>
      <c r="F75" s="43"/>
      <c r="G75" s="70"/>
      <c r="H75" s="70"/>
      <c r="I75" s="49"/>
      <c r="J75" s="43"/>
      <c r="K75" s="73"/>
      <c r="L75" s="43"/>
      <c r="M75" s="43"/>
      <c r="N75" s="70"/>
    </row>
    <row r="76" spans="1:14" s="44" customFormat="1" x14ac:dyDescent="0.25">
      <c r="A76" s="20"/>
      <c r="B76" s="49"/>
      <c r="C76" s="43"/>
      <c r="D76" s="73"/>
      <c r="E76" s="43"/>
      <c r="F76" s="43"/>
      <c r="G76" s="70"/>
      <c r="H76" s="70"/>
      <c r="I76" s="49"/>
      <c r="J76" s="43"/>
      <c r="K76" s="73"/>
      <c r="L76" s="43"/>
      <c r="M76" s="43"/>
      <c r="N76" s="70"/>
    </row>
    <row r="77" spans="1:14" s="44" customFormat="1" x14ac:dyDescent="0.25">
      <c r="A77" s="20"/>
      <c r="B77" s="49"/>
      <c r="C77" s="43"/>
      <c r="D77" s="73"/>
      <c r="E77" s="43"/>
      <c r="F77" s="43"/>
      <c r="G77" s="70"/>
      <c r="H77" s="70"/>
      <c r="I77" s="49"/>
      <c r="J77" s="43"/>
      <c r="K77" s="73"/>
      <c r="L77" s="43"/>
      <c r="M77" s="43"/>
      <c r="N77" s="70"/>
    </row>
    <row r="78" spans="1:14" s="44" customFormat="1" x14ac:dyDescent="0.25">
      <c r="A78" s="20"/>
      <c r="B78" s="49"/>
      <c r="C78" s="43"/>
      <c r="D78" s="73"/>
      <c r="E78" s="43"/>
      <c r="F78" s="43"/>
      <c r="G78" s="70"/>
      <c r="H78" s="70"/>
      <c r="I78" s="49"/>
      <c r="J78" s="43"/>
      <c r="K78" s="73"/>
      <c r="L78" s="43"/>
      <c r="M78" s="43"/>
      <c r="N78" s="70"/>
    </row>
    <row r="79" spans="1:14" s="44" customFormat="1" x14ac:dyDescent="0.25">
      <c r="A79" s="20"/>
      <c r="B79" s="49"/>
      <c r="C79" s="43"/>
      <c r="D79" s="73"/>
      <c r="E79" s="43"/>
      <c r="F79" s="43"/>
      <c r="G79" s="70"/>
      <c r="H79" s="70"/>
      <c r="I79" s="49"/>
      <c r="J79" s="43"/>
      <c r="K79" s="73"/>
      <c r="L79" s="43"/>
      <c r="M79" s="43"/>
      <c r="N79" s="70"/>
    </row>
    <row r="80" spans="1:14" s="44" customFormat="1" x14ac:dyDescent="0.25">
      <c r="A80" s="20"/>
      <c r="B80" s="49"/>
      <c r="C80" s="43"/>
      <c r="D80" s="73"/>
      <c r="E80" s="43"/>
      <c r="F80" s="43"/>
      <c r="G80" s="70"/>
      <c r="H80" s="70"/>
      <c r="I80" s="49"/>
      <c r="J80" s="43"/>
      <c r="K80" s="73"/>
      <c r="L80" s="43"/>
      <c r="M80" s="43"/>
      <c r="N80" s="70"/>
    </row>
    <row r="81" spans="1:14" s="44" customFormat="1" x14ac:dyDescent="0.25">
      <c r="A81" s="20"/>
      <c r="B81" s="49"/>
      <c r="C81" s="43"/>
      <c r="D81" s="73"/>
      <c r="E81" s="43"/>
      <c r="F81" s="43"/>
      <c r="G81" s="70"/>
      <c r="H81" s="70"/>
      <c r="I81" s="49"/>
      <c r="J81" s="43"/>
      <c r="K81" s="73"/>
      <c r="L81" s="43"/>
      <c r="M81" s="43"/>
      <c r="N81" s="70"/>
    </row>
    <row r="82" spans="1:14" s="44" customFormat="1" x14ac:dyDescent="0.25">
      <c r="A82" s="20"/>
      <c r="B82" s="49"/>
      <c r="C82" s="43"/>
      <c r="D82" s="73"/>
      <c r="E82" s="43"/>
      <c r="F82" s="43"/>
      <c r="G82" s="70"/>
      <c r="H82" s="70"/>
      <c r="I82" s="49"/>
      <c r="J82" s="43"/>
      <c r="K82" s="73"/>
      <c r="L82" s="43"/>
      <c r="M82" s="43"/>
      <c r="N82" s="70"/>
    </row>
    <row r="83" spans="1:14" s="44" customFormat="1" x14ac:dyDescent="0.25">
      <c r="A83" s="20"/>
      <c r="B83" s="49"/>
      <c r="C83" s="43"/>
      <c r="D83" s="73"/>
      <c r="E83" s="43"/>
      <c r="F83" s="43"/>
      <c r="G83" s="70"/>
      <c r="H83" s="70"/>
      <c r="I83" s="49"/>
      <c r="J83" s="43"/>
      <c r="K83" s="73"/>
      <c r="L83" s="43"/>
      <c r="M83" s="43"/>
      <c r="N83" s="70"/>
    </row>
    <row r="84" spans="1:14" s="44" customFormat="1" x14ac:dyDescent="0.25">
      <c r="A84" s="20"/>
      <c r="B84" s="49"/>
      <c r="C84" s="43"/>
      <c r="D84" s="73"/>
      <c r="E84" s="43"/>
      <c r="F84" s="43"/>
      <c r="G84" s="70"/>
      <c r="H84" s="70"/>
      <c r="I84" s="49"/>
      <c r="J84" s="43"/>
      <c r="K84" s="73"/>
      <c r="L84" s="43"/>
      <c r="M84" s="43"/>
      <c r="N84" s="70"/>
    </row>
    <row r="85" spans="1:14" s="44" customFormat="1" x14ac:dyDescent="0.25">
      <c r="A85" s="20"/>
      <c r="B85" s="49"/>
      <c r="C85" s="43"/>
      <c r="D85" s="73"/>
      <c r="E85" s="43"/>
      <c r="F85" s="43"/>
      <c r="G85" s="70"/>
      <c r="H85" s="70"/>
      <c r="I85" s="49"/>
      <c r="J85" s="43"/>
      <c r="K85" s="73"/>
      <c r="L85" s="43"/>
      <c r="M85" s="43"/>
      <c r="N85" s="70"/>
    </row>
    <row r="86" spans="1:14" s="44" customFormat="1" x14ac:dyDescent="0.25">
      <c r="A86" s="20"/>
      <c r="B86" s="49"/>
      <c r="C86" s="43"/>
      <c r="D86" s="73"/>
      <c r="E86" s="43"/>
      <c r="F86" s="43"/>
      <c r="G86" s="70"/>
      <c r="H86" s="70"/>
      <c r="I86" s="49"/>
      <c r="J86" s="43"/>
      <c r="K86" s="73"/>
      <c r="L86" s="43"/>
      <c r="M86" s="43"/>
      <c r="N86" s="70"/>
    </row>
    <row r="87" spans="1:14" s="44" customFormat="1" x14ac:dyDescent="0.25">
      <c r="A87" s="20"/>
      <c r="B87" s="49"/>
      <c r="C87" s="43"/>
      <c r="D87" s="73"/>
      <c r="E87" s="43"/>
      <c r="F87" s="43"/>
      <c r="G87" s="70"/>
      <c r="H87" s="70"/>
      <c r="I87" s="49"/>
      <c r="J87" s="43"/>
      <c r="K87" s="73"/>
      <c r="L87" s="43"/>
      <c r="M87" s="43"/>
      <c r="N87" s="70"/>
    </row>
    <row r="88" spans="1:14" s="44" customFormat="1" x14ac:dyDescent="0.25">
      <c r="A88" s="20"/>
      <c r="B88" s="49"/>
      <c r="C88" s="43"/>
      <c r="D88" s="73"/>
      <c r="E88" s="43"/>
      <c r="F88" s="43"/>
      <c r="G88" s="70"/>
      <c r="H88" s="70"/>
      <c r="I88" s="49"/>
      <c r="J88" s="43"/>
      <c r="K88" s="73"/>
      <c r="L88" s="43"/>
      <c r="M88" s="43"/>
      <c r="N88" s="70"/>
    </row>
    <row r="89" spans="1:14" s="44" customFormat="1" x14ac:dyDescent="0.25">
      <c r="A89" s="20"/>
      <c r="B89" s="49"/>
      <c r="C89" s="43"/>
      <c r="D89" s="73"/>
      <c r="E89" s="43"/>
      <c r="F89" s="43"/>
      <c r="G89" s="70"/>
      <c r="H89" s="70"/>
      <c r="I89" s="49"/>
      <c r="J89" s="43"/>
      <c r="K89" s="73"/>
      <c r="L89" s="43"/>
      <c r="M89" s="43"/>
      <c r="N89" s="70"/>
    </row>
    <row r="90" spans="1:14" s="44" customFormat="1" x14ac:dyDescent="0.25">
      <c r="A90" s="20"/>
      <c r="B90" s="49"/>
      <c r="C90" s="43"/>
      <c r="D90" s="73"/>
      <c r="E90" s="43"/>
      <c r="F90" s="43"/>
      <c r="G90" s="70"/>
      <c r="H90" s="70"/>
      <c r="I90" s="49"/>
      <c r="J90" s="43"/>
      <c r="K90" s="73"/>
      <c r="L90" s="43"/>
      <c r="M90" s="43"/>
      <c r="N90" s="70"/>
    </row>
    <row r="91" spans="1:14" s="44" customFormat="1" x14ac:dyDescent="0.25">
      <c r="A91" s="20"/>
      <c r="B91" s="49"/>
      <c r="C91" s="43"/>
      <c r="D91" s="73"/>
      <c r="E91" s="43"/>
      <c r="F91" s="43"/>
      <c r="G91" s="70"/>
      <c r="H91" s="70"/>
      <c r="I91" s="49"/>
      <c r="J91" s="43"/>
      <c r="K91" s="73"/>
      <c r="L91" s="43"/>
      <c r="M91" s="43"/>
      <c r="N91" s="70"/>
    </row>
    <row r="92" spans="1:14" s="44" customFormat="1" x14ac:dyDescent="0.25">
      <c r="A92" s="20"/>
      <c r="B92" s="49"/>
      <c r="C92" s="43"/>
      <c r="D92" s="73"/>
      <c r="E92" s="43"/>
      <c r="F92" s="43"/>
      <c r="G92" s="70"/>
      <c r="H92" s="70"/>
      <c r="I92" s="49"/>
      <c r="J92" s="43"/>
      <c r="K92" s="73"/>
      <c r="L92" s="43"/>
      <c r="M92" s="43"/>
      <c r="N92" s="70"/>
    </row>
    <row r="93" spans="1:14" s="44" customFormat="1" x14ac:dyDescent="0.25">
      <c r="A93" s="20"/>
      <c r="B93" s="49"/>
      <c r="C93" s="43"/>
      <c r="D93" s="73"/>
      <c r="E93" s="43"/>
      <c r="F93" s="43"/>
      <c r="G93" s="70"/>
      <c r="H93" s="70"/>
      <c r="I93" s="49"/>
      <c r="J93" s="43"/>
      <c r="K93" s="73"/>
      <c r="L93" s="43"/>
      <c r="M93" s="43"/>
      <c r="N93" s="70"/>
    </row>
    <row r="94" spans="1:14" s="44" customFormat="1" x14ac:dyDescent="0.25">
      <c r="A94" s="20"/>
      <c r="B94" s="49"/>
      <c r="C94" s="43"/>
      <c r="D94" s="73"/>
      <c r="E94" s="43"/>
      <c r="F94" s="43"/>
      <c r="G94" s="70"/>
      <c r="H94" s="70"/>
      <c r="I94" s="49"/>
      <c r="J94" s="43"/>
      <c r="K94" s="73"/>
      <c r="L94" s="43"/>
      <c r="M94" s="43"/>
      <c r="N94" s="70"/>
    </row>
  </sheetData>
  <sheetProtection password="CF35" sheet="1" objects="1" scenarios="1" insertHyperlinks="0" selectLockedCells="1"/>
  <mergeCells count="14">
    <mergeCell ref="B27:C27"/>
    <mergeCell ref="I27:J27"/>
    <mergeCell ref="E27:F27"/>
    <mergeCell ref="E35:F35"/>
    <mergeCell ref="L27:M27"/>
    <mergeCell ref="L35:M35"/>
    <mergeCell ref="I2:J2"/>
    <mergeCell ref="L2:M2"/>
    <mergeCell ref="I17:J17"/>
    <mergeCell ref="L21:M21"/>
    <mergeCell ref="B17:C17"/>
    <mergeCell ref="E21:F21"/>
    <mergeCell ref="E2:F2"/>
    <mergeCell ref="B2:D2"/>
  </mergeCells>
  <printOptions horizontalCentered="1"/>
  <pageMargins left="0.31496062992125984" right="0.31496062992125984" top="0.78740157480314965" bottom="0.78740157480314965" header="0.31496062992125984" footer="0.31496062992125984"/>
  <pageSetup paperSize="9" scale="61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93" id="{E9C01C69-0D3C-4A11-9BF2-E97D0F344D22}">
            <xm:f>Milch!#REF!&lt;Milch!#REF!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B28:C34 I28:J34 E28:F34 L28:M34 B5:N24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X75"/>
  <sheetViews>
    <sheetView showGridLines="0" zoomScaleNormal="100" workbookViewId="0">
      <pane xSplit="1" ySplit="8" topLeftCell="C9" activePane="bottomRight" state="frozen"/>
      <selection activeCell="C16" sqref="C16"/>
      <selection pane="topRight" activeCell="C16" sqref="C16"/>
      <selection pane="bottomLeft" activeCell="C16" sqref="C16"/>
      <selection pane="bottomRight" activeCell="F18" sqref="F18"/>
    </sheetView>
  </sheetViews>
  <sheetFormatPr baseColWidth="10" defaultRowHeight="12.75" x14ac:dyDescent="0.2"/>
  <cols>
    <col min="1" max="1" width="4.625" style="60" customWidth="1"/>
    <col min="2" max="2" width="5.625" style="60" hidden="1" customWidth="1"/>
    <col min="3" max="3" width="20.625" style="61" customWidth="1"/>
    <col min="4" max="4" width="9.125" style="60" customWidth="1"/>
    <col min="5" max="6" width="6.625" style="60" customWidth="1"/>
    <col min="7" max="7" width="2.625" style="60" customWidth="1"/>
    <col min="8" max="8" width="20.625" style="61" customWidth="1"/>
    <col min="9" max="9" width="9.125" style="60" customWidth="1"/>
    <col min="10" max="11" width="6.625" style="60" customWidth="1"/>
    <col min="12" max="12" width="2.625" style="60" customWidth="1"/>
    <col min="13" max="13" width="20.625" style="61" customWidth="1"/>
    <col min="14" max="14" width="9.125" style="60" customWidth="1"/>
    <col min="15" max="16" width="6.625" style="60" customWidth="1"/>
    <col min="17" max="17" width="4.5" style="60" customWidth="1"/>
    <col min="18" max="16384" width="11" style="60"/>
  </cols>
  <sheetData>
    <row r="1" spans="2:24" s="36" customFormat="1" x14ac:dyDescent="0.2">
      <c r="C1" s="74" t="s">
        <v>62</v>
      </c>
      <c r="X1" s="37"/>
    </row>
    <row r="2" spans="2:24" s="36" customFormat="1" ht="57" customHeight="1" x14ac:dyDescent="0.25">
      <c r="C2" s="390" t="s">
        <v>45</v>
      </c>
      <c r="D2" s="390"/>
      <c r="E2" s="82"/>
      <c r="F2" s="82"/>
      <c r="G2" s="1"/>
      <c r="H2" s="1"/>
      <c r="I2" s="1"/>
      <c r="J2" s="1"/>
      <c r="K2" s="1"/>
      <c r="L2" s="1"/>
      <c r="M2" s="428"/>
      <c r="N2" s="428"/>
      <c r="O2" s="1"/>
      <c r="P2" s="1"/>
      <c r="X2" s="37"/>
    </row>
    <row r="3" spans="2:24" s="36" customFormat="1" ht="7.5" customHeight="1" x14ac:dyDescent="0.2">
      <c r="B3" s="17"/>
      <c r="C3" s="42"/>
      <c r="D3" s="42"/>
      <c r="E3" s="42"/>
      <c r="F3" s="42"/>
      <c r="R3" s="37"/>
    </row>
    <row r="4" spans="2:24" s="36" customFormat="1" ht="7.5" customHeight="1" x14ac:dyDescent="0.2">
      <c r="B4" s="77"/>
      <c r="C4" s="78"/>
      <c r="D4" s="78"/>
      <c r="E4" s="78"/>
      <c r="F4" s="78"/>
      <c r="G4" s="79"/>
      <c r="H4" s="79"/>
      <c r="I4" s="79"/>
      <c r="J4" s="79"/>
      <c r="K4" s="79"/>
      <c r="L4" s="79"/>
      <c r="M4" s="79"/>
      <c r="N4" s="79"/>
      <c r="O4" s="79"/>
      <c r="P4" s="79"/>
      <c r="R4" s="37"/>
    </row>
    <row r="5" spans="2:24" s="36" customFormat="1" ht="30" customHeight="1" x14ac:dyDescent="0.2">
      <c r="B5" s="77"/>
      <c r="C5" s="78"/>
      <c r="D5" s="78"/>
      <c r="E5" s="78"/>
      <c r="F5" s="78"/>
      <c r="G5" s="79"/>
      <c r="H5" s="434" t="s">
        <v>65</v>
      </c>
      <c r="I5" s="434"/>
      <c r="J5" s="434"/>
      <c r="K5" s="434"/>
      <c r="L5" s="434"/>
      <c r="M5" s="434"/>
      <c r="N5" s="434"/>
      <c r="O5" s="434"/>
      <c r="P5" s="434"/>
      <c r="R5" s="37"/>
    </row>
    <row r="6" spans="2:24" s="36" customFormat="1" ht="7.5" customHeight="1" x14ac:dyDescent="0.2">
      <c r="B6" s="77"/>
      <c r="C6" s="78"/>
      <c r="D6" s="78"/>
      <c r="E6" s="78"/>
      <c r="F6" s="78"/>
      <c r="G6" s="79"/>
      <c r="H6" s="79"/>
      <c r="I6" s="79"/>
      <c r="J6" s="79"/>
      <c r="K6" s="79"/>
      <c r="L6" s="79"/>
      <c r="M6" s="79"/>
      <c r="N6" s="79"/>
      <c r="O6" s="79"/>
      <c r="P6" s="79"/>
      <c r="R6" s="37"/>
    </row>
    <row r="7" spans="2:24" s="36" customFormat="1" ht="7.5" customHeight="1" x14ac:dyDescent="0.2">
      <c r="B7" s="17"/>
      <c r="C7" s="42"/>
      <c r="D7" s="42"/>
      <c r="E7" s="42"/>
      <c r="F7" s="42"/>
      <c r="R7" s="37"/>
    </row>
    <row r="8" spans="2:24" s="57" customFormat="1" ht="30" customHeight="1" x14ac:dyDescent="0.2">
      <c r="B8" s="88"/>
      <c r="C8" s="23" t="s">
        <v>43</v>
      </c>
      <c r="D8" s="24" t="s">
        <v>61</v>
      </c>
      <c r="E8" s="24" t="s">
        <v>82</v>
      </c>
      <c r="F8" s="24" t="s">
        <v>64</v>
      </c>
      <c r="H8" s="23" t="s">
        <v>71</v>
      </c>
      <c r="I8" s="24" t="s">
        <v>61</v>
      </c>
      <c r="J8" s="24" t="s">
        <v>83</v>
      </c>
      <c r="K8" s="24" t="s">
        <v>64</v>
      </c>
      <c r="M8" s="23" t="s">
        <v>70</v>
      </c>
      <c r="N8" s="24" t="s">
        <v>61</v>
      </c>
      <c r="O8" s="24" t="s">
        <v>83</v>
      </c>
      <c r="P8" s="24" t="s">
        <v>64</v>
      </c>
    </row>
    <row r="9" spans="2:24" s="39" customFormat="1" ht="30" customHeight="1" x14ac:dyDescent="0.2">
      <c r="B9" s="89">
        <v>1</v>
      </c>
      <c r="C9" s="58" t="str">
        <f>"Grassilage* "&amp;F9&amp;" % TS"</f>
        <v>Grassilage* 38 % TS</v>
      </c>
      <c r="D9" s="33">
        <v>6.5</v>
      </c>
      <c r="E9" s="90">
        <v>6.1</v>
      </c>
      <c r="F9" s="96">
        <v>38</v>
      </c>
      <c r="H9" s="75" t="s">
        <v>76</v>
      </c>
      <c r="I9" s="33">
        <v>19</v>
      </c>
      <c r="J9" s="92">
        <v>6.2</v>
      </c>
      <c r="K9" s="87">
        <v>88</v>
      </c>
      <c r="M9" s="75" t="s">
        <v>66</v>
      </c>
      <c r="N9" s="33">
        <v>2.5</v>
      </c>
      <c r="O9" s="108">
        <v>1.8</v>
      </c>
      <c r="P9" s="87">
        <v>15</v>
      </c>
    </row>
    <row r="10" spans="2:24" s="39" customFormat="1" ht="30" customHeight="1" x14ac:dyDescent="0.2">
      <c r="B10" s="89">
        <v>2</v>
      </c>
      <c r="C10" s="58" t="str">
        <f>"Maissilage* "&amp;F10&amp;" % TS"</f>
        <v>Maissilage* 34 % TS</v>
      </c>
      <c r="D10" s="33">
        <v>4.2</v>
      </c>
      <c r="E10" s="90">
        <v>6.6</v>
      </c>
      <c r="F10" s="96">
        <v>34</v>
      </c>
      <c r="H10" s="75" t="s">
        <v>77</v>
      </c>
      <c r="I10" s="33">
        <v>20</v>
      </c>
      <c r="J10" s="92">
        <v>6.7</v>
      </c>
      <c r="K10" s="87">
        <v>88</v>
      </c>
      <c r="M10" s="109" t="s">
        <v>55</v>
      </c>
      <c r="N10" s="110">
        <v>2.5</v>
      </c>
      <c r="O10" s="108">
        <v>1.7</v>
      </c>
      <c r="P10" s="87">
        <v>24</v>
      </c>
    </row>
    <row r="11" spans="2:24" s="39" customFormat="1" ht="30" customHeight="1" x14ac:dyDescent="0.2">
      <c r="B11" s="89">
        <v>3</v>
      </c>
      <c r="C11" s="75" t="s">
        <v>4</v>
      </c>
      <c r="D11" s="33">
        <v>7</v>
      </c>
      <c r="E11" s="90">
        <v>5.6</v>
      </c>
      <c r="F11" s="96">
        <v>86</v>
      </c>
      <c r="H11" s="75" t="s">
        <v>78</v>
      </c>
      <c r="I11" s="33">
        <v>21</v>
      </c>
      <c r="J11" s="92">
        <v>7</v>
      </c>
      <c r="K11" s="87">
        <v>88</v>
      </c>
      <c r="M11" s="109" t="s">
        <v>67</v>
      </c>
      <c r="N11" s="110">
        <v>5</v>
      </c>
      <c r="O11" s="108">
        <v>1.8</v>
      </c>
      <c r="P11" s="87">
        <v>22</v>
      </c>
    </row>
    <row r="12" spans="2:24" s="59" customFormat="1" ht="30" customHeight="1" x14ac:dyDescent="0.2">
      <c r="B12" s="89">
        <v>4</v>
      </c>
      <c r="C12" s="95" t="s">
        <v>74</v>
      </c>
      <c r="D12" s="34">
        <v>5</v>
      </c>
      <c r="E12" s="90">
        <v>3.5</v>
      </c>
      <c r="F12" s="96">
        <v>86</v>
      </c>
      <c r="H12" s="75" t="s">
        <v>44</v>
      </c>
      <c r="I12" s="33">
        <v>27</v>
      </c>
      <c r="J12" s="92">
        <v>7</v>
      </c>
      <c r="K12" s="87">
        <v>88</v>
      </c>
      <c r="M12" s="109" t="s">
        <v>73</v>
      </c>
      <c r="N12" s="110">
        <v>4.0999999999999996</v>
      </c>
      <c r="O12" s="108">
        <v>1.9</v>
      </c>
      <c r="P12" s="87">
        <v>28</v>
      </c>
    </row>
    <row r="13" spans="2:24" s="59" customFormat="1" ht="30" customHeight="1" x14ac:dyDescent="0.2">
      <c r="B13" s="89">
        <v>5</v>
      </c>
      <c r="C13" s="75"/>
      <c r="D13" s="33"/>
      <c r="E13" s="90"/>
      <c r="F13" s="96"/>
      <c r="H13" s="75" t="s">
        <v>12</v>
      </c>
      <c r="I13" s="33">
        <v>32</v>
      </c>
      <c r="J13" s="108">
        <v>7.6</v>
      </c>
      <c r="K13" s="87">
        <v>88</v>
      </c>
      <c r="M13" s="76"/>
      <c r="N13" s="34"/>
      <c r="O13" s="92"/>
      <c r="P13" s="87"/>
    </row>
    <row r="14" spans="2:24" s="59" customFormat="1" ht="30" customHeight="1" x14ac:dyDescent="0.2">
      <c r="B14" s="89">
        <v>6</v>
      </c>
      <c r="C14" s="75"/>
      <c r="D14" s="33"/>
      <c r="E14" s="90"/>
      <c r="F14" s="96"/>
      <c r="H14" s="109" t="s">
        <v>13</v>
      </c>
      <c r="I14" s="110">
        <v>22</v>
      </c>
      <c r="J14" s="108">
        <v>6.4</v>
      </c>
      <c r="K14" s="87">
        <v>89</v>
      </c>
      <c r="M14" s="75"/>
      <c r="N14" s="33"/>
      <c r="O14" s="92"/>
      <c r="P14" s="87"/>
    </row>
    <row r="15" spans="2:24" s="59" customFormat="1" ht="30" customHeight="1" x14ac:dyDescent="0.2">
      <c r="B15" s="89">
        <v>7</v>
      </c>
      <c r="C15" s="75"/>
      <c r="D15" s="33"/>
      <c r="E15" s="90"/>
      <c r="F15" s="96"/>
      <c r="H15" s="75" t="s">
        <v>0</v>
      </c>
      <c r="I15" s="33">
        <v>17</v>
      </c>
      <c r="J15" s="108">
        <v>7.5</v>
      </c>
      <c r="K15" s="87">
        <v>88</v>
      </c>
      <c r="M15" s="75"/>
      <c r="N15" s="33"/>
      <c r="O15" s="92"/>
      <c r="P15" s="87"/>
    </row>
    <row r="16" spans="2:24" s="59" customFormat="1" ht="30" customHeight="1" x14ac:dyDescent="0.2">
      <c r="B16" s="89">
        <v>8</v>
      </c>
      <c r="C16" s="75"/>
      <c r="D16" s="33"/>
      <c r="E16" s="90"/>
      <c r="F16" s="96"/>
      <c r="H16" s="109" t="s">
        <v>2</v>
      </c>
      <c r="I16" s="110">
        <v>16.5</v>
      </c>
      <c r="J16" s="108">
        <v>7.3</v>
      </c>
      <c r="K16" s="87">
        <v>88</v>
      </c>
      <c r="M16" s="76"/>
      <c r="N16" s="34"/>
      <c r="O16" s="92"/>
      <c r="P16" s="87"/>
    </row>
    <row r="17" spans="2:16" s="59" customFormat="1" ht="30" customHeight="1" x14ac:dyDescent="0.2">
      <c r="B17" s="89">
        <v>9</v>
      </c>
      <c r="C17" s="75"/>
      <c r="D17" s="33"/>
      <c r="E17" s="90"/>
      <c r="F17" s="96"/>
      <c r="H17" s="75" t="s">
        <v>1</v>
      </c>
      <c r="I17" s="33">
        <v>16</v>
      </c>
      <c r="J17" s="108">
        <v>7.1</v>
      </c>
      <c r="K17" s="87">
        <v>88</v>
      </c>
      <c r="M17" s="75"/>
      <c r="N17" s="33"/>
      <c r="O17" s="92"/>
      <c r="P17" s="87"/>
    </row>
    <row r="18" spans="2:16" s="39" customFormat="1" ht="30" customHeight="1" x14ac:dyDescent="0.2">
      <c r="B18" s="89">
        <v>10</v>
      </c>
      <c r="C18" s="128"/>
      <c r="D18" s="34"/>
      <c r="E18" s="90"/>
      <c r="F18" s="96"/>
      <c r="H18" s="109" t="s">
        <v>10</v>
      </c>
      <c r="I18" s="110">
        <v>18</v>
      </c>
      <c r="J18" s="108">
        <v>7.4</v>
      </c>
      <c r="K18" s="87">
        <v>88</v>
      </c>
      <c r="M18" s="76"/>
      <c r="N18" s="34"/>
      <c r="O18" s="92"/>
      <c r="P18" s="87"/>
    </row>
    <row r="19" spans="2:16" s="57" customFormat="1" ht="30" customHeight="1" x14ac:dyDescent="0.2">
      <c r="B19" s="89">
        <v>11</v>
      </c>
      <c r="C19" s="128"/>
      <c r="D19" s="33"/>
      <c r="E19" s="90"/>
      <c r="F19" s="96"/>
      <c r="H19" s="75" t="s">
        <v>8</v>
      </c>
      <c r="I19" s="33">
        <v>11</v>
      </c>
      <c r="J19" s="108">
        <v>4.9000000000000004</v>
      </c>
      <c r="K19" s="87">
        <v>60</v>
      </c>
      <c r="M19" s="75"/>
      <c r="N19" s="33"/>
      <c r="O19" s="92"/>
      <c r="P19" s="87"/>
    </row>
    <row r="20" spans="2:16" s="39" customFormat="1" ht="30" customHeight="1" x14ac:dyDescent="0.2">
      <c r="B20" s="89">
        <v>12</v>
      </c>
      <c r="C20" s="107"/>
      <c r="D20" s="34"/>
      <c r="E20" s="90"/>
      <c r="F20" s="96"/>
      <c r="H20" s="75" t="s">
        <v>5</v>
      </c>
      <c r="I20" s="33">
        <v>15</v>
      </c>
      <c r="J20" s="108">
        <v>6.1</v>
      </c>
      <c r="K20" s="87">
        <v>77</v>
      </c>
      <c r="M20" s="76"/>
      <c r="N20" s="34"/>
      <c r="O20" s="92"/>
      <c r="P20" s="87"/>
    </row>
    <row r="21" spans="2:16" s="39" customFormat="1" ht="30" customHeight="1" x14ac:dyDescent="0.2">
      <c r="B21" s="89">
        <v>13</v>
      </c>
      <c r="C21" s="107"/>
      <c r="D21" s="33"/>
      <c r="E21" s="90"/>
      <c r="F21" s="96"/>
      <c r="H21" s="75" t="s">
        <v>6</v>
      </c>
      <c r="I21" s="33">
        <v>15</v>
      </c>
      <c r="J21" s="108">
        <v>6.8</v>
      </c>
      <c r="K21" s="87">
        <v>91</v>
      </c>
      <c r="M21" s="75"/>
      <c r="N21" s="33"/>
      <c r="O21" s="92"/>
      <c r="P21" s="87"/>
    </row>
    <row r="22" spans="2:16" s="39" customFormat="1" ht="30" customHeight="1" x14ac:dyDescent="0.2">
      <c r="B22" s="89">
        <v>14</v>
      </c>
      <c r="C22" s="107"/>
      <c r="D22" s="34"/>
      <c r="E22" s="90"/>
      <c r="F22" s="96"/>
      <c r="H22" s="75" t="s">
        <v>3</v>
      </c>
      <c r="I22" s="33">
        <v>14</v>
      </c>
      <c r="J22" s="108">
        <v>7.5</v>
      </c>
      <c r="K22" s="87">
        <v>88</v>
      </c>
      <c r="M22" s="76"/>
      <c r="N22" s="34"/>
      <c r="O22" s="92"/>
      <c r="P22" s="87"/>
    </row>
    <row r="23" spans="2:16" s="39" customFormat="1" ht="30" customHeight="1" x14ac:dyDescent="0.2">
      <c r="B23" s="89">
        <v>15</v>
      </c>
      <c r="C23" s="76"/>
      <c r="D23" s="34"/>
      <c r="E23" s="90"/>
      <c r="F23" s="96"/>
      <c r="H23" s="75" t="s">
        <v>9</v>
      </c>
      <c r="I23" s="33">
        <v>20</v>
      </c>
      <c r="J23" s="108">
        <v>7.5</v>
      </c>
      <c r="K23" s="87">
        <v>88</v>
      </c>
      <c r="M23" s="76"/>
      <c r="N23" s="34"/>
      <c r="O23" s="92"/>
      <c r="P23" s="87"/>
    </row>
    <row r="24" spans="2:16" s="39" customFormat="1" ht="30" customHeight="1" x14ac:dyDescent="0.2">
      <c r="B24" s="89">
        <v>16</v>
      </c>
      <c r="C24" s="76"/>
      <c r="D24" s="34"/>
      <c r="E24" s="90"/>
      <c r="F24" s="96"/>
      <c r="H24" s="75" t="s">
        <v>7</v>
      </c>
      <c r="I24" s="33">
        <v>20</v>
      </c>
      <c r="J24" s="108">
        <v>7.6</v>
      </c>
      <c r="K24" s="87">
        <v>88</v>
      </c>
      <c r="M24" s="76"/>
      <c r="N24" s="34"/>
      <c r="O24" s="92"/>
      <c r="P24" s="87"/>
    </row>
    <row r="25" spans="2:16" s="39" customFormat="1" ht="30" customHeight="1" x14ac:dyDescent="0.2">
      <c r="B25" s="89">
        <v>17</v>
      </c>
      <c r="C25" s="76"/>
      <c r="D25" s="34"/>
      <c r="E25" s="90"/>
      <c r="F25" s="96"/>
      <c r="H25" s="75" t="s">
        <v>42</v>
      </c>
      <c r="I25" s="33">
        <v>74</v>
      </c>
      <c r="J25" s="108">
        <v>0</v>
      </c>
      <c r="K25" s="87">
        <v>95</v>
      </c>
      <c r="M25" s="76"/>
      <c r="N25" s="34"/>
      <c r="O25" s="92"/>
      <c r="P25" s="87"/>
    </row>
    <row r="26" spans="2:16" s="39" customFormat="1" ht="30" customHeight="1" x14ac:dyDescent="0.2">
      <c r="B26" s="89">
        <v>18</v>
      </c>
      <c r="C26" s="76"/>
      <c r="D26" s="34"/>
      <c r="E26" s="90"/>
      <c r="F26" s="96"/>
      <c r="H26" s="75" t="s">
        <v>53</v>
      </c>
      <c r="I26" s="33">
        <v>30</v>
      </c>
      <c r="J26" s="108">
        <v>0</v>
      </c>
      <c r="K26" s="87">
        <v>99</v>
      </c>
      <c r="M26" s="75"/>
      <c r="N26" s="33"/>
      <c r="O26" s="92"/>
      <c r="P26" s="87"/>
    </row>
    <row r="27" spans="2:16" s="39" customFormat="1" ht="30" customHeight="1" x14ac:dyDescent="0.2">
      <c r="B27" s="89">
        <v>19</v>
      </c>
      <c r="C27" s="76"/>
      <c r="D27" s="34"/>
      <c r="E27" s="90"/>
      <c r="F27" s="96"/>
      <c r="H27" s="75" t="s">
        <v>54</v>
      </c>
      <c r="I27" s="33">
        <v>20</v>
      </c>
      <c r="J27" s="108">
        <v>0</v>
      </c>
      <c r="K27" s="87">
        <v>99</v>
      </c>
      <c r="M27" s="91"/>
      <c r="N27" s="34"/>
      <c r="O27" s="92"/>
      <c r="P27" s="87"/>
    </row>
    <row r="28" spans="2:16" s="39" customFormat="1" ht="30" customHeight="1" x14ac:dyDescent="0.2">
      <c r="B28" s="89">
        <v>20</v>
      </c>
      <c r="C28" s="76"/>
      <c r="D28" s="34"/>
      <c r="E28" s="90"/>
      <c r="F28" s="96"/>
      <c r="H28" s="76"/>
      <c r="I28" s="34"/>
      <c r="J28" s="92"/>
      <c r="K28" s="87"/>
      <c r="M28" s="91"/>
      <c r="N28" s="93"/>
      <c r="O28" s="92"/>
      <c r="P28" s="87"/>
    </row>
    <row r="29" spans="2:16" s="39" customFormat="1" ht="30" customHeight="1" x14ac:dyDescent="0.2">
      <c r="B29" s="89">
        <v>21</v>
      </c>
      <c r="C29" s="76"/>
      <c r="D29" s="34"/>
      <c r="E29" s="90"/>
      <c r="F29" s="96"/>
      <c r="H29" s="76"/>
      <c r="I29" s="34"/>
      <c r="J29" s="92"/>
      <c r="K29" s="87"/>
      <c r="M29" s="76"/>
      <c r="N29" s="34"/>
      <c r="O29" s="92"/>
      <c r="P29" s="87"/>
    </row>
    <row r="30" spans="2:16" s="39" customFormat="1" ht="30" customHeight="1" x14ac:dyDescent="0.2">
      <c r="B30" s="89">
        <v>22</v>
      </c>
      <c r="C30" s="76"/>
      <c r="D30" s="34"/>
      <c r="E30" s="90"/>
      <c r="F30" s="96"/>
      <c r="H30" s="75"/>
      <c r="I30" s="33"/>
      <c r="J30" s="92"/>
      <c r="K30" s="87"/>
      <c r="M30" s="76"/>
      <c r="N30" s="34"/>
      <c r="O30" s="92"/>
      <c r="P30" s="87"/>
    </row>
    <row r="31" spans="2:16" s="39" customFormat="1" ht="30" customHeight="1" x14ac:dyDescent="0.2">
      <c r="B31" s="89">
        <v>23</v>
      </c>
      <c r="C31" s="76"/>
      <c r="D31" s="34"/>
      <c r="E31" s="90"/>
      <c r="F31" s="96"/>
      <c r="H31" s="75"/>
      <c r="I31" s="33"/>
      <c r="J31" s="92"/>
      <c r="K31" s="87"/>
      <c r="M31" s="76"/>
      <c r="N31" s="34"/>
      <c r="O31" s="92"/>
      <c r="P31" s="87"/>
    </row>
    <row r="32" spans="2:16" s="39" customFormat="1" ht="30" customHeight="1" x14ac:dyDescent="0.2">
      <c r="B32" s="89">
        <v>24</v>
      </c>
      <c r="C32" s="76"/>
      <c r="D32" s="34"/>
      <c r="E32" s="90"/>
      <c r="F32" s="96"/>
      <c r="H32" s="76"/>
      <c r="I32" s="34"/>
      <c r="J32" s="92"/>
      <c r="K32" s="87"/>
      <c r="M32" s="76"/>
      <c r="N32" s="34"/>
      <c r="O32" s="92"/>
      <c r="P32" s="87"/>
    </row>
    <row r="33" spans="2:16" s="39" customFormat="1" ht="30" customHeight="1" x14ac:dyDescent="0.2">
      <c r="B33" s="89">
        <v>25</v>
      </c>
      <c r="C33" s="76"/>
      <c r="D33" s="34"/>
      <c r="E33" s="90"/>
      <c r="F33" s="96"/>
      <c r="H33" s="76"/>
      <c r="I33" s="34"/>
      <c r="J33" s="92"/>
      <c r="K33" s="87"/>
      <c r="M33" s="76"/>
      <c r="N33" s="34"/>
      <c r="O33" s="92"/>
      <c r="P33" s="87"/>
    </row>
    <row r="34" spans="2:16" s="39" customFormat="1" ht="30" customHeight="1" x14ac:dyDescent="0.2">
      <c r="B34" s="89">
        <v>26</v>
      </c>
      <c r="C34" s="76"/>
      <c r="D34" s="34"/>
      <c r="E34" s="90"/>
      <c r="F34" s="96"/>
      <c r="H34" s="75"/>
      <c r="I34" s="33"/>
      <c r="J34" s="92"/>
      <c r="K34" s="87"/>
      <c r="M34" s="76"/>
      <c r="N34" s="34"/>
      <c r="O34" s="92"/>
      <c r="P34" s="87"/>
    </row>
    <row r="35" spans="2:16" s="39" customFormat="1" ht="30" customHeight="1" x14ac:dyDescent="0.2">
      <c r="B35" s="89">
        <v>27</v>
      </c>
      <c r="C35" s="76"/>
      <c r="D35" s="34"/>
      <c r="E35" s="90"/>
      <c r="F35" s="96"/>
      <c r="H35" s="75"/>
      <c r="I35" s="33"/>
      <c r="J35" s="92"/>
      <c r="K35" s="87"/>
      <c r="M35" s="76"/>
      <c r="N35" s="34"/>
      <c r="O35" s="92"/>
      <c r="P35" s="87"/>
    </row>
    <row r="36" spans="2:16" s="39" customFormat="1" ht="30" customHeight="1" x14ac:dyDescent="0.2">
      <c r="B36" s="89">
        <v>28</v>
      </c>
      <c r="C36" s="76"/>
      <c r="D36" s="34"/>
      <c r="E36" s="90"/>
      <c r="F36" s="96"/>
      <c r="H36" s="75"/>
      <c r="I36" s="75"/>
      <c r="J36" s="75"/>
      <c r="K36" s="75"/>
      <c r="M36" s="76"/>
      <c r="N36" s="34"/>
      <c r="O36" s="92"/>
      <c r="P36" s="87"/>
    </row>
    <row r="37" spans="2:16" s="39" customFormat="1" ht="30" customHeight="1" x14ac:dyDescent="0.2">
      <c r="B37" s="89">
        <v>29</v>
      </c>
      <c r="C37" s="76"/>
      <c r="D37" s="34"/>
      <c r="E37" s="90"/>
      <c r="F37" s="96"/>
      <c r="H37" s="75"/>
      <c r="I37" s="75"/>
      <c r="J37" s="75"/>
      <c r="K37" s="75"/>
      <c r="M37" s="76"/>
      <c r="N37" s="34"/>
      <c r="O37" s="92"/>
      <c r="P37" s="87"/>
    </row>
    <row r="38" spans="2:16" s="39" customFormat="1" ht="30" customHeight="1" x14ac:dyDescent="0.2">
      <c r="B38" s="89">
        <v>30</v>
      </c>
      <c r="C38" s="76"/>
      <c r="D38" s="34"/>
      <c r="E38" s="90"/>
      <c r="F38" s="96"/>
      <c r="H38" s="75"/>
      <c r="I38" s="75"/>
      <c r="J38" s="92"/>
      <c r="K38" s="87"/>
      <c r="M38" s="76"/>
      <c r="N38" s="34"/>
      <c r="O38" s="92"/>
      <c r="P38" s="87"/>
    </row>
    <row r="39" spans="2:16" s="39" customFormat="1" ht="30" customHeight="1" x14ac:dyDescent="0.2">
      <c r="B39" s="89">
        <v>31</v>
      </c>
      <c r="C39" s="76"/>
      <c r="D39" s="34"/>
      <c r="E39" s="90"/>
      <c r="F39" s="96"/>
      <c r="H39" s="75"/>
      <c r="I39" s="75"/>
      <c r="J39" s="92"/>
      <c r="K39" s="87"/>
      <c r="M39" s="76"/>
      <c r="N39" s="34"/>
      <c r="O39" s="92"/>
      <c r="P39" s="87"/>
    </row>
    <row r="40" spans="2:16" s="39" customFormat="1" ht="30" customHeight="1" x14ac:dyDescent="0.2">
      <c r="B40" s="89">
        <v>32</v>
      </c>
      <c r="C40" s="76"/>
      <c r="D40" s="34"/>
      <c r="E40" s="90"/>
      <c r="F40" s="96"/>
      <c r="H40" s="75"/>
      <c r="I40" s="75"/>
      <c r="J40" s="92"/>
      <c r="K40" s="87"/>
      <c r="M40" s="76"/>
      <c r="N40" s="34"/>
      <c r="O40" s="92"/>
      <c r="P40" s="87"/>
    </row>
    <row r="41" spans="2:16" s="39" customFormat="1" ht="30" customHeight="1" x14ac:dyDescent="0.2">
      <c r="B41" s="89">
        <v>33</v>
      </c>
      <c r="C41" s="76"/>
      <c r="D41" s="34"/>
      <c r="E41" s="90"/>
      <c r="F41" s="96"/>
      <c r="H41" s="75"/>
      <c r="I41" s="75"/>
      <c r="J41" s="92"/>
      <c r="K41" s="87"/>
      <c r="M41" s="76"/>
      <c r="N41" s="34"/>
      <c r="O41" s="92"/>
      <c r="P41" s="87"/>
    </row>
    <row r="42" spans="2:16" s="39" customFormat="1" ht="30" customHeight="1" x14ac:dyDescent="0.2">
      <c r="B42" s="89">
        <v>34</v>
      </c>
      <c r="C42" s="76"/>
      <c r="D42" s="34"/>
      <c r="E42" s="90"/>
      <c r="F42" s="96"/>
      <c r="H42" s="75"/>
      <c r="I42" s="75"/>
      <c r="J42" s="92"/>
      <c r="K42" s="87"/>
      <c r="M42" s="76"/>
      <c r="N42" s="34"/>
      <c r="O42" s="92"/>
      <c r="P42" s="87"/>
    </row>
    <row r="43" spans="2:16" s="39" customFormat="1" ht="30" customHeight="1" x14ac:dyDescent="0.2">
      <c r="B43" s="89">
        <v>35</v>
      </c>
      <c r="C43" s="76"/>
      <c r="D43" s="34"/>
      <c r="E43" s="90"/>
      <c r="F43" s="96"/>
      <c r="H43" s="75"/>
      <c r="I43" s="75"/>
      <c r="J43" s="92"/>
      <c r="K43" s="87"/>
      <c r="M43" s="76"/>
      <c r="N43" s="34"/>
      <c r="O43" s="92"/>
      <c r="P43" s="87"/>
    </row>
    <row r="44" spans="2:16" s="39" customFormat="1" ht="30" customHeight="1" x14ac:dyDescent="0.2">
      <c r="B44" s="89">
        <v>36</v>
      </c>
      <c r="C44" s="76"/>
      <c r="D44" s="34"/>
      <c r="E44" s="90"/>
      <c r="F44" s="96"/>
      <c r="H44" s="75"/>
      <c r="I44" s="75"/>
      <c r="J44" s="92"/>
      <c r="K44" s="87"/>
      <c r="M44" s="76"/>
      <c r="N44" s="34"/>
      <c r="O44" s="92"/>
      <c r="P44" s="87"/>
    </row>
    <row r="45" spans="2:16" s="39" customFormat="1" ht="30" customHeight="1" x14ac:dyDescent="0.2">
      <c r="B45" s="89">
        <v>37</v>
      </c>
      <c r="C45" s="76"/>
      <c r="D45" s="34"/>
      <c r="E45" s="90"/>
      <c r="F45" s="96"/>
      <c r="H45" s="75"/>
      <c r="I45" s="75"/>
      <c r="J45" s="92"/>
      <c r="K45" s="87"/>
      <c r="M45" s="76"/>
      <c r="N45" s="34"/>
      <c r="O45" s="92"/>
      <c r="P45" s="87"/>
    </row>
    <row r="46" spans="2:16" s="39" customFormat="1" ht="30" customHeight="1" x14ac:dyDescent="0.2">
      <c r="B46" s="89">
        <v>38</v>
      </c>
      <c r="C46" s="76"/>
      <c r="D46" s="34"/>
      <c r="E46" s="90"/>
      <c r="F46" s="96"/>
      <c r="H46" s="75"/>
      <c r="I46" s="75"/>
      <c r="J46" s="92"/>
      <c r="K46" s="87"/>
      <c r="M46" s="76"/>
      <c r="N46" s="34"/>
      <c r="O46" s="92"/>
      <c r="P46" s="87"/>
    </row>
    <row r="47" spans="2:16" s="39" customFormat="1" ht="30" customHeight="1" x14ac:dyDescent="0.2">
      <c r="B47" s="89">
        <v>39</v>
      </c>
      <c r="C47" s="76"/>
      <c r="D47" s="34"/>
      <c r="E47" s="90"/>
      <c r="F47" s="96"/>
      <c r="H47" s="75"/>
      <c r="I47" s="75"/>
      <c r="J47" s="92"/>
      <c r="K47" s="87"/>
      <c r="M47" s="76"/>
      <c r="N47" s="34"/>
      <c r="O47" s="92"/>
      <c r="P47" s="87"/>
    </row>
    <row r="48" spans="2:16" s="39" customFormat="1" ht="30" customHeight="1" x14ac:dyDescent="0.2">
      <c r="B48" s="89">
        <v>40</v>
      </c>
      <c r="C48" s="75"/>
      <c r="D48" s="33"/>
      <c r="E48" s="90"/>
      <c r="F48" s="96"/>
      <c r="H48" s="75"/>
      <c r="I48" s="75"/>
      <c r="J48" s="92"/>
      <c r="K48" s="87"/>
      <c r="M48" s="75"/>
      <c r="N48" s="33"/>
      <c r="O48" s="92"/>
      <c r="P48" s="87"/>
    </row>
    <row r="49" spans="2:16" s="39" customFormat="1" ht="30" customHeight="1" x14ac:dyDescent="0.2">
      <c r="C49" s="433" t="s">
        <v>75</v>
      </c>
      <c r="D49" s="433"/>
      <c r="E49" s="84"/>
      <c r="F49" s="84"/>
    </row>
    <row r="50" spans="2:16" s="59" customFormat="1" ht="30" customHeight="1" x14ac:dyDescent="0.2">
      <c r="H50" s="61"/>
      <c r="I50" s="60"/>
      <c r="J50" s="60"/>
      <c r="K50" s="60"/>
      <c r="M50" s="61"/>
      <c r="N50" s="60"/>
      <c r="O50" s="60"/>
      <c r="P50" s="60"/>
    </row>
    <row r="51" spans="2:16" s="59" customFormat="1" ht="21" customHeight="1" x14ac:dyDescent="0.2">
      <c r="H51" s="61"/>
      <c r="I51" s="60"/>
      <c r="J51" s="60"/>
      <c r="K51" s="60"/>
      <c r="M51" s="61"/>
      <c r="N51" s="60"/>
      <c r="O51" s="60"/>
      <c r="P51" s="60"/>
    </row>
    <row r="52" spans="2:16" s="59" customFormat="1" ht="21" customHeight="1" x14ac:dyDescent="0.2">
      <c r="H52" s="61"/>
      <c r="I52" s="60"/>
      <c r="J52" s="60"/>
      <c r="K52" s="60"/>
      <c r="M52" s="61"/>
      <c r="N52" s="60"/>
      <c r="O52" s="60"/>
      <c r="P52" s="60"/>
    </row>
    <row r="53" spans="2:16" s="59" customFormat="1" ht="21" customHeight="1" x14ac:dyDescent="0.2">
      <c r="H53" s="61"/>
      <c r="I53" s="60"/>
      <c r="J53" s="60"/>
      <c r="K53" s="60"/>
      <c r="M53" s="61"/>
      <c r="N53" s="60"/>
      <c r="O53" s="60"/>
      <c r="P53" s="60"/>
    </row>
    <row r="54" spans="2:16" ht="60" hidden="1" customHeight="1" x14ac:dyDescent="0.2">
      <c r="B54" s="60">
        <v>1</v>
      </c>
      <c r="C54" s="62" t="s">
        <v>57</v>
      </c>
      <c r="D54" s="26" t="s">
        <v>51</v>
      </c>
      <c r="E54" s="26"/>
      <c r="F54" s="26"/>
      <c r="G54" s="60">
        <v>0</v>
      </c>
      <c r="H54" s="39"/>
      <c r="I54" s="39"/>
      <c r="J54" s="39"/>
      <c r="K54" s="39"/>
      <c r="M54" s="39"/>
      <c r="N54" s="39"/>
      <c r="O54" s="39"/>
      <c r="P54" s="39"/>
    </row>
    <row r="55" spans="2:16" ht="60" hidden="1" customHeight="1" x14ac:dyDescent="0.2">
      <c r="B55" s="60">
        <v>2</v>
      </c>
      <c r="C55" s="62" t="s">
        <v>58</v>
      </c>
      <c r="D55" s="26" t="s">
        <v>52</v>
      </c>
      <c r="E55" s="26"/>
      <c r="F55" s="26"/>
      <c r="G55" s="60">
        <v>40</v>
      </c>
    </row>
    <row r="56" spans="2:16" ht="72" hidden="1" customHeight="1" x14ac:dyDescent="0.2">
      <c r="B56" s="60">
        <v>3</v>
      </c>
      <c r="C56" s="62" t="s">
        <v>59</v>
      </c>
      <c r="D56" s="26" t="s">
        <v>60</v>
      </c>
      <c r="E56" s="26"/>
      <c r="F56" s="26"/>
      <c r="G56" s="60">
        <v>60</v>
      </c>
      <c r="H56" s="39"/>
      <c r="I56" s="39"/>
      <c r="J56" s="39"/>
      <c r="K56" s="39"/>
      <c r="M56" s="39"/>
      <c r="N56" s="39"/>
      <c r="O56" s="39"/>
      <c r="P56" s="39"/>
    </row>
    <row r="58" spans="2:16" x14ac:dyDescent="0.2">
      <c r="H58" s="39"/>
      <c r="I58" s="39"/>
      <c r="J58" s="39"/>
      <c r="K58" s="39"/>
      <c r="M58" s="39"/>
      <c r="N58" s="39"/>
      <c r="O58" s="39"/>
      <c r="P58" s="39"/>
    </row>
    <row r="60" spans="2:16" x14ac:dyDescent="0.2">
      <c r="H60" s="39"/>
      <c r="I60" s="39"/>
      <c r="J60" s="39"/>
      <c r="K60" s="39"/>
      <c r="M60" s="39"/>
      <c r="N60" s="39"/>
      <c r="O60" s="39"/>
      <c r="P60" s="39"/>
    </row>
    <row r="62" spans="2:16" s="64" customFormat="1" ht="25.5" hidden="1" x14ac:dyDescent="0.2">
      <c r="C62" s="63" t="s">
        <v>14</v>
      </c>
      <c r="D62" s="63" t="s">
        <v>11</v>
      </c>
      <c r="E62" s="85"/>
      <c r="F62" s="85"/>
      <c r="H62" s="63"/>
      <c r="I62" s="63"/>
      <c r="J62" s="85"/>
      <c r="K62" s="85"/>
      <c r="M62" s="63"/>
      <c r="N62" s="63"/>
      <c r="O62" s="85"/>
      <c r="P62" s="85"/>
    </row>
    <row r="63" spans="2:16" s="64" customFormat="1" hidden="1" x14ac:dyDescent="0.2">
      <c r="C63" s="63"/>
      <c r="D63" s="63"/>
      <c r="E63" s="85"/>
      <c r="F63" s="85"/>
      <c r="H63" s="63"/>
      <c r="I63" s="63"/>
      <c r="J63" s="85"/>
      <c r="K63" s="85"/>
      <c r="M63" s="63"/>
      <c r="N63" s="63"/>
      <c r="O63" s="85"/>
      <c r="P63" s="85"/>
    </row>
    <row r="64" spans="2:16" s="64" customFormat="1" ht="16.5" hidden="1" customHeight="1" x14ac:dyDescent="0.2">
      <c r="C64" s="65" t="s">
        <v>12</v>
      </c>
      <c r="D64" s="66">
        <v>40</v>
      </c>
      <c r="E64" s="86"/>
      <c r="F64" s="86"/>
      <c r="H64" s="65"/>
      <c r="I64" s="66"/>
      <c r="J64" s="86"/>
      <c r="K64" s="86"/>
      <c r="M64" s="65"/>
      <c r="N64" s="66"/>
      <c r="O64" s="86"/>
      <c r="P64" s="86"/>
    </row>
    <row r="65" spans="3:16" s="64" customFormat="1" ht="16.5" hidden="1" customHeight="1" x14ac:dyDescent="0.2">
      <c r="C65" s="65" t="s">
        <v>13</v>
      </c>
      <c r="D65" s="66">
        <v>25</v>
      </c>
      <c r="E65" s="86"/>
      <c r="F65" s="86"/>
      <c r="H65" s="65"/>
      <c r="I65" s="66"/>
      <c r="J65" s="86"/>
      <c r="K65" s="86"/>
      <c r="M65" s="65"/>
      <c r="N65" s="66"/>
      <c r="O65" s="86"/>
      <c r="P65" s="86"/>
    </row>
    <row r="66" spans="3:16" s="64" customFormat="1" ht="16.5" hidden="1" customHeight="1" x14ac:dyDescent="0.2">
      <c r="C66" s="65" t="s">
        <v>7</v>
      </c>
      <c r="D66" s="66">
        <v>20</v>
      </c>
      <c r="E66" s="86"/>
      <c r="F66" s="86"/>
      <c r="H66" s="65"/>
      <c r="I66" s="66"/>
      <c r="J66" s="86"/>
      <c r="K66" s="86"/>
      <c r="M66" s="65"/>
      <c r="N66" s="66"/>
      <c r="O66" s="86"/>
      <c r="P66" s="86"/>
    </row>
    <row r="67" spans="3:16" s="64" customFormat="1" ht="16.5" hidden="1" customHeight="1" x14ac:dyDescent="0.2">
      <c r="C67" s="65" t="s">
        <v>9</v>
      </c>
      <c r="D67" s="66">
        <v>20</v>
      </c>
      <c r="E67" s="86"/>
      <c r="F67" s="86"/>
      <c r="H67" s="65"/>
      <c r="I67" s="66"/>
      <c r="J67" s="86"/>
      <c r="K67" s="86"/>
      <c r="M67" s="65"/>
      <c r="N67" s="66"/>
      <c r="O67" s="86"/>
      <c r="P67" s="86"/>
    </row>
    <row r="68" spans="3:16" s="64" customFormat="1" ht="16.5" hidden="1" customHeight="1" x14ac:dyDescent="0.2">
      <c r="C68" s="65" t="s">
        <v>6</v>
      </c>
      <c r="D68" s="66">
        <v>15</v>
      </c>
      <c r="E68" s="86"/>
      <c r="F68" s="86"/>
      <c r="H68" s="65"/>
      <c r="I68" s="66"/>
      <c r="J68" s="86"/>
      <c r="K68" s="86"/>
      <c r="M68" s="65"/>
      <c r="N68" s="66"/>
      <c r="O68" s="86"/>
      <c r="P68" s="86"/>
    </row>
    <row r="69" spans="3:16" s="64" customFormat="1" ht="16.5" hidden="1" customHeight="1" x14ac:dyDescent="0.2">
      <c r="C69" s="65" t="s">
        <v>2</v>
      </c>
      <c r="D69" s="66">
        <v>16.5</v>
      </c>
      <c r="E69" s="86"/>
      <c r="F69" s="86"/>
      <c r="H69" s="65"/>
      <c r="I69" s="66"/>
      <c r="J69" s="86"/>
      <c r="K69" s="86"/>
      <c r="M69" s="65"/>
      <c r="N69" s="66"/>
      <c r="O69" s="86"/>
      <c r="P69" s="86"/>
    </row>
    <row r="70" spans="3:16" s="64" customFormat="1" ht="16.5" hidden="1" customHeight="1" x14ac:dyDescent="0.2">
      <c r="C70" s="65" t="s">
        <v>5</v>
      </c>
      <c r="D70" s="66">
        <v>15</v>
      </c>
      <c r="E70" s="86"/>
      <c r="F70" s="86"/>
      <c r="H70" s="65"/>
      <c r="I70" s="66"/>
      <c r="J70" s="86"/>
      <c r="K70" s="86"/>
      <c r="M70" s="65"/>
      <c r="N70" s="66"/>
      <c r="O70" s="86"/>
      <c r="P70" s="86"/>
    </row>
    <row r="71" spans="3:16" s="64" customFormat="1" ht="16.5" hidden="1" customHeight="1" x14ac:dyDescent="0.2">
      <c r="C71" s="65" t="s">
        <v>1</v>
      </c>
      <c r="D71" s="66">
        <v>16</v>
      </c>
      <c r="E71" s="86"/>
      <c r="F71" s="86"/>
      <c r="H71" s="65"/>
      <c r="I71" s="66"/>
      <c r="J71" s="86"/>
      <c r="K71" s="86"/>
      <c r="M71" s="65"/>
      <c r="N71" s="66"/>
      <c r="O71" s="86"/>
      <c r="P71" s="86"/>
    </row>
    <row r="72" spans="3:16" s="64" customFormat="1" ht="16.5" hidden="1" customHeight="1" x14ac:dyDescent="0.2">
      <c r="C72" s="65" t="s">
        <v>0</v>
      </c>
      <c r="D72" s="66">
        <v>17</v>
      </c>
      <c r="E72" s="86"/>
      <c r="F72" s="86"/>
      <c r="H72" s="65"/>
      <c r="I72" s="66"/>
      <c r="J72" s="86"/>
      <c r="K72" s="86"/>
      <c r="M72" s="65"/>
      <c r="N72" s="66"/>
      <c r="O72" s="86"/>
      <c r="P72" s="86"/>
    </row>
    <row r="73" spans="3:16" s="64" customFormat="1" ht="16.5" hidden="1" customHeight="1" x14ac:dyDescent="0.2">
      <c r="C73" s="65" t="s">
        <v>3</v>
      </c>
      <c r="D73" s="66">
        <v>14</v>
      </c>
      <c r="E73" s="86"/>
      <c r="F73" s="86"/>
      <c r="H73" s="65"/>
      <c r="I73" s="66"/>
      <c r="J73" s="86"/>
      <c r="K73" s="86"/>
      <c r="M73" s="65"/>
      <c r="N73" s="66"/>
      <c r="O73" s="86"/>
      <c r="P73" s="86"/>
    </row>
    <row r="74" spans="3:16" s="64" customFormat="1" ht="16.5" hidden="1" customHeight="1" x14ac:dyDescent="0.2">
      <c r="C74" s="65" t="s">
        <v>8</v>
      </c>
      <c r="D74" s="66">
        <v>12</v>
      </c>
      <c r="E74" s="86"/>
      <c r="F74" s="86"/>
      <c r="H74" s="65"/>
      <c r="I74" s="66"/>
      <c r="J74" s="86"/>
      <c r="K74" s="86"/>
      <c r="M74" s="65"/>
      <c r="N74" s="66"/>
      <c r="O74" s="86"/>
      <c r="P74" s="86"/>
    </row>
    <row r="75" spans="3:16" s="64" customFormat="1" ht="16.5" hidden="1" customHeight="1" x14ac:dyDescent="0.2">
      <c r="C75" s="65" t="s">
        <v>10</v>
      </c>
      <c r="D75" s="66">
        <v>18</v>
      </c>
      <c r="E75" s="86"/>
      <c r="F75" s="86"/>
      <c r="H75" s="65"/>
      <c r="I75" s="66"/>
      <c r="J75" s="86"/>
      <c r="K75" s="86"/>
      <c r="M75" s="65"/>
      <c r="N75" s="66"/>
      <c r="O75" s="86"/>
      <c r="P75" s="86"/>
    </row>
  </sheetData>
  <sheetProtection password="CF35" sheet="1" objects="1" scenarios="1" insertHyperlinks="0" selectLockedCells="1"/>
  <mergeCells count="4">
    <mergeCell ref="C2:D2"/>
    <mergeCell ref="C49:D49"/>
    <mergeCell ref="M2:N2"/>
    <mergeCell ref="H5:P5"/>
  </mergeCells>
  <printOptions horizontalCentered="1"/>
  <pageMargins left="0.51181102362204722" right="0.51181102362204722" top="0.78740157480314965" bottom="0.59055118110236227" header="0.31496062992125984" footer="0.31496062992125984"/>
  <pageSetup paperSize="9" scale="55" orientation="portrait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298" id="{E5D93DDE-BA74-44F8-B148-E81ADED3634A}">
            <xm:f>Milch!#REF!&lt;Milch!#REF!</xm:f>
            <x14:dxf>
              <font>
                <color theme="1"/>
              </font>
              <fill>
                <patternFill>
                  <bgColor theme="1"/>
                </patternFill>
              </fill>
            </x14:dxf>
          </x14:cfRule>
          <xm:sqref>C8:P48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033"/>
  <sheetViews>
    <sheetView showGridLines="0" tabSelected="1" topLeftCell="B1" workbookViewId="0">
      <selection activeCell="B10" sqref="B10:C10"/>
    </sheetView>
  </sheetViews>
  <sheetFormatPr baseColWidth="10" defaultRowHeight="14.25" x14ac:dyDescent="0.2"/>
  <cols>
    <col min="1" max="1" width="2.375" style="7" customWidth="1"/>
    <col min="2" max="3" width="35.625" style="7" customWidth="1"/>
    <col min="4" max="4" width="2.375" style="7" customWidth="1"/>
    <col min="5" max="12" width="4.125" style="7" customWidth="1"/>
    <col min="13" max="13" width="2.375" style="7" customWidth="1"/>
    <col min="14" max="17" width="14.625" style="361" hidden="1" customWidth="1"/>
    <col min="18" max="18" width="4.125" style="370" customWidth="1"/>
    <col min="19" max="19" width="4.125" style="7" customWidth="1"/>
    <col min="20" max="21" width="10" style="7" customWidth="1"/>
    <col min="22" max="16384" width="11" style="7"/>
  </cols>
  <sheetData>
    <row r="1" spans="2:18" x14ac:dyDescent="0.2">
      <c r="N1" s="312" t="s">
        <v>179</v>
      </c>
      <c r="R1" s="7"/>
    </row>
    <row r="2" spans="2:18" ht="90" customHeight="1" x14ac:dyDescent="0.2">
      <c r="B2" s="439" t="s">
        <v>205</v>
      </c>
      <c r="C2" s="440"/>
      <c r="E2" s="362"/>
      <c r="F2" s="362"/>
      <c r="G2" s="362"/>
      <c r="H2" s="362"/>
      <c r="I2" s="362"/>
      <c r="J2" s="362"/>
      <c r="K2" s="362"/>
      <c r="L2" s="362"/>
      <c r="N2" s="312" t="s">
        <v>180</v>
      </c>
      <c r="R2" s="7"/>
    </row>
    <row r="3" spans="2:18" ht="15" customHeight="1" x14ac:dyDescent="0.2">
      <c r="B3" s="441"/>
      <c r="C3" s="442"/>
      <c r="E3" s="362"/>
      <c r="F3" s="362"/>
      <c r="G3" s="362"/>
      <c r="H3" s="362"/>
      <c r="I3" s="362"/>
      <c r="J3" s="362"/>
      <c r="K3" s="362"/>
      <c r="L3" s="362"/>
      <c r="N3" s="312" t="s">
        <v>181</v>
      </c>
      <c r="R3" s="7"/>
    </row>
    <row r="4" spans="2:18" ht="30" customHeight="1" x14ac:dyDescent="0.2">
      <c r="B4" s="363" t="s">
        <v>206</v>
      </c>
      <c r="C4" s="328">
        <f ca="1">IF(C5=O6,INDEX(O10:O2020,MATCH(TODAY(),P10:P2020,0),1),"wurde bereits eingetragen")</f>
        <v>1409</v>
      </c>
      <c r="E4" s="362"/>
      <c r="F4" s="362"/>
      <c r="G4" s="362"/>
      <c r="H4" s="362"/>
      <c r="I4" s="362"/>
      <c r="J4" s="362"/>
      <c r="K4" s="362"/>
      <c r="L4" s="362"/>
      <c r="N4" s="313" t="s">
        <v>182</v>
      </c>
      <c r="O4" s="314">
        <f ca="1">INDEX(O10:O2020,MATCH(TODAY(),P10:P2020,0),1)</f>
        <v>1409</v>
      </c>
      <c r="P4" s="315" t="s">
        <v>140</v>
      </c>
      <c r="Q4" s="315" t="s">
        <v>141</v>
      </c>
      <c r="R4" s="7"/>
    </row>
    <row r="5" spans="2:18" ht="30" customHeight="1" x14ac:dyDescent="0.2">
      <c r="B5" s="364" t="str">
        <f ca="1">IF(AND(TODAY()&gt;=$P$5,TODAY()&lt;=$Q$5),"Code eingetragen &gt;&gt;&gt;","Code bitte hier eintragen &gt;&gt;&gt;")</f>
        <v>Code bitte hier eintragen &gt;&gt;&gt;</v>
      </c>
      <c r="C5" s="316">
        <f ca="1">TODAY()-1</f>
        <v>43676</v>
      </c>
      <c r="E5" s="362"/>
      <c r="F5" s="362"/>
      <c r="G5" s="362"/>
      <c r="H5" s="362"/>
      <c r="I5" s="362"/>
      <c r="J5" s="362"/>
      <c r="K5" s="362"/>
      <c r="L5" s="362"/>
      <c r="N5" s="317" t="s">
        <v>183</v>
      </c>
      <c r="O5" s="318">
        <f ca="1">C5</f>
        <v>43676</v>
      </c>
      <c r="P5" s="319">
        <f ca="1">IFERROR(IF($O$5=$O$6,$O$6,INDEX(P10:P2020,MATCH($O$5,$O$10:$O$2020,0),1)),$O$6)</f>
        <v>43676</v>
      </c>
      <c r="Q5" s="319">
        <f ca="1">IFERROR(IF($O$5=$O$6,$O$6,INDEX(Q10:Q2020,MATCH($O$5,$O$10:$O$2020,0),1)),$O$6)</f>
        <v>43676</v>
      </c>
      <c r="R5" s="7"/>
    </row>
    <row r="6" spans="2:18" ht="30" customHeight="1" x14ac:dyDescent="0.2">
      <c r="B6" s="363" t="s">
        <v>184</v>
      </c>
      <c r="C6" s="365" t="str">
        <f ca="1">IF(AND(TODAY()&gt;=P5,TODAY()&lt;=Q5),Q5,"Bitte richtigen Code eintragen!")</f>
        <v>Bitte richtigen Code eintragen!</v>
      </c>
      <c r="E6" s="362"/>
      <c r="F6" s="362"/>
      <c r="G6" s="362"/>
      <c r="H6" s="362"/>
      <c r="I6" s="362"/>
      <c r="J6" s="362"/>
      <c r="K6" s="362"/>
      <c r="L6" s="362"/>
      <c r="N6" s="320" t="s">
        <v>138</v>
      </c>
      <c r="O6" s="321">
        <f ca="1">TODAY()-1</f>
        <v>43676</v>
      </c>
      <c r="P6" s="448" t="s">
        <v>185</v>
      </c>
      <c r="Q6" s="449"/>
      <c r="R6" s="7"/>
    </row>
    <row r="7" spans="2:18" ht="24" customHeight="1" x14ac:dyDescent="0.2">
      <c r="B7" s="443" t="s">
        <v>186</v>
      </c>
      <c r="C7" s="443"/>
      <c r="R7" s="7"/>
    </row>
    <row r="8" spans="2:18" ht="30" customHeight="1" x14ac:dyDescent="0.2">
      <c r="N8" s="164" t="s">
        <v>142</v>
      </c>
      <c r="O8" s="366">
        <v>2</v>
      </c>
      <c r="P8" s="164" t="s">
        <v>187</v>
      </c>
      <c r="Q8" s="322">
        <f>Q2020</f>
        <v>45659</v>
      </c>
      <c r="R8" s="7"/>
    </row>
    <row r="9" spans="2:18" ht="30" customHeight="1" x14ac:dyDescent="0.2">
      <c r="B9" s="444" t="s">
        <v>207</v>
      </c>
      <c r="C9" s="445"/>
      <c r="N9" s="164" t="s">
        <v>143</v>
      </c>
      <c r="O9" s="164" t="s">
        <v>139</v>
      </c>
      <c r="P9" s="164" t="s">
        <v>140</v>
      </c>
      <c r="Q9" s="164" t="s">
        <v>141</v>
      </c>
      <c r="R9" s="7"/>
    </row>
    <row r="10" spans="2:18" ht="30" customHeight="1" x14ac:dyDescent="0.2">
      <c r="B10" s="450" t="s">
        <v>208</v>
      </c>
      <c r="C10" s="451"/>
      <c r="N10" s="367">
        <f>DAY(P10)</f>
        <v>1</v>
      </c>
      <c r="O10" s="368">
        <f t="shared" ref="O10:O73" si="0">ROUND(P10/N10,0)</f>
        <v>43647</v>
      </c>
      <c r="P10" s="323">
        <v>43647</v>
      </c>
      <c r="Q10" s="324">
        <f>P10+O8</f>
        <v>43649</v>
      </c>
      <c r="R10" s="7"/>
    </row>
    <row r="11" spans="2:18" ht="30" customHeight="1" x14ac:dyDescent="0.2">
      <c r="B11" s="446" t="s">
        <v>188</v>
      </c>
      <c r="C11" s="447"/>
      <c r="N11" s="367">
        <f t="shared" ref="N11:N74" si="1">DAY(P11)</f>
        <v>2</v>
      </c>
      <c r="O11" s="325">
        <f t="shared" si="0"/>
        <v>21824</v>
      </c>
      <c r="P11" s="326">
        <f>P10+1</f>
        <v>43648</v>
      </c>
      <c r="Q11" s="326">
        <f>Q10+1</f>
        <v>43650</v>
      </c>
      <c r="R11" s="7"/>
    </row>
    <row r="12" spans="2:18" ht="30" customHeight="1" x14ac:dyDescent="0.2">
      <c r="B12" s="435" t="s">
        <v>209</v>
      </c>
      <c r="C12" s="436"/>
      <c r="N12" s="367">
        <f t="shared" si="1"/>
        <v>3</v>
      </c>
      <c r="O12" s="368">
        <f t="shared" si="0"/>
        <v>14550</v>
      </c>
      <c r="P12" s="369">
        <f t="shared" ref="P12:Q27" si="2">P11+1</f>
        <v>43649</v>
      </c>
      <c r="Q12" s="369">
        <f t="shared" si="2"/>
        <v>43651</v>
      </c>
      <c r="R12" s="7"/>
    </row>
    <row r="13" spans="2:18" ht="30" customHeight="1" x14ac:dyDescent="0.2">
      <c r="B13" s="437" t="s">
        <v>189</v>
      </c>
      <c r="C13" s="438"/>
      <c r="N13" s="367">
        <f t="shared" si="1"/>
        <v>4</v>
      </c>
      <c r="O13" s="368">
        <f t="shared" si="0"/>
        <v>10913</v>
      </c>
      <c r="P13" s="369">
        <f t="shared" si="2"/>
        <v>43650</v>
      </c>
      <c r="Q13" s="369">
        <f t="shared" si="2"/>
        <v>43652</v>
      </c>
      <c r="R13" s="7"/>
    </row>
    <row r="14" spans="2:18" ht="24" customHeight="1" x14ac:dyDescent="0.2">
      <c r="N14" s="367">
        <f t="shared" si="1"/>
        <v>5</v>
      </c>
      <c r="O14" s="368">
        <f t="shared" si="0"/>
        <v>8730</v>
      </c>
      <c r="P14" s="369">
        <f t="shared" si="2"/>
        <v>43651</v>
      </c>
      <c r="Q14" s="369">
        <f t="shared" si="2"/>
        <v>43653</v>
      </c>
      <c r="R14" s="7"/>
    </row>
    <row r="15" spans="2:18" ht="24" customHeight="1" x14ac:dyDescent="0.2">
      <c r="N15" s="367">
        <f t="shared" si="1"/>
        <v>6</v>
      </c>
      <c r="O15" s="368">
        <f t="shared" si="0"/>
        <v>7275</v>
      </c>
      <c r="P15" s="369">
        <f t="shared" si="2"/>
        <v>43652</v>
      </c>
      <c r="Q15" s="369">
        <f t="shared" si="2"/>
        <v>43654</v>
      </c>
      <c r="R15" s="7"/>
    </row>
    <row r="16" spans="2:18" ht="24" customHeight="1" x14ac:dyDescent="0.2">
      <c r="N16" s="367">
        <f t="shared" si="1"/>
        <v>7</v>
      </c>
      <c r="O16" s="368">
        <f t="shared" si="0"/>
        <v>6236</v>
      </c>
      <c r="P16" s="369">
        <f t="shared" si="2"/>
        <v>43653</v>
      </c>
      <c r="Q16" s="369">
        <f t="shared" si="2"/>
        <v>43655</v>
      </c>
      <c r="R16" s="7"/>
    </row>
    <row r="17" spans="14:18" ht="24" customHeight="1" x14ac:dyDescent="0.2">
      <c r="N17" s="367">
        <f t="shared" si="1"/>
        <v>8</v>
      </c>
      <c r="O17" s="368">
        <f t="shared" si="0"/>
        <v>5457</v>
      </c>
      <c r="P17" s="369">
        <f t="shared" si="2"/>
        <v>43654</v>
      </c>
      <c r="Q17" s="369">
        <f t="shared" si="2"/>
        <v>43656</v>
      </c>
    </row>
    <row r="18" spans="14:18" ht="24" customHeight="1" x14ac:dyDescent="0.2">
      <c r="N18" s="367">
        <f t="shared" si="1"/>
        <v>9</v>
      </c>
      <c r="O18" s="368">
        <f t="shared" si="0"/>
        <v>4851</v>
      </c>
      <c r="P18" s="369">
        <f t="shared" si="2"/>
        <v>43655</v>
      </c>
      <c r="Q18" s="369">
        <f t="shared" si="2"/>
        <v>43657</v>
      </c>
      <c r="R18" s="7"/>
    </row>
    <row r="19" spans="14:18" ht="24" customHeight="1" x14ac:dyDescent="0.2">
      <c r="N19" s="367">
        <f t="shared" si="1"/>
        <v>10</v>
      </c>
      <c r="O19" s="368">
        <f t="shared" si="0"/>
        <v>4366</v>
      </c>
      <c r="P19" s="369">
        <f t="shared" si="2"/>
        <v>43656</v>
      </c>
      <c r="Q19" s="369">
        <f t="shared" si="2"/>
        <v>43658</v>
      </c>
      <c r="R19" s="7"/>
    </row>
    <row r="20" spans="14:18" ht="24" customHeight="1" x14ac:dyDescent="0.2">
      <c r="N20" s="367">
        <f t="shared" si="1"/>
        <v>11</v>
      </c>
      <c r="O20" s="368">
        <f t="shared" si="0"/>
        <v>3969</v>
      </c>
      <c r="P20" s="369">
        <f t="shared" si="2"/>
        <v>43657</v>
      </c>
      <c r="Q20" s="369">
        <f t="shared" si="2"/>
        <v>43659</v>
      </c>
      <c r="R20" s="7"/>
    </row>
    <row r="21" spans="14:18" ht="24" customHeight="1" x14ac:dyDescent="0.2">
      <c r="N21" s="367">
        <f t="shared" si="1"/>
        <v>12</v>
      </c>
      <c r="O21" s="368">
        <f t="shared" si="0"/>
        <v>3638</v>
      </c>
      <c r="P21" s="369">
        <f t="shared" si="2"/>
        <v>43658</v>
      </c>
      <c r="Q21" s="369">
        <f t="shared" si="2"/>
        <v>43660</v>
      </c>
      <c r="R21" s="7"/>
    </row>
    <row r="22" spans="14:18" ht="24" customHeight="1" x14ac:dyDescent="0.2">
      <c r="N22" s="367">
        <f t="shared" si="1"/>
        <v>13</v>
      </c>
      <c r="O22" s="368">
        <f t="shared" si="0"/>
        <v>3358</v>
      </c>
      <c r="P22" s="369">
        <f t="shared" si="2"/>
        <v>43659</v>
      </c>
      <c r="Q22" s="369">
        <f t="shared" si="2"/>
        <v>43661</v>
      </c>
      <c r="R22" s="7"/>
    </row>
    <row r="23" spans="14:18" ht="24" customHeight="1" x14ac:dyDescent="0.2">
      <c r="N23" s="367">
        <f t="shared" si="1"/>
        <v>14</v>
      </c>
      <c r="O23" s="368">
        <f t="shared" si="0"/>
        <v>3119</v>
      </c>
      <c r="P23" s="369">
        <f t="shared" si="2"/>
        <v>43660</v>
      </c>
      <c r="Q23" s="369">
        <f t="shared" si="2"/>
        <v>43662</v>
      </c>
      <c r="R23" s="7"/>
    </row>
    <row r="24" spans="14:18" ht="24" customHeight="1" x14ac:dyDescent="0.2">
      <c r="N24" s="367">
        <f t="shared" si="1"/>
        <v>15</v>
      </c>
      <c r="O24" s="368">
        <f t="shared" si="0"/>
        <v>2911</v>
      </c>
      <c r="P24" s="369">
        <f t="shared" si="2"/>
        <v>43661</v>
      </c>
      <c r="Q24" s="369">
        <f t="shared" si="2"/>
        <v>43663</v>
      </c>
      <c r="R24" s="7"/>
    </row>
    <row r="25" spans="14:18" ht="24" customHeight="1" x14ac:dyDescent="0.2">
      <c r="N25" s="367">
        <f t="shared" si="1"/>
        <v>16</v>
      </c>
      <c r="O25" s="368">
        <f t="shared" si="0"/>
        <v>2729</v>
      </c>
      <c r="P25" s="369">
        <f t="shared" si="2"/>
        <v>43662</v>
      </c>
      <c r="Q25" s="369">
        <f t="shared" si="2"/>
        <v>43664</v>
      </c>
      <c r="R25" s="7"/>
    </row>
    <row r="26" spans="14:18" ht="24" customHeight="1" x14ac:dyDescent="0.2">
      <c r="N26" s="367">
        <f t="shared" si="1"/>
        <v>17</v>
      </c>
      <c r="O26" s="368">
        <f t="shared" si="0"/>
        <v>2568</v>
      </c>
      <c r="P26" s="369">
        <f t="shared" si="2"/>
        <v>43663</v>
      </c>
      <c r="Q26" s="369">
        <f t="shared" si="2"/>
        <v>43665</v>
      </c>
      <c r="R26" s="7"/>
    </row>
    <row r="27" spans="14:18" ht="15" customHeight="1" x14ac:dyDescent="0.2">
      <c r="N27" s="367">
        <f t="shared" si="1"/>
        <v>18</v>
      </c>
      <c r="O27" s="368">
        <f t="shared" si="0"/>
        <v>2426</v>
      </c>
      <c r="P27" s="369">
        <f t="shared" si="2"/>
        <v>43664</v>
      </c>
      <c r="Q27" s="369">
        <f t="shared" si="2"/>
        <v>43666</v>
      </c>
      <c r="R27" s="7"/>
    </row>
    <row r="28" spans="14:18" ht="15" customHeight="1" x14ac:dyDescent="0.2">
      <c r="N28" s="367">
        <f t="shared" si="1"/>
        <v>19</v>
      </c>
      <c r="O28" s="368">
        <f t="shared" si="0"/>
        <v>2298</v>
      </c>
      <c r="P28" s="369">
        <f t="shared" ref="P28:Q43" si="3">P27+1</f>
        <v>43665</v>
      </c>
      <c r="Q28" s="369">
        <f t="shared" si="3"/>
        <v>43667</v>
      </c>
      <c r="R28" s="7"/>
    </row>
    <row r="29" spans="14:18" ht="15" customHeight="1" x14ac:dyDescent="0.2">
      <c r="N29" s="367">
        <f t="shared" si="1"/>
        <v>20</v>
      </c>
      <c r="O29" s="368">
        <f t="shared" si="0"/>
        <v>2183</v>
      </c>
      <c r="P29" s="369">
        <f t="shared" si="3"/>
        <v>43666</v>
      </c>
      <c r="Q29" s="369">
        <f t="shared" si="3"/>
        <v>43668</v>
      </c>
      <c r="R29" s="7"/>
    </row>
    <row r="30" spans="14:18" ht="15" customHeight="1" x14ac:dyDescent="0.2">
      <c r="N30" s="367">
        <f t="shared" si="1"/>
        <v>21</v>
      </c>
      <c r="O30" s="368">
        <f t="shared" si="0"/>
        <v>2079</v>
      </c>
      <c r="P30" s="369">
        <f t="shared" si="3"/>
        <v>43667</v>
      </c>
      <c r="Q30" s="369">
        <f t="shared" si="3"/>
        <v>43669</v>
      </c>
      <c r="R30" s="7"/>
    </row>
    <row r="31" spans="14:18" ht="15" customHeight="1" x14ac:dyDescent="0.2">
      <c r="N31" s="367">
        <f t="shared" si="1"/>
        <v>22</v>
      </c>
      <c r="O31" s="368">
        <f t="shared" si="0"/>
        <v>1985</v>
      </c>
      <c r="P31" s="369">
        <f t="shared" si="3"/>
        <v>43668</v>
      </c>
      <c r="Q31" s="369">
        <f t="shared" si="3"/>
        <v>43670</v>
      </c>
      <c r="R31" s="7"/>
    </row>
    <row r="32" spans="14:18" ht="15" customHeight="1" x14ac:dyDescent="0.2">
      <c r="N32" s="367">
        <f t="shared" si="1"/>
        <v>23</v>
      </c>
      <c r="O32" s="368">
        <f t="shared" si="0"/>
        <v>1899</v>
      </c>
      <c r="P32" s="369">
        <f t="shared" si="3"/>
        <v>43669</v>
      </c>
      <c r="Q32" s="369">
        <f t="shared" si="3"/>
        <v>43671</v>
      </c>
      <c r="R32" s="7"/>
    </row>
    <row r="33" spans="14:18" ht="15" customHeight="1" x14ac:dyDescent="0.2">
      <c r="N33" s="367">
        <f t="shared" si="1"/>
        <v>24</v>
      </c>
      <c r="O33" s="368">
        <f t="shared" si="0"/>
        <v>1820</v>
      </c>
      <c r="P33" s="369">
        <f t="shared" si="3"/>
        <v>43670</v>
      </c>
      <c r="Q33" s="369">
        <f t="shared" si="3"/>
        <v>43672</v>
      </c>
      <c r="R33" s="7"/>
    </row>
    <row r="34" spans="14:18" ht="15" customHeight="1" x14ac:dyDescent="0.2">
      <c r="N34" s="367">
        <f t="shared" si="1"/>
        <v>25</v>
      </c>
      <c r="O34" s="368">
        <f t="shared" si="0"/>
        <v>1747</v>
      </c>
      <c r="P34" s="369">
        <f t="shared" si="3"/>
        <v>43671</v>
      </c>
      <c r="Q34" s="369">
        <f t="shared" si="3"/>
        <v>43673</v>
      </c>
      <c r="R34" s="7"/>
    </row>
    <row r="35" spans="14:18" ht="15" customHeight="1" x14ac:dyDescent="0.2">
      <c r="N35" s="367">
        <f t="shared" si="1"/>
        <v>26</v>
      </c>
      <c r="O35" s="368">
        <f t="shared" si="0"/>
        <v>1680</v>
      </c>
      <c r="P35" s="369">
        <f t="shared" si="3"/>
        <v>43672</v>
      </c>
      <c r="Q35" s="369">
        <f t="shared" si="3"/>
        <v>43674</v>
      </c>
      <c r="R35" s="7"/>
    </row>
    <row r="36" spans="14:18" ht="15" customHeight="1" x14ac:dyDescent="0.2">
      <c r="N36" s="367">
        <f t="shared" si="1"/>
        <v>27</v>
      </c>
      <c r="O36" s="368">
        <f t="shared" si="0"/>
        <v>1618</v>
      </c>
      <c r="P36" s="369">
        <f t="shared" si="3"/>
        <v>43673</v>
      </c>
      <c r="Q36" s="369">
        <f t="shared" si="3"/>
        <v>43675</v>
      </c>
      <c r="R36" s="7"/>
    </row>
    <row r="37" spans="14:18" ht="15" customHeight="1" x14ac:dyDescent="0.2">
      <c r="N37" s="367">
        <f t="shared" si="1"/>
        <v>28</v>
      </c>
      <c r="O37" s="368">
        <f t="shared" si="0"/>
        <v>1560</v>
      </c>
      <c r="P37" s="369">
        <f t="shared" si="3"/>
        <v>43674</v>
      </c>
      <c r="Q37" s="369">
        <f t="shared" si="3"/>
        <v>43676</v>
      </c>
      <c r="R37" s="7"/>
    </row>
    <row r="38" spans="14:18" ht="15" customHeight="1" x14ac:dyDescent="0.2">
      <c r="N38" s="367">
        <f t="shared" si="1"/>
        <v>29</v>
      </c>
      <c r="O38" s="368">
        <f t="shared" si="0"/>
        <v>1506</v>
      </c>
      <c r="P38" s="369">
        <f t="shared" si="3"/>
        <v>43675</v>
      </c>
      <c r="Q38" s="369">
        <f t="shared" si="3"/>
        <v>43677</v>
      </c>
      <c r="R38" s="7"/>
    </row>
    <row r="39" spans="14:18" ht="15" customHeight="1" x14ac:dyDescent="0.2">
      <c r="N39" s="367">
        <f t="shared" si="1"/>
        <v>30</v>
      </c>
      <c r="O39" s="368">
        <f t="shared" si="0"/>
        <v>1456</v>
      </c>
      <c r="P39" s="369">
        <f t="shared" si="3"/>
        <v>43676</v>
      </c>
      <c r="Q39" s="369">
        <f t="shared" si="3"/>
        <v>43678</v>
      </c>
      <c r="R39" s="7"/>
    </row>
    <row r="40" spans="14:18" ht="15" customHeight="1" x14ac:dyDescent="0.2">
      <c r="N40" s="367">
        <f t="shared" si="1"/>
        <v>31</v>
      </c>
      <c r="O40" s="368">
        <f t="shared" si="0"/>
        <v>1409</v>
      </c>
      <c r="P40" s="369">
        <f t="shared" si="3"/>
        <v>43677</v>
      </c>
      <c r="Q40" s="369">
        <f t="shared" si="3"/>
        <v>43679</v>
      </c>
      <c r="R40" s="7"/>
    </row>
    <row r="41" spans="14:18" ht="15" customHeight="1" x14ac:dyDescent="0.2">
      <c r="N41" s="367">
        <f t="shared" si="1"/>
        <v>1</v>
      </c>
      <c r="O41" s="368">
        <f t="shared" si="0"/>
        <v>43678</v>
      </c>
      <c r="P41" s="369">
        <f t="shared" si="3"/>
        <v>43678</v>
      </c>
      <c r="Q41" s="369">
        <f t="shared" si="3"/>
        <v>43680</v>
      </c>
      <c r="R41" s="7"/>
    </row>
    <row r="42" spans="14:18" ht="15" customHeight="1" x14ac:dyDescent="0.2">
      <c r="N42" s="367">
        <f t="shared" si="1"/>
        <v>2</v>
      </c>
      <c r="O42" s="368">
        <f t="shared" si="0"/>
        <v>21840</v>
      </c>
      <c r="P42" s="369">
        <f t="shared" si="3"/>
        <v>43679</v>
      </c>
      <c r="Q42" s="369">
        <f t="shared" si="3"/>
        <v>43681</v>
      </c>
      <c r="R42" s="7"/>
    </row>
    <row r="43" spans="14:18" ht="15" customHeight="1" x14ac:dyDescent="0.2">
      <c r="N43" s="367">
        <f t="shared" si="1"/>
        <v>3</v>
      </c>
      <c r="O43" s="368">
        <f t="shared" si="0"/>
        <v>14560</v>
      </c>
      <c r="P43" s="369">
        <f t="shared" si="3"/>
        <v>43680</v>
      </c>
      <c r="Q43" s="369">
        <f t="shared" si="3"/>
        <v>43682</v>
      </c>
      <c r="R43" s="7"/>
    </row>
    <row r="44" spans="14:18" ht="15" customHeight="1" x14ac:dyDescent="0.2">
      <c r="N44" s="367">
        <f t="shared" si="1"/>
        <v>4</v>
      </c>
      <c r="O44" s="368">
        <f t="shared" si="0"/>
        <v>10920</v>
      </c>
      <c r="P44" s="369">
        <f t="shared" ref="P44:Q59" si="4">P43+1</f>
        <v>43681</v>
      </c>
      <c r="Q44" s="369">
        <f t="shared" si="4"/>
        <v>43683</v>
      </c>
      <c r="R44" s="7"/>
    </row>
    <row r="45" spans="14:18" ht="15" customHeight="1" x14ac:dyDescent="0.2">
      <c r="N45" s="367">
        <f t="shared" si="1"/>
        <v>5</v>
      </c>
      <c r="O45" s="368">
        <f t="shared" si="0"/>
        <v>8736</v>
      </c>
      <c r="P45" s="369">
        <f t="shared" si="4"/>
        <v>43682</v>
      </c>
      <c r="Q45" s="369">
        <f t="shared" si="4"/>
        <v>43684</v>
      </c>
      <c r="R45" s="7"/>
    </row>
    <row r="46" spans="14:18" ht="15" customHeight="1" x14ac:dyDescent="0.2">
      <c r="N46" s="367">
        <f t="shared" si="1"/>
        <v>6</v>
      </c>
      <c r="O46" s="368">
        <f t="shared" si="0"/>
        <v>7281</v>
      </c>
      <c r="P46" s="369">
        <f t="shared" si="4"/>
        <v>43683</v>
      </c>
      <c r="Q46" s="369">
        <f t="shared" si="4"/>
        <v>43685</v>
      </c>
      <c r="R46" s="7"/>
    </row>
    <row r="47" spans="14:18" ht="15" customHeight="1" x14ac:dyDescent="0.2">
      <c r="N47" s="367">
        <f t="shared" si="1"/>
        <v>7</v>
      </c>
      <c r="O47" s="368">
        <f t="shared" si="0"/>
        <v>6241</v>
      </c>
      <c r="P47" s="369">
        <f t="shared" si="4"/>
        <v>43684</v>
      </c>
      <c r="Q47" s="369">
        <f t="shared" si="4"/>
        <v>43686</v>
      </c>
      <c r="R47" s="7"/>
    </row>
    <row r="48" spans="14:18" ht="15" customHeight="1" x14ac:dyDescent="0.2">
      <c r="N48" s="367">
        <f t="shared" si="1"/>
        <v>8</v>
      </c>
      <c r="O48" s="368">
        <f t="shared" si="0"/>
        <v>5461</v>
      </c>
      <c r="P48" s="369">
        <f t="shared" si="4"/>
        <v>43685</v>
      </c>
      <c r="Q48" s="369">
        <f t="shared" si="4"/>
        <v>43687</v>
      </c>
      <c r="R48" s="7"/>
    </row>
    <row r="49" spans="14:18" ht="15" customHeight="1" x14ac:dyDescent="0.2">
      <c r="N49" s="367">
        <f t="shared" si="1"/>
        <v>9</v>
      </c>
      <c r="O49" s="368">
        <f t="shared" si="0"/>
        <v>4854</v>
      </c>
      <c r="P49" s="369">
        <f t="shared" si="4"/>
        <v>43686</v>
      </c>
      <c r="Q49" s="369">
        <f t="shared" si="4"/>
        <v>43688</v>
      </c>
      <c r="R49" s="7"/>
    </row>
    <row r="50" spans="14:18" ht="15" customHeight="1" x14ac:dyDescent="0.2">
      <c r="N50" s="367">
        <f t="shared" si="1"/>
        <v>10</v>
      </c>
      <c r="O50" s="368">
        <f t="shared" si="0"/>
        <v>4369</v>
      </c>
      <c r="P50" s="369">
        <f t="shared" si="4"/>
        <v>43687</v>
      </c>
      <c r="Q50" s="369">
        <f t="shared" si="4"/>
        <v>43689</v>
      </c>
      <c r="R50" s="7"/>
    </row>
    <row r="51" spans="14:18" ht="15" customHeight="1" x14ac:dyDescent="0.2">
      <c r="N51" s="367">
        <f t="shared" si="1"/>
        <v>11</v>
      </c>
      <c r="O51" s="368">
        <f t="shared" si="0"/>
        <v>3972</v>
      </c>
      <c r="P51" s="369">
        <f t="shared" si="4"/>
        <v>43688</v>
      </c>
      <c r="Q51" s="369">
        <f t="shared" si="4"/>
        <v>43690</v>
      </c>
      <c r="R51" s="7"/>
    </row>
    <row r="52" spans="14:18" ht="15" customHeight="1" x14ac:dyDescent="0.2">
      <c r="N52" s="367">
        <f t="shared" si="1"/>
        <v>12</v>
      </c>
      <c r="O52" s="368">
        <f t="shared" si="0"/>
        <v>3641</v>
      </c>
      <c r="P52" s="369">
        <f t="shared" si="4"/>
        <v>43689</v>
      </c>
      <c r="Q52" s="369">
        <f t="shared" si="4"/>
        <v>43691</v>
      </c>
      <c r="R52" s="7"/>
    </row>
    <row r="53" spans="14:18" ht="15" customHeight="1" x14ac:dyDescent="0.2">
      <c r="N53" s="367">
        <f t="shared" si="1"/>
        <v>13</v>
      </c>
      <c r="O53" s="368">
        <f t="shared" si="0"/>
        <v>3361</v>
      </c>
      <c r="P53" s="369">
        <f t="shared" si="4"/>
        <v>43690</v>
      </c>
      <c r="Q53" s="369">
        <f t="shared" si="4"/>
        <v>43692</v>
      </c>
      <c r="R53" s="7"/>
    </row>
    <row r="54" spans="14:18" ht="15" customHeight="1" x14ac:dyDescent="0.2">
      <c r="N54" s="367">
        <f t="shared" si="1"/>
        <v>14</v>
      </c>
      <c r="O54" s="368">
        <f t="shared" si="0"/>
        <v>3121</v>
      </c>
      <c r="P54" s="369">
        <f t="shared" si="4"/>
        <v>43691</v>
      </c>
      <c r="Q54" s="369">
        <f t="shared" si="4"/>
        <v>43693</v>
      </c>
      <c r="R54" s="7"/>
    </row>
    <row r="55" spans="14:18" ht="15" customHeight="1" x14ac:dyDescent="0.2">
      <c r="N55" s="367">
        <f t="shared" si="1"/>
        <v>15</v>
      </c>
      <c r="O55" s="368">
        <f t="shared" si="0"/>
        <v>2913</v>
      </c>
      <c r="P55" s="369">
        <f t="shared" si="4"/>
        <v>43692</v>
      </c>
      <c r="Q55" s="369">
        <f t="shared" si="4"/>
        <v>43694</v>
      </c>
      <c r="R55" s="7"/>
    </row>
    <row r="56" spans="14:18" ht="15" customHeight="1" x14ac:dyDescent="0.2">
      <c r="N56" s="367">
        <f t="shared" si="1"/>
        <v>16</v>
      </c>
      <c r="O56" s="368">
        <f t="shared" si="0"/>
        <v>2731</v>
      </c>
      <c r="P56" s="369">
        <f t="shared" si="4"/>
        <v>43693</v>
      </c>
      <c r="Q56" s="369">
        <f t="shared" si="4"/>
        <v>43695</v>
      </c>
      <c r="R56" s="7"/>
    </row>
    <row r="57" spans="14:18" ht="15" customHeight="1" x14ac:dyDescent="0.2">
      <c r="N57" s="367">
        <f t="shared" si="1"/>
        <v>17</v>
      </c>
      <c r="O57" s="368">
        <f t="shared" si="0"/>
        <v>2570</v>
      </c>
      <c r="P57" s="369">
        <f t="shared" si="4"/>
        <v>43694</v>
      </c>
      <c r="Q57" s="369">
        <f t="shared" si="4"/>
        <v>43696</v>
      </c>
      <c r="R57" s="7"/>
    </row>
    <row r="58" spans="14:18" ht="15" customHeight="1" x14ac:dyDescent="0.2">
      <c r="N58" s="367">
        <f t="shared" si="1"/>
        <v>18</v>
      </c>
      <c r="O58" s="368">
        <f t="shared" si="0"/>
        <v>2428</v>
      </c>
      <c r="P58" s="369">
        <f t="shared" si="4"/>
        <v>43695</v>
      </c>
      <c r="Q58" s="369">
        <f t="shared" si="4"/>
        <v>43697</v>
      </c>
      <c r="R58" s="7"/>
    </row>
    <row r="59" spans="14:18" ht="15" customHeight="1" x14ac:dyDescent="0.2">
      <c r="N59" s="367">
        <f t="shared" si="1"/>
        <v>19</v>
      </c>
      <c r="O59" s="368">
        <f t="shared" si="0"/>
        <v>2300</v>
      </c>
      <c r="P59" s="369">
        <f t="shared" si="4"/>
        <v>43696</v>
      </c>
      <c r="Q59" s="369">
        <f t="shared" si="4"/>
        <v>43698</v>
      </c>
      <c r="R59" s="7"/>
    </row>
    <row r="60" spans="14:18" ht="15" customHeight="1" x14ac:dyDescent="0.2">
      <c r="N60" s="367">
        <f t="shared" si="1"/>
        <v>20</v>
      </c>
      <c r="O60" s="368">
        <f t="shared" si="0"/>
        <v>2185</v>
      </c>
      <c r="P60" s="369">
        <f t="shared" ref="P60:Q75" si="5">P59+1</f>
        <v>43697</v>
      </c>
      <c r="Q60" s="369">
        <f t="shared" si="5"/>
        <v>43699</v>
      </c>
      <c r="R60" s="7"/>
    </row>
    <row r="61" spans="14:18" ht="15" customHeight="1" x14ac:dyDescent="0.2">
      <c r="N61" s="367">
        <f t="shared" si="1"/>
        <v>21</v>
      </c>
      <c r="O61" s="368">
        <f t="shared" si="0"/>
        <v>2081</v>
      </c>
      <c r="P61" s="369">
        <f t="shared" si="5"/>
        <v>43698</v>
      </c>
      <c r="Q61" s="369">
        <f t="shared" si="5"/>
        <v>43700</v>
      </c>
      <c r="R61" s="7"/>
    </row>
    <row r="62" spans="14:18" ht="15" customHeight="1" x14ac:dyDescent="0.2">
      <c r="N62" s="367">
        <f t="shared" si="1"/>
        <v>22</v>
      </c>
      <c r="O62" s="368">
        <f t="shared" si="0"/>
        <v>1986</v>
      </c>
      <c r="P62" s="369">
        <f t="shared" si="5"/>
        <v>43699</v>
      </c>
      <c r="Q62" s="369">
        <f t="shared" si="5"/>
        <v>43701</v>
      </c>
      <c r="R62" s="7"/>
    </row>
    <row r="63" spans="14:18" ht="15" customHeight="1" x14ac:dyDescent="0.2">
      <c r="N63" s="367">
        <f t="shared" si="1"/>
        <v>23</v>
      </c>
      <c r="O63" s="368">
        <f t="shared" si="0"/>
        <v>1900</v>
      </c>
      <c r="P63" s="369">
        <f t="shared" si="5"/>
        <v>43700</v>
      </c>
      <c r="Q63" s="369">
        <f t="shared" si="5"/>
        <v>43702</v>
      </c>
      <c r="R63" s="7"/>
    </row>
    <row r="64" spans="14:18" ht="15" customHeight="1" x14ac:dyDescent="0.2">
      <c r="N64" s="367">
        <f t="shared" si="1"/>
        <v>24</v>
      </c>
      <c r="O64" s="368">
        <f t="shared" si="0"/>
        <v>1821</v>
      </c>
      <c r="P64" s="369">
        <f t="shared" si="5"/>
        <v>43701</v>
      </c>
      <c r="Q64" s="369">
        <f t="shared" si="5"/>
        <v>43703</v>
      </c>
      <c r="R64" s="7"/>
    </row>
    <row r="65" spans="14:18" ht="15" customHeight="1" x14ac:dyDescent="0.2">
      <c r="N65" s="367">
        <f t="shared" si="1"/>
        <v>25</v>
      </c>
      <c r="O65" s="368">
        <f t="shared" si="0"/>
        <v>1748</v>
      </c>
      <c r="P65" s="369">
        <f t="shared" si="5"/>
        <v>43702</v>
      </c>
      <c r="Q65" s="369">
        <f t="shared" si="5"/>
        <v>43704</v>
      </c>
      <c r="R65" s="7"/>
    </row>
    <row r="66" spans="14:18" ht="15" customHeight="1" x14ac:dyDescent="0.2">
      <c r="N66" s="367">
        <f t="shared" si="1"/>
        <v>26</v>
      </c>
      <c r="O66" s="368">
        <f t="shared" si="0"/>
        <v>1681</v>
      </c>
      <c r="P66" s="369">
        <f t="shared" si="5"/>
        <v>43703</v>
      </c>
      <c r="Q66" s="369">
        <f t="shared" si="5"/>
        <v>43705</v>
      </c>
      <c r="R66" s="7"/>
    </row>
    <row r="67" spans="14:18" ht="15" customHeight="1" x14ac:dyDescent="0.2">
      <c r="N67" s="367">
        <f t="shared" si="1"/>
        <v>27</v>
      </c>
      <c r="O67" s="368">
        <f t="shared" si="0"/>
        <v>1619</v>
      </c>
      <c r="P67" s="369">
        <f t="shared" si="5"/>
        <v>43704</v>
      </c>
      <c r="Q67" s="369">
        <f t="shared" si="5"/>
        <v>43706</v>
      </c>
      <c r="R67" s="7"/>
    </row>
    <row r="68" spans="14:18" ht="15" customHeight="1" x14ac:dyDescent="0.2">
      <c r="N68" s="367">
        <f t="shared" si="1"/>
        <v>28</v>
      </c>
      <c r="O68" s="368">
        <f t="shared" si="0"/>
        <v>1561</v>
      </c>
      <c r="P68" s="369">
        <f t="shared" si="5"/>
        <v>43705</v>
      </c>
      <c r="Q68" s="369">
        <f t="shared" si="5"/>
        <v>43707</v>
      </c>
      <c r="R68" s="7"/>
    </row>
    <row r="69" spans="14:18" ht="15" customHeight="1" x14ac:dyDescent="0.2">
      <c r="N69" s="367">
        <f t="shared" si="1"/>
        <v>29</v>
      </c>
      <c r="O69" s="368">
        <f t="shared" si="0"/>
        <v>1507</v>
      </c>
      <c r="P69" s="369">
        <f t="shared" si="5"/>
        <v>43706</v>
      </c>
      <c r="Q69" s="369">
        <f t="shared" si="5"/>
        <v>43708</v>
      </c>
      <c r="R69" s="7"/>
    </row>
    <row r="70" spans="14:18" ht="15" customHeight="1" x14ac:dyDescent="0.2">
      <c r="N70" s="367">
        <f t="shared" si="1"/>
        <v>30</v>
      </c>
      <c r="O70" s="368">
        <f t="shared" si="0"/>
        <v>1457</v>
      </c>
      <c r="P70" s="369">
        <f t="shared" si="5"/>
        <v>43707</v>
      </c>
      <c r="Q70" s="369">
        <f t="shared" si="5"/>
        <v>43709</v>
      </c>
      <c r="R70" s="7"/>
    </row>
    <row r="71" spans="14:18" ht="15" customHeight="1" x14ac:dyDescent="0.2">
      <c r="N71" s="367">
        <f t="shared" si="1"/>
        <v>31</v>
      </c>
      <c r="O71" s="368">
        <f t="shared" si="0"/>
        <v>1410</v>
      </c>
      <c r="P71" s="369">
        <f t="shared" si="5"/>
        <v>43708</v>
      </c>
      <c r="Q71" s="369">
        <f t="shared" si="5"/>
        <v>43710</v>
      </c>
      <c r="R71" s="7"/>
    </row>
    <row r="72" spans="14:18" ht="15" customHeight="1" x14ac:dyDescent="0.2">
      <c r="N72" s="367">
        <f t="shared" si="1"/>
        <v>1</v>
      </c>
      <c r="O72" s="368">
        <f t="shared" si="0"/>
        <v>43709</v>
      </c>
      <c r="P72" s="369">
        <f t="shared" si="5"/>
        <v>43709</v>
      </c>
      <c r="Q72" s="369">
        <f t="shared" si="5"/>
        <v>43711</v>
      </c>
      <c r="R72" s="7"/>
    </row>
    <row r="73" spans="14:18" x14ac:dyDescent="0.2">
      <c r="N73" s="367">
        <f t="shared" si="1"/>
        <v>2</v>
      </c>
      <c r="O73" s="368">
        <f t="shared" si="0"/>
        <v>21855</v>
      </c>
      <c r="P73" s="369">
        <f t="shared" si="5"/>
        <v>43710</v>
      </c>
      <c r="Q73" s="369">
        <f t="shared" si="5"/>
        <v>43712</v>
      </c>
      <c r="R73" s="7"/>
    </row>
    <row r="74" spans="14:18" x14ac:dyDescent="0.2">
      <c r="N74" s="367">
        <f t="shared" si="1"/>
        <v>3</v>
      </c>
      <c r="O74" s="368">
        <f t="shared" ref="O74:O137" si="6">ROUND(P74/N74,0)</f>
        <v>14570</v>
      </c>
      <c r="P74" s="369">
        <f t="shared" si="5"/>
        <v>43711</v>
      </c>
      <c r="Q74" s="369">
        <f t="shared" si="5"/>
        <v>43713</v>
      </c>
      <c r="R74" s="7"/>
    </row>
    <row r="75" spans="14:18" x14ac:dyDescent="0.2">
      <c r="N75" s="367">
        <f t="shared" ref="N75:N138" si="7">DAY(P75)</f>
        <v>4</v>
      </c>
      <c r="O75" s="368">
        <f t="shared" si="6"/>
        <v>10928</v>
      </c>
      <c r="P75" s="369">
        <f t="shared" si="5"/>
        <v>43712</v>
      </c>
      <c r="Q75" s="369">
        <f t="shared" si="5"/>
        <v>43714</v>
      </c>
      <c r="R75" s="7"/>
    </row>
    <row r="76" spans="14:18" x14ac:dyDescent="0.2">
      <c r="N76" s="367">
        <f t="shared" si="7"/>
        <v>5</v>
      </c>
      <c r="O76" s="368">
        <f t="shared" si="6"/>
        <v>8743</v>
      </c>
      <c r="P76" s="369">
        <f t="shared" ref="P76:Q91" si="8">P75+1</f>
        <v>43713</v>
      </c>
      <c r="Q76" s="369">
        <f t="shared" si="8"/>
        <v>43715</v>
      </c>
      <c r="R76" s="7"/>
    </row>
    <row r="77" spans="14:18" x14ac:dyDescent="0.2">
      <c r="N77" s="367">
        <f t="shared" si="7"/>
        <v>6</v>
      </c>
      <c r="O77" s="368">
        <f t="shared" si="6"/>
        <v>7286</v>
      </c>
      <c r="P77" s="369">
        <f t="shared" si="8"/>
        <v>43714</v>
      </c>
      <c r="Q77" s="369">
        <f t="shared" si="8"/>
        <v>43716</v>
      </c>
      <c r="R77" s="7"/>
    </row>
    <row r="78" spans="14:18" x14ac:dyDescent="0.2">
      <c r="N78" s="367">
        <f t="shared" si="7"/>
        <v>7</v>
      </c>
      <c r="O78" s="368">
        <f t="shared" si="6"/>
        <v>6245</v>
      </c>
      <c r="P78" s="369">
        <f t="shared" si="8"/>
        <v>43715</v>
      </c>
      <c r="Q78" s="369">
        <f t="shared" si="8"/>
        <v>43717</v>
      </c>
      <c r="R78" s="7"/>
    </row>
    <row r="79" spans="14:18" x14ac:dyDescent="0.2">
      <c r="N79" s="367">
        <f t="shared" si="7"/>
        <v>8</v>
      </c>
      <c r="O79" s="368">
        <f t="shared" si="6"/>
        <v>5465</v>
      </c>
      <c r="P79" s="369">
        <f t="shared" si="8"/>
        <v>43716</v>
      </c>
      <c r="Q79" s="369">
        <f t="shared" si="8"/>
        <v>43718</v>
      </c>
      <c r="R79" s="7"/>
    </row>
    <row r="80" spans="14:18" x14ac:dyDescent="0.2">
      <c r="N80" s="367">
        <f t="shared" si="7"/>
        <v>9</v>
      </c>
      <c r="O80" s="368">
        <f t="shared" si="6"/>
        <v>4857</v>
      </c>
      <c r="P80" s="369">
        <f t="shared" si="8"/>
        <v>43717</v>
      </c>
      <c r="Q80" s="369">
        <f t="shared" si="8"/>
        <v>43719</v>
      </c>
      <c r="R80" s="7"/>
    </row>
    <row r="81" spans="14:18" x14ac:dyDescent="0.2">
      <c r="N81" s="367">
        <f t="shared" si="7"/>
        <v>10</v>
      </c>
      <c r="O81" s="368">
        <f t="shared" si="6"/>
        <v>4372</v>
      </c>
      <c r="P81" s="369">
        <f t="shared" si="8"/>
        <v>43718</v>
      </c>
      <c r="Q81" s="369">
        <f t="shared" si="8"/>
        <v>43720</v>
      </c>
      <c r="R81" s="7"/>
    </row>
    <row r="82" spans="14:18" x14ac:dyDescent="0.2">
      <c r="N82" s="367">
        <f t="shared" si="7"/>
        <v>11</v>
      </c>
      <c r="O82" s="368">
        <f t="shared" si="6"/>
        <v>3974</v>
      </c>
      <c r="P82" s="369">
        <f t="shared" si="8"/>
        <v>43719</v>
      </c>
      <c r="Q82" s="369">
        <f t="shared" si="8"/>
        <v>43721</v>
      </c>
      <c r="R82" s="7"/>
    </row>
    <row r="83" spans="14:18" x14ac:dyDescent="0.2">
      <c r="N83" s="367">
        <f t="shared" si="7"/>
        <v>12</v>
      </c>
      <c r="O83" s="368">
        <f t="shared" si="6"/>
        <v>3643</v>
      </c>
      <c r="P83" s="369">
        <f t="shared" si="8"/>
        <v>43720</v>
      </c>
      <c r="Q83" s="369">
        <f t="shared" si="8"/>
        <v>43722</v>
      </c>
      <c r="R83" s="7"/>
    </row>
    <row r="84" spans="14:18" x14ac:dyDescent="0.2">
      <c r="N84" s="367">
        <f t="shared" si="7"/>
        <v>13</v>
      </c>
      <c r="O84" s="368">
        <f t="shared" si="6"/>
        <v>3363</v>
      </c>
      <c r="P84" s="369">
        <f t="shared" si="8"/>
        <v>43721</v>
      </c>
      <c r="Q84" s="369">
        <f t="shared" si="8"/>
        <v>43723</v>
      </c>
      <c r="R84" s="7"/>
    </row>
    <row r="85" spans="14:18" x14ac:dyDescent="0.2">
      <c r="N85" s="367">
        <f t="shared" si="7"/>
        <v>14</v>
      </c>
      <c r="O85" s="368">
        <f t="shared" si="6"/>
        <v>3123</v>
      </c>
      <c r="P85" s="369">
        <f t="shared" si="8"/>
        <v>43722</v>
      </c>
      <c r="Q85" s="369">
        <f t="shared" si="8"/>
        <v>43724</v>
      </c>
      <c r="R85" s="7"/>
    </row>
    <row r="86" spans="14:18" x14ac:dyDescent="0.2">
      <c r="N86" s="367">
        <f t="shared" si="7"/>
        <v>15</v>
      </c>
      <c r="O86" s="368">
        <f t="shared" si="6"/>
        <v>2915</v>
      </c>
      <c r="P86" s="369">
        <f t="shared" si="8"/>
        <v>43723</v>
      </c>
      <c r="Q86" s="369">
        <f t="shared" si="8"/>
        <v>43725</v>
      </c>
      <c r="R86" s="7"/>
    </row>
    <row r="87" spans="14:18" x14ac:dyDescent="0.2">
      <c r="N87" s="367">
        <f t="shared" si="7"/>
        <v>16</v>
      </c>
      <c r="O87" s="368">
        <f t="shared" si="6"/>
        <v>2733</v>
      </c>
      <c r="P87" s="369">
        <f t="shared" si="8"/>
        <v>43724</v>
      </c>
      <c r="Q87" s="369">
        <f t="shared" si="8"/>
        <v>43726</v>
      </c>
      <c r="R87" s="7"/>
    </row>
    <row r="88" spans="14:18" x14ac:dyDescent="0.2">
      <c r="N88" s="367">
        <f t="shared" si="7"/>
        <v>17</v>
      </c>
      <c r="O88" s="368">
        <f t="shared" si="6"/>
        <v>2572</v>
      </c>
      <c r="P88" s="369">
        <f t="shared" si="8"/>
        <v>43725</v>
      </c>
      <c r="Q88" s="369">
        <f t="shared" si="8"/>
        <v>43727</v>
      </c>
      <c r="R88" s="7"/>
    </row>
    <row r="89" spans="14:18" x14ac:dyDescent="0.2">
      <c r="N89" s="367">
        <f t="shared" si="7"/>
        <v>18</v>
      </c>
      <c r="O89" s="368">
        <f t="shared" si="6"/>
        <v>2429</v>
      </c>
      <c r="P89" s="369">
        <f t="shared" si="8"/>
        <v>43726</v>
      </c>
      <c r="Q89" s="369">
        <f t="shared" si="8"/>
        <v>43728</v>
      </c>
      <c r="R89" s="7"/>
    </row>
    <row r="90" spans="14:18" x14ac:dyDescent="0.2">
      <c r="N90" s="367">
        <f t="shared" si="7"/>
        <v>19</v>
      </c>
      <c r="O90" s="368">
        <f t="shared" si="6"/>
        <v>2301</v>
      </c>
      <c r="P90" s="369">
        <f t="shared" si="8"/>
        <v>43727</v>
      </c>
      <c r="Q90" s="369">
        <f t="shared" si="8"/>
        <v>43729</v>
      </c>
      <c r="R90" s="7"/>
    </row>
    <row r="91" spans="14:18" x14ac:dyDescent="0.2">
      <c r="N91" s="367">
        <f t="shared" si="7"/>
        <v>20</v>
      </c>
      <c r="O91" s="368">
        <f t="shared" si="6"/>
        <v>2186</v>
      </c>
      <c r="P91" s="369">
        <f t="shared" si="8"/>
        <v>43728</v>
      </c>
      <c r="Q91" s="369">
        <f t="shared" si="8"/>
        <v>43730</v>
      </c>
      <c r="R91" s="7"/>
    </row>
    <row r="92" spans="14:18" x14ac:dyDescent="0.2">
      <c r="N92" s="367">
        <f t="shared" si="7"/>
        <v>21</v>
      </c>
      <c r="O92" s="368">
        <f t="shared" si="6"/>
        <v>2082</v>
      </c>
      <c r="P92" s="369">
        <f t="shared" ref="P92:Q107" si="9">P91+1</f>
        <v>43729</v>
      </c>
      <c r="Q92" s="369">
        <f t="shared" si="9"/>
        <v>43731</v>
      </c>
      <c r="R92" s="7"/>
    </row>
    <row r="93" spans="14:18" x14ac:dyDescent="0.2">
      <c r="N93" s="367">
        <f t="shared" si="7"/>
        <v>22</v>
      </c>
      <c r="O93" s="368">
        <f t="shared" si="6"/>
        <v>1988</v>
      </c>
      <c r="P93" s="369">
        <f t="shared" si="9"/>
        <v>43730</v>
      </c>
      <c r="Q93" s="369">
        <f t="shared" si="9"/>
        <v>43732</v>
      </c>
      <c r="R93" s="7"/>
    </row>
    <row r="94" spans="14:18" x14ac:dyDescent="0.2">
      <c r="N94" s="367">
        <f t="shared" si="7"/>
        <v>23</v>
      </c>
      <c r="O94" s="368">
        <f t="shared" si="6"/>
        <v>1901</v>
      </c>
      <c r="P94" s="369">
        <f t="shared" si="9"/>
        <v>43731</v>
      </c>
      <c r="Q94" s="369">
        <f t="shared" si="9"/>
        <v>43733</v>
      </c>
      <c r="R94" s="7"/>
    </row>
    <row r="95" spans="14:18" x14ac:dyDescent="0.2">
      <c r="N95" s="367">
        <f t="shared" si="7"/>
        <v>24</v>
      </c>
      <c r="O95" s="368">
        <f t="shared" si="6"/>
        <v>1822</v>
      </c>
      <c r="P95" s="369">
        <f t="shared" si="9"/>
        <v>43732</v>
      </c>
      <c r="Q95" s="369">
        <f t="shared" si="9"/>
        <v>43734</v>
      </c>
      <c r="R95" s="7"/>
    </row>
    <row r="96" spans="14:18" x14ac:dyDescent="0.2">
      <c r="N96" s="367">
        <f t="shared" si="7"/>
        <v>25</v>
      </c>
      <c r="O96" s="368">
        <f t="shared" si="6"/>
        <v>1749</v>
      </c>
      <c r="P96" s="369">
        <f t="shared" si="9"/>
        <v>43733</v>
      </c>
      <c r="Q96" s="369">
        <f t="shared" si="9"/>
        <v>43735</v>
      </c>
      <c r="R96" s="7"/>
    </row>
    <row r="97" spans="14:18" x14ac:dyDescent="0.2">
      <c r="N97" s="367">
        <f t="shared" si="7"/>
        <v>26</v>
      </c>
      <c r="O97" s="368">
        <f t="shared" si="6"/>
        <v>1682</v>
      </c>
      <c r="P97" s="369">
        <f t="shared" si="9"/>
        <v>43734</v>
      </c>
      <c r="Q97" s="369">
        <f t="shared" si="9"/>
        <v>43736</v>
      </c>
      <c r="R97" s="7"/>
    </row>
    <row r="98" spans="14:18" x14ac:dyDescent="0.2">
      <c r="N98" s="367">
        <f t="shared" si="7"/>
        <v>27</v>
      </c>
      <c r="O98" s="368">
        <f t="shared" si="6"/>
        <v>1620</v>
      </c>
      <c r="P98" s="369">
        <f t="shared" si="9"/>
        <v>43735</v>
      </c>
      <c r="Q98" s="369">
        <f t="shared" si="9"/>
        <v>43737</v>
      </c>
      <c r="R98" s="7"/>
    </row>
    <row r="99" spans="14:18" x14ac:dyDescent="0.2">
      <c r="N99" s="367">
        <f t="shared" si="7"/>
        <v>28</v>
      </c>
      <c r="O99" s="368">
        <f t="shared" si="6"/>
        <v>1562</v>
      </c>
      <c r="P99" s="369">
        <f t="shared" si="9"/>
        <v>43736</v>
      </c>
      <c r="Q99" s="369">
        <f t="shared" si="9"/>
        <v>43738</v>
      </c>
      <c r="R99" s="7"/>
    </row>
    <row r="100" spans="14:18" x14ac:dyDescent="0.2">
      <c r="N100" s="367">
        <f t="shared" si="7"/>
        <v>29</v>
      </c>
      <c r="O100" s="368">
        <f t="shared" si="6"/>
        <v>1508</v>
      </c>
      <c r="P100" s="369">
        <f t="shared" si="9"/>
        <v>43737</v>
      </c>
      <c r="Q100" s="369">
        <f t="shared" si="9"/>
        <v>43739</v>
      </c>
      <c r="R100" s="7"/>
    </row>
    <row r="101" spans="14:18" x14ac:dyDescent="0.2">
      <c r="N101" s="367">
        <f t="shared" si="7"/>
        <v>30</v>
      </c>
      <c r="O101" s="368">
        <f t="shared" si="6"/>
        <v>1458</v>
      </c>
      <c r="P101" s="369">
        <f t="shared" si="9"/>
        <v>43738</v>
      </c>
      <c r="Q101" s="369">
        <f t="shared" si="9"/>
        <v>43740</v>
      </c>
      <c r="R101" s="7"/>
    </row>
    <row r="102" spans="14:18" x14ac:dyDescent="0.2">
      <c r="N102" s="367">
        <f t="shared" si="7"/>
        <v>1</v>
      </c>
      <c r="O102" s="368">
        <f t="shared" si="6"/>
        <v>43739</v>
      </c>
      <c r="P102" s="369">
        <f t="shared" si="9"/>
        <v>43739</v>
      </c>
      <c r="Q102" s="369">
        <f t="shared" si="9"/>
        <v>43741</v>
      </c>
      <c r="R102" s="7"/>
    </row>
    <row r="103" spans="14:18" x14ac:dyDescent="0.2">
      <c r="N103" s="367">
        <f t="shared" si="7"/>
        <v>2</v>
      </c>
      <c r="O103" s="368">
        <f t="shared" si="6"/>
        <v>21870</v>
      </c>
      <c r="P103" s="369">
        <f t="shared" si="9"/>
        <v>43740</v>
      </c>
      <c r="Q103" s="369">
        <f t="shared" si="9"/>
        <v>43742</v>
      </c>
      <c r="R103" s="7"/>
    </row>
    <row r="104" spans="14:18" x14ac:dyDescent="0.2">
      <c r="N104" s="367">
        <f t="shared" si="7"/>
        <v>3</v>
      </c>
      <c r="O104" s="368">
        <f t="shared" si="6"/>
        <v>14580</v>
      </c>
      <c r="P104" s="369">
        <f t="shared" si="9"/>
        <v>43741</v>
      </c>
      <c r="Q104" s="369">
        <f t="shared" si="9"/>
        <v>43743</v>
      </c>
      <c r="R104" s="7"/>
    </row>
    <row r="105" spans="14:18" x14ac:dyDescent="0.2">
      <c r="N105" s="367">
        <f t="shared" si="7"/>
        <v>4</v>
      </c>
      <c r="O105" s="368">
        <f t="shared" si="6"/>
        <v>10936</v>
      </c>
      <c r="P105" s="369">
        <f t="shared" si="9"/>
        <v>43742</v>
      </c>
      <c r="Q105" s="369">
        <f t="shared" si="9"/>
        <v>43744</v>
      </c>
      <c r="R105" s="7"/>
    </row>
    <row r="106" spans="14:18" x14ac:dyDescent="0.2">
      <c r="N106" s="367">
        <f t="shared" si="7"/>
        <v>5</v>
      </c>
      <c r="O106" s="368">
        <f t="shared" si="6"/>
        <v>8749</v>
      </c>
      <c r="P106" s="369">
        <f t="shared" si="9"/>
        <v>43743</v>
      </c>
      <c r="Q106" s="369">
        <f t="shared" si="9"/>
        <v>43745</v>
      </c>
      <c r="R106" s="7"/>
    </row>
    <row r="107" spans="14:18" x14ac:dyDescent="0.2">
      <c r="N107" s="367">
        <f t="shared" si="7"/>
        <v>6</v>
      </c>
      <c r="O107" s="368">
        <f t="shared" si="6"/>
        <v>7291</v>
      </c>
      <c r="P107" s="369">
        <f t="shared" si="9"/>
        <v>43744</v>
      </c>
      <c r="Q107" s="369">
        <f t="shared" si="9"/>
        <v>43746</v>
      </c>
      <c r="R107" s="7"/>
    </row>
    <row r="108" spans="14:18" x14ac:dyDescent="0.2">
      <c r="N108" s="367">
        <f t="shared" si="7"/>
        <v>7</v>
      </c>
      <c r="O108" s="368">
        <f t="shared" si="6"/>
        <v>6249</v>
      </c>
      <c r="P108" s="369">
        <f t="shared" ref="P108:Q123" si="10">P107+1</f>
        <v>43745</v>
      </c>
      <c r="Q108" s="369">
        <f t="shared" si="10"/>
        <v>43747</v>
      </c>
      <c r="R108" s="7"/>
    </row>
    <row r="109" spans="14:18" x14ac:dyDescent="0.2">
      <c r="N109" s="367">
        <f t="shared" si="7"/>
        <v>8</v>
      </c>
      <c r="O109" s="368">
        <f t="shared" si="6"/>
        <v>5468</v>
      </c>
      <c r="P109" s="369">
        <f t="shared" si="10"/>
        <v>43746</v>
      </c>
      <c r="Q109" s="369">
        <f t="shared" si="10"/>
        <v>43748</v>
      </c>
      <c r="R109" s="7"/>
    </row>
    <row r="110" spans="14:18" x14ac:dyDescent="0.2">
      <c r="N110" s="367">
        <f t="shared" si="7"/>
        <v>9</v>
      </c>
      <c r="O110" s="368">
        <f t="shared" si="6"/>
        <v>4861</v>
      </c>
      <c r="P110" s="369">
        <f t="shared" si="10"/>
        <v>43747</v>
      </c>
      <c r="Q110" s="369">
        <f t="shared" si="10"/>
        <v>43749</v>
      </c>
      <c r="R110" s="7"/>
    </row>
    <row r="111" spans="14:18" x14ac:dyDescent="0.2">
      <c r="N111" s="367">
        <f t="shared" si="7"/>
        <v>10</v>
      </c>
      <c r="O111" s="368">
        <f t="shared" si="6"/>
        <v>4375</v>
      </c>
      <c r="P111" s="369">
        <f t="shared" si="10"/>
        <v>43748</v>
      </c>
      <c r="Q111" s="369">
        <f t="shared" si="10"/>
        <v>43750</v>
      </c>
      <c r="R111" s="7"/>
    </row>
    <row r="112" spans="14:18" x14ac:dyDescent="0.2">
      <c r="N112" s="367">
        <f t="shared" si="7"/>
        <v>11</v>
      </c>
      <c r="O112" s="368">
        <f t="shared" si="6"/>
        <v>3977</v>
      </c>
      <c r="P112" s="369">
        <f t="shared" si="10"/>
        <v>43749</v>
      </c>
      <c r="Q112" s="369">
        <f t="shared" si="10"/>
        <v>43751</v>
      </c>
      <c r="R112" s="7"/>
    </row>
    <row r="113" spans="14:18" x14ac:dyDescent="0.2">
      <c r="N113" s="367">
        <f t="shared" si="7"/>
        <v>12</v>
      </c>
      <c r="O113" s="368">
        <f t="shared" si="6"/>
        <v>3646</v>
      </c>
      <c r="P113" s="369">
        <f t="shared" si="10"/>
        <v>43750</v>
      </c>
      <c r="Q113" s="369">
        <f t="shared" si="10"/>
        <v>43752</v>
      </c>
      <c r="R113" s="7"/>
    </row>
    <row r="114" spans="14:18" x14ac:dyDescent="0.2">
      <c r="N114" s="367">
        <f t="shared" si="7"/>
        <v>13</v>
      </c>
      <c r="O114" s="368">
        <f t="shared" si="6"/>
        <v>3365</v>
      </c>
      <c r="P114" s="369">
        <f t="shared" si="10"/>
        <v>43751</v>
      </c>
      <c r="Q114" s="369">
        <f t="shared" si="10"/>
        <v>43753</v>
      </c>
      <c r="R114" s="7"/>
    </row>
    <row r="115" spans="14:18" x14ac:dyDescent="0.2">
      <c r="N115" s="367">
        <f t="shared" si="7"/>
        <v>14</v>
      </c>
      <c r="O115" s="368">
        <f t="shared" si="6"/>
        <v>3125</v>
      </c>
      <c r="P115" s="369">
        <f t="shared" si="10"/>
        <v>43752</v>
      </c>
      <c r="Q115" s="369">
        <f t="shared" si="10"/>
        <v>43754</v>
      </c>
      <c r="R115" s="7"/>
    </row>
    <row r="116" spans="14:18" x14ac:dyDescent="0.2">
      <c r="N116" s="367">
        <f t="shared" si="7"/>
        <v>15</v>
      </c>
      <c r="O116" s="368">
        <f t="shared" si="6"/>
        <v>2917</v>
      </c>
      <c r="P116" s="369">
        <f t="shared" si="10"/>
        <v>43753</v>
      </c>
      <c r="Q116" s="369">
        <f t="shared" si="10"/>
        <v>43755</v>
      </c>
      <c r="R116" s="7"/>
    </row>
    <row r="117" spans="14:18" x14ac:dyDescent="0.2">
      <c r="N117" s="367">
        <f t="shared" si="7"/>
        <v>16</v>
      </c>
      <c r="O117" s="368">
        <f t="shared" si="6"/>
        <v>2735</v>
      </c>
      <c r="P117" s="369">
        <f t="shared" si="10"/>
        <v>43754</v>
      </c>
      <c r="Q117" s="369">
        <f t="shared" si="10"/>
        <v>43756</v>
      </c>
      <c r="R117" s="7"/>
    </row>
    <row r="118" spans="14:18" x14ac:dyDescent="0.2">
      <c r="N118" s="367">
        <f t="shared" si="7"/>
        <v>17</v>
      </c>
      <c r="O118" s="368">
        <f t="shared" si="6"/>
        <v>2574</v>
      </c>
      <c r="P118" s="369">
        <f t="shared" si="10"/>
        <v>43755</v>
      </c>
      <c r="Q118" s="369">
        <f t="shared" si="10"/>
        <v>43757</v>
      </c>
      <c r="R118" s="7"/>
    </row>
    <row r="119" spans="14:18" x14ac:dyDescent="0.2">
      <c r="N119" s="367">
        <f t="shared" si="7"/>
        <v>18</v>
      </c>
      <c r="O119" s="368">
        <f t="shared" si="6"/>
        <v>2431</v>
      </c>
      <c r="P119" s="369">
        <f t="shared" si="10"/>
        <v>43756</v>
      </c>
      <c r="Q119" s="369">
        <f t="shared" si="10"/>
        <v>43758</v>
      </c>
      <c r="R119" s="7"/>
    </row>
    <row r="120" spans="14:18" x14ac:dyDescent="0.2">
      <c r="N120" s="367">
        <f t="shared" si="7"/>
        <v>19</v>
      </c>
      <c r="O120" s="368">
        <f t="shared" si="6"/>
        <v>2303</v>
      </c>
      <c r="P120" s="369">
        <f t="shared" si="10"/>
        <v>43757</v>
      </c>
      <c r="Q120" s="369">
        <f t="shared" si="10"/>
        <v>43759</v>
      </c>
      <c r="R120" s="7"/>
    </row>
    <row r="121" spans="14:18" x14ac:dyDescent="0.2">
      <c r="N121" s="367">
        <f t="shared" si="7"/>
        <v>20</v>
      </c>
      <c r="O121" s="368">
        <f t="shared" si="6"/>
        <v>2188</v>
      </c>
      <c r="P121" s="369">
        <f t="shared" si="10"/>
        <v>43758</v>
      </c>
      <c r="Q121" s="369">
        <f t="shared" si="10"/>
        <v>43760</v>
      </c>
      <c r="R121" s="7"/>
    </row>
    <row r="122" spans="14:18" x14ac:dyDescent="0.2">
      <c r="N122" s="367">
        <f t="shared" si="7"/>
        <v>21</v>
      </c>
      <c r="O122" s="368">
        <f t="shared" si="6"/>
        <v>2084</v>
      </c>
      <c r="P122" s="369">
        <f t="shared" si="10"/>
        <v>43759</v>
      </c>
      <c r="Q122" s="369">
        <f t="shared" si="10"/>
        <v>43761</v>
      </c>
      <c r="R122" s="7"/>
    </row>
    <row r="123" spans="14:18" x14ac:dyDescent="0.2">
      <c r="N123" s="367">
        <f t="shared" si="7"/>
        <v>22</v>
      </c>
      <c r="O123" s="368">
        <f t="shared" si="6"/>
        <v>1989</v>
      </c>
      <c r="P123" s="369">
        <f t="shared" si="10"/>
        <v>43760</v>
      </c>
      <c r="Q123" s="369">
        <f t="shared" si="10"/>
        <v>43762</v>
      </c>
      <c r="R123" s="7"/>
    </row>
    <row r="124" spans="14:18" x14ac:dyDescent="0.2">
      <c r="N124" s="367">
        <f t="shared" si="7"/>
        <v>23</v>
      </c>
      <c r="O124" s="368">
        <f t="shared" si="6"/>
        <v>1903</v>
      </c>
      <c r="P124" s="369">
        <f t="shared" ref="P124:Q139" si="11">P123+1</f>
        <v>43761</v>
      </c>
      <c r="Q124" s="369">
        <f t="shared" si="11"/>
        <v>43763</v>
      </c>
      <c r="R124" s="7"/>
    </row>
    <row r="125" spans="14:18" x14ac:dyDescent="0.2">
      <c r="N125" s="367">
        <f t="shared" si="7"/>
        <v>24</v>
      </c>
      <c r="O125" s="368">
        <f t="shared" si="6"/>
        <v>1823</v>
      </c>
      <c r="P125" s="369">
        <f t="shared" si="11"/>
        <v>43762</v>
      </c>
      <c r="Q125" s="369">
        <f t="shared" si="11"/>
        <v>43764</v>
      </c>
      <c r="R125" s="7"/>
    </row>
    <row r="126" spans="14:18" x14ac:dyDescent="0.2">
      <c r="N126" s="367">
        <f t="shared" si="7"/>
        <v>25</v>
      </c>
      <c r="O126" s="368">
        <f t="shared" si="6"/>
        <v>1751</v>
      </c>
      <c r="P126" s="369">
        <f t="shared" si="11"/>
        <v>43763</v>
      </c>
      <c r="Q126" s="369">
        <f t="shared" si="11"/>
        <v>43765</v>
      </c>
      <c r="R126" s="7"/>
    </row>
    <row r="127" spans="14:18" x14ac:dyDescent="0.2">
      <c r="N127" s="367">
        <f t="shared" si="7"/>
        <v>26</v>
      </c>
      <c r="O127" s="368">
        <f t="shared" si="6"/>
        <v>1683</v>
      </c>
      <c r="P127" s="369">
        <f t="shared" si="11"/>
        <v>43764</v>
      </c>
      <c r="Q127" s="369">
        <f t="shared" si="11"/>
        <v>43766</v>
      </c>
      <c r="R127" s="7"/>
    </row>
    <row r="128" spans="14:18" x14ac:dyDescent="0.2">
      <c r="N128" s="367">
        <f t="shared" si="7"/>
        <v>27</v>
      </c>
      <c r="O128" s="368">
        <f t="shared" si="6"/>
        <v>1621</v>
      </c>
      <c r="P128" s="369">
        <f t="shared" si="11"/>
        <v>43765</v>
      </c>
      <c r="Q128" s="369">
        <f t="shared" si="11"/>
        <v>43767</v>
      </c>
      <c r="R128" s="7"/>
    </row>
    <row r="129" spans="14:18" x14ac:dyDescent="0.2">
      <c r="N129" s="367">
        <f t="shared" si="7"/>
        <v>28</v>
      </c>
      <c r="O129" s="368">
        <f t="shared" si="6"/>
        <v>1563</v>
      </c>
      <c r="P129" s="369">
        <f t="shared" si="11"/>
        <v>43766</v>
      </c>
      <c r="Q129" s="369">
        <f t="shared" si="11"/>
        <v>43768</v>
      </c>
      <c r="R129" s="7"/>
    </row>
    <row r="130" spans="14:18" x14ac:dyDescent="0.2">
      <c r="N130" s="367">
        <f t="shared" si="7"/>
        <v>29</v>
      </c>
      <c r="O130" s="368">
        <f t="shared" si="6"/>
        <v>1509</v>
      </c>
      <c r="P130" s="369">
        <f t="shared" si="11"/>
        <v>43767</v>
      </c>
      <c r="Q130" s="369">
        <f t="shared" si="11"/>
        <v>43769</v>
      </c>
      <c r="R130" s="7"/>
    </row>
    <row r="131" spans="14:18" x14ac:dyDescent="0.2">
      <c r="N131" s="367">
        <f t="shared" si="7"/>
        <v>30</v>
      </c>
      <c r="O131" s="368">
        <f t="shared" si="6"/>
        <v>1459</v>
      </c>
      <c r="P131" s="369">
        <f t="shared" si="11"/>
        <v>43768</v>
      </c>
      <c r="Q131" s="369">
        <f t="shared" si="11"/>
        <v>43770</v>
      </c>
      <c r="R131" s="7"/>
    </row>
    <row r="132" spans="14:18" x14ac:dyDescent="0.2">
      <c r="N132" s="367">
        <f t="shared" si="7"/>
        <v>31</v>
      </c>
      <c r="O132" s="368">
        <f t="shared" si="6"/>
        <v>1412</v>
      </c>
      <c r="P132" s="369">
        <f t="shared" si="11"/>
        <v>43769</v>
      </c>
      <c r="Q132" s="369">
        <f t="shared" si="11"/>
        <v>43771</v>
      </c>
      <c r="R132" s="7"/>
    </row>
    <row r="133" spans="14:18" x14ac:dyDescent="0.2">
      <c r="N133" s="367">
        <f t="shared" si="7"/>
        <v>1</v>
      </c>
      <c r="O133" s="368">
        <f t="shared" si="6"/>
        <v>43770</v>
      </c>
      <c r="P133" s="369">
        <f t="shared" si="11"/>
        <v>43770</v>
      </c>
      <c r="Q133" s="369">
        <f t="shared" si="11"/>
        <v>43772</v>
      </c>
      <c r="R133" s="7"/>
    </row>
    <row r="134" spans="14:18" x14ac:dyDescent="0.2">
      <c r="N134" s="367">
        <f t="shared" si="7"/>
        <v>2</v>
      </c>
      <c r="O134" s="368">
        <f t="shared" si="6"/>
        <v>21886</v>
      </c>
      <c r="P134" s="369">
        <f t="shared" si="11"/>
        <v>43771</v>
      </c>
      <c r="Q134" s="369">
        <f t="shared" si="11"/>
        <v>43773</v>
      </c>
      <c r="R134" s="7"/>
    </row>
    <row r="135" spans="14:18" x14ac:dyDescent="0.2">
      <c r="N135" s="367">
        <f t="shared" si="7"/>
        <v>3</v>
      </c>
      <c r="O135" s="368">
        <f t="shared" si="6"/>
        <v>14591</v>
      </c>
      <c r="P135" s="369">
        <f t="shared" si="11"/>
        <v>43772</v>
      </c>
      <c r="Q135" s="369">
        <f t="shared" si="11"/>
        <v>43774</v>
      </c>
      <c r="R135" s="7"/>
    </row>
    <row r="136" spans="14:18" x14ac:dyDescent="0.2">
      <c r="N136" s="367">
        <f t="shared" si="7"/>
        <v>4</v>
      </c>
      <c r="O136" s="368">
        <f t="shared" si="6"/>
        <v>10943</v>
      </c>
      <c r="P136" s="369">
        <f t="shared" si="11"/>
        <v>43773</v>
      </c>
      <c r="Q136" s="369">
        <f t="shared" si="11"/>
        <v>43775</v>
      </c>
      <c r="R136" s="7"/>
    </row>
    <row r="137" spans="14:18" x14ac:dyDescent="0.2">
      <c r="N137" s="367">
        <f t="shared" si="7"/>
        <v>5</v>
      </c>
      <c r="O137" s="368">
        <f t="shared" si="6"/>
        <v>8755</v>
      </c>
      <c r="P137" s="369">
        <f t="shared" si="11"/>
        <v>43774</v>
      </c>
      <c r="Q137" s="369">
        <f t="shared" si="11"/>
        <v>43776</v>
      </c>
      <c r="R137" s="7"/>
    </row>
    <row r="138" spans="14:18" x14ac:dyDescent="0.2">
      <c r="N138" s="367">
        <f t="shared" si="7"/>
        <v>6</v>
      </c>
      <c r="O138" s="368">
        <f t="shared" ref="O138:O201" si="12">ROUND(P138/N138,0)</f>
        <v>7296</v>
      </c>
      <c r="P138" s="369">
        <f t="shared" si="11"/>
        <v>43775</v>
      </c>
      <c r="Q138" s="369">
        <f t="shared" si="11"/>
        <v>43777</v>
      </c>
      <c r="R138" s="7"/>
    </row>
    <row r="139" spans="14:18" x14ac:dyDescent="0.2">
      <c r="N139" s="367">
        <f t="shared" ref="N139:N202" si="13">DAY(P139)</f>
        <v>7</v>
      </c>
      <c r="O139" s="368">
        <f t="shared" si="12"/>
        <v>6254</v>
      </c>
      <c r="P139" s="369">
        <f t="shared" si="11"/>
        <v>43776</v>
      </c>
      <c r="Q139" s="369">
        <f t="shared" si="11"/>
        <v>43778</v>
      </c>
      <c r="R139" s="7"/>
    </row>
    <row r="140" spans="14:18" x14ac:dyDescent="0.2">
      <c r="N140" s="367">
        <f t="shared" si="13"/>
        <v>8</v>
      </c>
      <c r="O140" s="368">
        <f t="shared" si="12"/>
        <v>5472</v>
      </c>
      <c r="P140" s="369">
        <f t="shared" ref="P140:Q155" si="14">P139+1</f>
        <v>43777</v>
      </c>
      <c r="Q140" s="369">
        <f t="shared" si="14"/>
        <v>43779</v>
      </c>
      <c r="R140" s="7"/>
    </row>
    <row r="141" spans="14:18" x14ac:dyDescent="0.2">
      <c r="N141" s="367">
        <f t="shared" si="13"/>
        <v>9</v>
      </c>
      <c r="O141" s="368">
        <f t="shared" si="12"/>
        <v>4864</v>
      </c>
      <c r="P141" s="369">
        <f t="shared" si="14"/>
        <v>43778</v>
      </c>
      <c r="Q141" s="369">
        <f t="shared" si="14"/>
        <v>43780</v>
      </c>
      <c r="R141" s="7"/>
    </row>
    <row r="142" spans="14:18" x14ac:dyDescent="0.2">
      <c r="N142" s="367">
        <f t="shared" si="13"/>
        <v>10</v>
      </c>
      <c r="O142" s="368">
        <f t="shared" si="12"/>
        <v>4378</v>
      </c>
      <c r="P142" s="369">
        <f t="shared" si="14"/>
        <v>43779</v>
      </c>
      <c r="Q142" s="369">
        <f t="shared" si="14"/>
        <v>43781</v>
      </c>
      <c r="R142" s="7"/>
    </row>
    <row r="143" spans="14:18" x14ac:dyDescent="0.2">
      <c r="N143" s="367">
        <f t="shared" si="13"/>
        <v>11</v>
      </c>
      <c r="O143" s="368">
        <f t="shared" si="12"/>
        <v>3980</v>
      </c>
      <c r="P143" s="369">
        <f t="shared" si="14"/>
        <v>43780</v>
      </c>
      <c r="Q143" s="369">
        <f t="shared" si="14"/>
        <v>43782</v>
      </c>
      <c r="R143" s="7"/>
    </row>
    <row r="144" spans="14:18" x14ac:dyDescent="0.2">
      <c r="N144" s="367">
        <f t="shared" si="13"/>
        <v>12</v>
      </c>
      <c r="O144" s="368">
        <f t="shared" si="12"/>
        <v>3648</v>
      </c>
      <c r="P144" s="369">
        <f t="shared" si="14"/>
        <v>43781</v>
      </c>
      <c r="Q144" s="369">
        <f t="shared" si="14"/>
        <v>43783</v>
      </c>
      <c r="R144" s="7"/>
    </row>
    <row r="145" spans="14:18" x14ac:dyDescent="0.2">
      <c r="N145" s="367">
        <f t="shared" si="13"/>
        <v>13</v>
      </c>
      <c r="O145" s="368">
        <f t="shared" si="12"/>
        <v>3368</v>
      </c>
      <c r="P145" s="369">
        <f t="shared" si="14"/>
        <v>43782</v>
      </c>
      <c r="Q145" s="369">
        <f t="shared" si="14"/>
        <v>43784</v>
      </c>
      <c r="R145" s="7"/>
    </row>
    <row r="146" spans="14:18" x14ac:dyDescent="0.2">
      <c r="N146" s="367">
        <f t="shared" si="13"/>
        <v>14</v>
      </c>
      <c r="O146" s="368">
        <f t="shared" si="12"/>
        <v>3127</v>
      </c>
      <c r="P146" s="369">
        <f t="shared" si="14"/>
        <v>43783</v>
      </c>
      <c r="Q146" s="369">
        <f t="shared" si="14"/>
        <v>43785</v>
      </c>
      <c r="R146" s="7"/>
    </row>
    <row r="147" spans="14:18" x14ac:dyDescent="0.2">
      <c r="N147" s="367">
        <f t="shared" si="13"/>
        <v>15</v>
      </c>
      <c r="O147" s="368">
        <f t="shared" si="12"/>
        <v>2919</v>
      </c>
      <c r="P147" s="369">
        <f t="shared" si="14"/>
        <v>43784</v>
      </c>
      <c r="Q147" s="369">
        <f t="shared" si="14"/>
        <v>43786</v>
      </c>
      <c r="R147" s="7"/>
    </row>
    <row r="148" spans="14:18" x14ac:dyDescent="0.2">
      <c r="N148" s="367">
        <f t="shared" si="13"/>
        <v>16</v>
      </c>
      <c r="O148" s="368">
        <f t="shared" si="12"/>
        <v>2737</v>
      </c>
      <c r="P148" s="369">
        <f t="shared" si="14"/>
        <v>43785</v>
      </c>
      <c r="Q148" s="369">
        <f t="shared" si="14"/>
        <v>43787</v>
      </c>
      <c r="R148" s="7"/>
    </row>
    <row r="149" spans="14:18" x14ac:dyDescent="0.2">
      <c r="N149" s="367">
        <f t="shared" si="13"/>
        <v>17</v>
      </c>
      <c r="O149" s="368">
        <f t="shared" si="12"/>
        <v>2576</v>
      </c>
      <c r="P149" s="369">
        <f t="shared" si="14"/>
        <v>43786</v>
      </c>
      <c r="Q149" s="369">
        <f t="shared" si="14"/>
        <v>43788</v>
      </c>
      <c r="R149" s="7"/>
    </row>
    <row r="150" spans="14:18" x14ac:dyDescent="0.2">
      <c r="N150" s="367">
        <f t="shared" si="13"/>
        <v>18</v>
      </c>
      <c r="O150" s="368">
        <f t="shared" si="12"/>
        <v>2433</v>
      </c>
      <c r="P150" s="369">
        <f t="shared" si="14"/>
        <v>43787</v>
      </c>
      <c r="Q150" s="369">
        <f t="shared" si="14"/>
        <v>43789</v>
      </c>
      <c r="R150" s="7"/>
    </row>
    <row r="151" spans="14:18" x14ac:dyDescent="0.2">
      <c r="N151" s="367">
        <f t="shared" si="13"/>
        <v>19</v>
      </c>
      <c r="O151" s="368">
        <f t="shared" si="12"/>
        <v>2305</v>
      </c>
      <c r="P151" s="369">
        <f t="shared" si="14"/>
        <v>43788</v>
      </c>
      <c r="Q151" s="369">
        <f t="shared" si="14"/>
        <v>43790</v>
      </c>
      <c r="R151" s="7"/>
    </row>
    <row r="152" spans="14:18" x14ac:dyDescent="0.2">
      <c r="N152" s="367">
        <f t="shared" si="13"/>
        <v>20</v>
      </c>
      <c r="O152" s="368">
        <f t="shared" si="12"/>
        <v>2189</v>
      </c>
      <c r="P152" s="369">
        <f t="shared" si="14"/>
        <v>43789</v>
      </c>
      <c r="Q152" s="369">
        <f t="shared" si="14"/>
        <v>43791</v>
      </c>
      <c r="R152" s="7"/>
    </row>
    <row r="153" spans="14:18" x14ac:dyDescent="0.2">
      <c r="N153" s="367">
        <f t="shared" si="13"/>
        <v>21</v>
      </c>
      <c r="O153" s="368">
        <f t="shared" si="12"/>
        <v>2085</v>
      </c>
      <c r="P153" s="369">
        <f t="shared" si="14"/>
        <v>43790</v>
      </c>
      <c r="Q153" s="369">
        <f t="shared" si="14"/>
        <v>43792</v>
      </c>
      <c r="R153" s="7"/>
    </row>
    <row r="154" spans="14:18" x14ac:dyDescent="0.2">
      <c r="N154" s="367">
        <f t="shared" si="13"/>
        <v>22</v>
      </c>
      <c r="O154" s="368">
        <f t="shared" si="12"/>
        <v>1991</v>
      </c>
      <c r="P154" s="369">
        <f t="shared" si="14"/>
        <v>43791</v>
      </c>
      <c r="Q154" s="369">
        <f t="shared" si="14"/>
        <v>43793</v>
      </c>
      <c r="R154" s="7"/>
    </row>
    <row r="155" spans="14:18" x14ac:dyDescent="0.2">
      <c r="N155" s="367">
        <f t="shared" si="13"/>
        <v>23</v>
      </c>
      <c r="O155" s="368">
        <f t="shared" si="12"/>
        <v>1904</v>
      </c>
      <c r="P155" s="369">
        <f t="shared" si="14"/>
        <v>43792</v>
      </c>
      <c r="Q155" s="369">
        <f t="shared" si="14"/>
        <v>43794</v>
      </c>
      <c r="R155" s="7"/>
    </row>
    <row r="156" spans="14:18" x14ac:dyDescent="0.2">
      <c r="N156" s="367">
        <f t="shared" si="13"/>
        <v>24</v>
      </c>
      <c r="O156" s="368">
        <f t="shared" si="12"/>
        <v>1825</v>
      </c>
      <c r="P156" s="369">
        <f t="shared" ref="P156:Q171" si="15">P155+1</f>
        <v>43793</v>
      </c>
      <c r="Q156" s="369">
        <f t="shared" si="15"/>
        <v>43795</v>
      </c>
      <c r="R156" s="7"/>
    </row>
    <row r="157" spans="14:18" x14ac:dyDescent="0.2">
      <c r="N157" s="367">
        <f t="shared" si="13"/>
        <v>25</v>
      </c>
      <c r="O157" s="368">
        <f t="shared" si="12"/>
        <v>1752</v>
      </c>
      <c r="P157" s="369">
        <f t="shared" si="15"/>
        <v>43794</v>
      </c>
      <c r="Q157" s="369">
        <f t="shared" si="15"/>
        <v>43796</v>
      </c>
      <c r="R157" s="7"/>
    </row>
    <row r="158" spans="14:18" x14ac:dyDescent="0.2">
      <c r="N158" s="367">
        <f t="shared" si="13"/>
        <v>26</v>
      </c>
      <c r="O158" s="368">
        <f t="shared" si="12"/>
        <v>1684</v>
      </c>
      <c r="P158" s="369">
        <f t="shared" si="15"/>
        <v>43795</v>
      </c>
      <c r="Q158" s="369">
        <f t="shared" si="15"/>
        <v>43797</v>
      </c>
      <c r="R158" s="7"/>
    </row>
    <row r="159" spans="14:18" x14ac:dyDescent="0.2">
      <c r="N159" s="367">
        <f t="shared" si="13"/>
        <v>27</v>
      </c>
      <c r="O159" s="368">
        <f t="shared" si="12"/>
        <v>1622</v>
      </c>
      <c r="P159" s="369">
        <f t="shared" si="15"/>
        <v>43796</v>
      </c>
      <c r="Q159" s="369">
        <f t="shared" si="15"/>
        <v>43798</v>
      </c>
      <c r="R159" s="7"/>
    </row>
    <row r="160" spans="14:18" x14ac:dyDescent="0.2">
      <c r="N160" s="367">
        <f t="shared" si="13"/>
        <v>28</v>
      </c>
      <c r="O160" s="368">
        <f t="shared" si="12"/>
        <v>1564</v>
      </c>
      <c r="P160" s="369">
        <f t="shared" si="15"/>
        <v>43797</v>
      </c>
      <c r="Q160" s="369">
        <f t="shared" si="15"/>
        <v>43799</v>
      </c>
      <c r="R160" s="7"/>
    </row>
    <row r="161" spans="14:18" x14ac:dyDescent="0.2">
      <c r="N161" s="367">
        <f t="shared" si="13"/>
        <v>29</v>
      </c>
      <c r="O161" s="368">
        <f t="shared" si="12"/>
        <v>1510</v>
      </c>
      <c r="P161" s="369">
        <f t="shared" si="15"/>
        <v>43798</v>
      </c>
      <c r="Q161" s="369">
        <f t="shared" si="15"/>
        <v>43800</v>
      </c>
      <c r="R161" s="7"/>
    </row>
    <row r="162" spans="14:18" x14ac:dyDescent="0.2">
      <c r="N162" s="367">
        <f t="shared" si="13"/>
        <v>30</v>
      </c>
      <c r="O162" s="368">
        <f t="shared" si="12"/>
        <v>1460</v>
      </c>
      <c r="P162" s="369">
        <f t="shared" si="15"/>
        <v>43799</v>
      </c>
      <c r="Q162" s="369">
        <f t="shared" si="15"/>
        <v>43801</v>
      </c>
      <c r="R162" s="7"/>
    </row>
    <row r="163" spans="14:18" x14ac:dyDescent="0.2">
      <c r="N163" s="367">
        <f t="shared" si="13"/>
        <v>1</v>
      </c>
      <c r="O163" s="368">
        <f t="shared" si="12"/>
        <v>43800</v>
      </c>
      <c r="P163" s="369">
        <f t="shared" si="15"/>
        <v>43800</v>
      </c>
      <c r="Q163" s="369">
        <f t="shared" si="15"/>
        <v>43802</v>
      </c>
      <c r="R163" s="7"/>
    </row>
    <row r="164" spans="14:18" x14ac:dyDescent="0.2">
      <c r="N164" s="367">
        <f t="shared" si="13"/>
        <v>2</v>
      </c>
      <c r="O164" s="368">
        <f t="shared" si="12"/>
        <v>21901</v>
      </c>
      <c r="P164" s="369">
        <f t="shared" si="15"/>
        <v>43801</v>
      </c>
      <c r="Q164" s="369">
        <f t="shared" si="15"/>
        <v>43803</v>
      </c>
      <c r="R164" s="7"/>
    </row>
    <row r="165" spans="14:18" x14ac:dyDescent="0.2">
      <c r="N165" s="367">
        <f t="shared" si="13"/>
        <v>3</v>
      </c>
      <c r="O165" s="368">
        <f t="shared" si="12"/>
        <v>14601</v>
      </c>
      <c r="P165" s="369">
        <f t="shared" si="15"/>
        <v>43802</v>
      </c>
      <c r="Q165" s="369">
        <f t="shared" si="15"/>
        <v>43804</v>
      </c>
      <c r="R165" s="7"/>
    </row>
    <row r="166" spans="14:18" x14ac:dyDescent="0.2">
      <c r="N166" s="367">
        <f t="shared" si="13"/>
        <v>4</v>
      </c>
      <c r="O166" s="368">
        <f t="shared" si="12"/>
        <v>10951</v>
      </c>
      <c r="P166" s="369">
        <f t="shared" si="15"/>
        <v>43803</v>
      </c>
      <c r="Q166" s="369">
        <f t="shared" si="15"/>
        <v>43805</v>
      </c>
      <c r="R166" s="7"/>
    </row>
    <row r="167" spans="14:18" x14ac:dyDescent="0.2">
      <c r="N167" s="367">
        <f t="shared" si="13"/>
        <v>5</v>
      </c>
      <c r="O167" s="368">
        <f t="shared" si="12"/>
        <v>8761</v>
      </c>
      <c r="P167" s="369">
        <f t="shared" si="15"/>
        <v>43804</v>
      </c>
      <c r="Q167" s="369">
        <f t="shared" si="15"/>
        <v>43806</v>
      </c>
      <c r="R167" s="7"/>
    </row>
    <row r="168" spans="14:18" x14ac:dyDescent="0.2">
      <c r="N168" s="367">
        <f t="shared" si="13"/>
        <v>6</v>
      </c>
      <c r="O168" s="368">
        <f t="shared" si="12"/>
        <v>7301</v>
      </c>
      <c r="P168" s="369">
        <f t="shared" si="15"/>
        <v>43805</v>
      </c>
      <c r="Q168" s="369">
        <f t="shared" si="15"/>
        <v>43807</v>
      </c>
      <c r="R168" s="7"/>
    </row>
    <row r="169" spans="14:18" x14ac:dyDescent="0.2">
      <c r="N169" s="367">
        <f t="shared" si="13"/>
        <v>7</v>
      </c>
      <c r="O169" s="368">
        <f t="shared" si="12"/>
        <v>6258</v>
      </c>
      <c r="P169" s="369">
        <f t="shared" si="15"/>
        <v>43806</v>
      </c>
      <c r="Q169" s="369">
        <f t="shared" si="15"/>
        <v>43808</v>
      </c>
      <c r="R169" s="7"/>
    </row>
    <row r="170" spans="14:18" x14ac:dyDescent="0.2">
      <c r="N170" s="367">
        <f t="shared" si="13"/>
        <v>8</v>
      </c>
      <c r="O170" s="368">
        <f t="shared" si="12"/>
        <v>5476</v>
      </c>
      <c r="P170" s="369">
        <f t="shared" si="15"/>
        <v>43807</v>
      </c>
      <c r="Q170" s="369">
        <f t="shared" si="15"/>
        <v>43809</v>
      </c>
      <c r="R170" s="7"/>
    </row>
    <row r="171" spans="14:18" x14ac:dyDescent="0.2">
      <c r="N171" s="367">
        <f t="shared" si="13"/>
        <v>9</v>
      </c>
      <c r="O171" s="368">
        <f t="shared" si="12"/>
        <v>4868</v>
      </c>
      <c r="P171" s="369">
        <f t="shared" si="15"/>
        <v>43808</v>
      </c>
      <c r="Q171" s="369">
        <f t="shared" si="15"/>
        <v>43810</v>
      </c>
      <c r="R171" s="7"/>
    </row>
    <row r="172" spans="14:18" x14ac:dyDescent="0.2">
      <c r="N172" s="367">
        <f t="shared" si="13"/>
        <v>10</v>
      </c>
      <c r="O172" s="368">
        <f t="shared" si="12"/>
        <v>4381</v>
      </c>
      <c r="P172" s="369">
        <f t="shared" ref="P172:Q187" si="16">P171+1</f>
        <v>43809</v>
      </c>
      <c r="Q172" s="369">
        <f t="shared" si="16"/>
        <v>43811</v>
      </c>
      <c r="R172" s="7"/>
    </row>
    <row r="173" spans="14:18" x14ac:dyDescent="0.2">
      <c r="N173" s="367">
        <f t="shared" si="13"/>
        <v>11</v>
      </c>
      <c r="O173" s="368">
        <f t="shared" si="12"/>
        <v>3983</v>
      </c>
      <c r="P173" s="369">
        <f t="shared" si="16"/>
        <v>43810</v>
      </c>
      <c r="Q173" s="369">
        <f t="shared" si="16"/>
        <v>43812</v>
      </c>
      <c r="R173" s="7"/>
    </row>
    <row r="174" spans="14:18" x14ac:dyDescent="0.2">
      <c r="N174" s="367">
        <f t="shared" si="13"/>
        <v>12</v>
      </c>
      <c r="O174" s="368">
        <f t="shared" si="12"/>
        <v>3651</v>
      </c>
      <c r="P174" s="369">
        <f t="shared" si="16"/>
        <v>43811</v>
      </c>
      <c r="Q174" s="369">
        <f t="shared" si="16"/>
        <v>43813</v>
      </c>
      <c r="R174" s="7"/>
    </row>
    <row r="175" spans="14:18" x14ac:dyDescent="0.2">
      <c r="N175" s="367">
        <f t="shared" si="13"/>
        <v>13</v>
      </c>
      <c r="O175" s="368">
        <f t="shared" si="12"/>
        <v>3370</v>
      </c>
      <c r="P175" s="369">
        <f t="shared" si="16"/>
        <v>43812</v>
      </c>
      <c r="Q175" s="369">
        <f t="shared" si="16"/>
        <v>43814</v>
      </c>
      <c r="R175" s="7"/>
    </row>
    <row r="176" spans="14:18" x14ac:dyDescent="0.2">
      <c r="N176" s="367">
        <f t="shared" si="13"/>
        <v>14</v>
      </c>
      <c r="O176" s="368">
        <f t="shared" si="12"/>
        <v>3130</v>
      </c>
      <c r="P176" s="369">
        <f t="shared" si="16"/>
        <v>43813</v>
      </c>
      <c r="Q176" s="369">
        <f t="shared" si="16"/>
        <v>43815</v>
      </c>
      <c r="R176" s="7"/>
    </row>
    <row r="177" spans="14:18" x14ac:dyDescent="0.2">
      <c r="N177" s="367">
        <f t="shared" si="13"/>
        <v>15</v>
      </c>
      <c r="O177" s="368">
        <f t="shared" si="12"/>
        <v>2921</v>
      </c>
      <c r="P177" s="369">
        <f t="shared" si="16"/>
        <v>43814</v>
      </c>
      <c r="Q177" s="369">
        <f t="shared" si="16"/>
        <v>43816</v>
      </c>
      <c r="R177" s="7"/>
    </row>
    <row r="178" spans="14:18" x14ac:dyDescent="0.2">
      <c r="N178" s="367">
        <f t="shared" si="13"/>
        <v>16</v>
      </c>
      <c r="O178" s="368">
        <f t="shared" si="12"/>
        <v>2738</v>
      </c>
      <c r="P178" s="369">
        <f t="shared" si="16"/>
        <v>43815</v>
      </c>
      <c r="Q178" s="369">
        <f t="shared" si="16"/>
        <v>43817</v>
      </c>
      <c r="R178" s="7"/>
    </row>
    <row r="179" spans="14:18" x14ac:dyDescent="0.2">
      <c r="N179" s="367">
        <f t="shared" si="13"/>
        <v>17</v>
      </c>
      <c r="O179" s="368">
        <f t="shared" si="12"/>
        <v>2577</v>
      </c>
      <c r="P179" s="369">
        <f t="shared" si="16"/>
        <v>43816</v>
      </c>
      <c r="Q179" s="369">
        <f t="shared" si="16"/>
        <v>43818</v>
      </c>
      <c r="R179" s="7"/>
    </row>
    <row r="180" spans="14:18" x14ac:dyDescent="0.2">
      <c r="N180" s="367">
        <f t="shared" si="13"/>
        <v>18</v>
      </c>
      <c r="O180" s="368">
        <f t="shared" si="12"/>
        <v>2434</v>
      </c>
      <c r="P180" s="369">
        <f t="shared" si="16"/>
        <v>43817</v>
      </c>
      <c r="Q180" s="369">
        <f t="shared" si="16"/>
        <v>43819</v>
      </c>
      <c r="R180" s="7"/>
    </row>
    <row r="181" spans="14:18" x14ac:dyDescent="0.2">
      <c r="N181" s="367">
        <f t="shared" si="13"/>
        <v>19</v>
      </c>
      <c r="O181" s="368">
        <f t="shared" si="12"/>
        <v>2306</v>
      </c>
      <c r="P181" s="369">
        <f t="shared" si="16"/>
        <v>43818</v>
      </c>
      <c r="Q181" s="369">
        <f t="shared" si="16"/>
        <v>43820</v>
      </c>
      <c r="R181" s="7"/>
    </row>
    <row r="182" spans="14:18" x14ac:dyDescent="0.2">
      <c r="N182" s="367">
        <f t="shared" si="13"/>
        <v>20</v>
      </c>
      <c r="O182" s="368">
        <f t="shared" si="12"/>
        <v>2191</v>
      </c>
      <c r="P182" s="369">
        <f t="shared" si="16"/>
        <v>43819</v>
      </c>
      <c r="Q182" s="369">
        <f t="shared" si="16"/>
        <v>43821</v>
      </c>
      <c r="R182" s="7"/>
    </row>
    <row r="183" spans="14:18" x14ac:dyDescent="0.2">
      <c r="N183" s="367">
        <f t="shared" si="13"/>
        <v>21</v>
      </c>
      <c r="O183" s="368">
        <f t="shared" si="12"/>
        <v>2087</v>
      </c>
      <c r="P183" s="369">
        <f t="shared" si="16"/>
        <v>43820</v>
      </c>
      <c r="Q183" s="369">
        <f t="shared" si="16"/>
        <v>43822</v>
      </c>
      <c r="R183" s="7"/>
    </row>
    <row r="184" spans="14:18" x14ac:dyDescent="0.2">
      <c r="N184" s="367">
        <f t="shared" si="13"/>
        <v>22</v>
      </c>
      <c r="O184" s="368">
        <f t="shared" si="12"/>
        <v>1992</v>
      </c>
      <c r="P184" s="369">
        <f t="shared" si="16"/>
        <v>43821</v>
      </c>
      <c r="Q184" s="369">
        <f t="shared" si="16"/>
        <v>43823</v>
      </c>
      <c r="R184" s="7"/>
    </row>
    <row r="185" spans="14:18" x14ac:dyDescent="0.2">
      <c r="N185" s="367">
        <f t="shared" si="13"/>
        <v>23</v>
      </c>
      <c r="O185" s="368">
        <f t="shared" si="12"/>
        <v>1905</v>
      </c>
      <c r="P185" s="369">
        <f t="shared" si="16"/>
        <v>43822</v>
      </c>
      <c r="Q185" s="369">
        <f t="shared" si="16"/>
        <v>43824</v>
      </c>
      <c r="R185" s="7"/>
    </row>
    <row r="186" spans="14:18" x14ac:dyDescent="0.2">
      <c r="N186" s="367">
        <f t="shared" si="13"/>
        <v>24</v>
      </c>
      <c r="O186" s="368">
        <f t="shared" si="12"/>
        <v>1826</v>
      </c>
      <c r="P186" s="369">
        <f t="shared" si="16"/>
        <v>43823</v>
      </c>
      <c r="Q186" s="369">
        <f t="shared" si="16"/>
        <v>43825</v>
      </c>
      <c r="R186" s="7"/>
    </row>
    <row r="187" spans="14:18" x14ac:dyDescent="0.2">
      <c r="N187" s="367">
        <f t="shared" si="13"/>
        <v>25</v>
      </c>
      <c r="O187" s="368">
        <f t="shared" si="12"/>
        <v>1753</v>
      </c>
      <c r="P187" s="369">
        <f t="shared" si="16"/>
        <v>43824</v>
      </c>
      <c r="Q187" s="369">
        <f t="shared" si="16"/>
        <v>43826</v>
      </c>
      <c r="R187" s="7"/>
    </row>
    <row r="188" spans="14:18" x14ac:dyDescent="0.2">
      <c r="N188" s="367">
        <f t="shared" si="13"/>
        <v>26</v>
      </c>
      <c r="O188" s="368">
        <f t="shared" si="12"/>
        <v>1686</v>
      </c>
      <c r="P188" s="369">
        <f t="shared" ref="P188:Q203" si="17">P187+1</f>
        <v>43825</v>
      </c>
      <c r="Q188" s="369">
        <f t="shared" si="17"/>
        <v>43827</v>
      </c>
      <c r="R188" s="7"/>
    </row>
    <row r="189" spans="14:18" x14ac:dyDescent="0.2">
      <c r="N189" s="367">
        <f t="shared" si="13"/>
        <v>27</v>
      </c>
      <c r="O189" s="368">
        <f t="shared" si="12"/>
        <v>1623</v>
      </c>
      <c r="P189" s="369">
        <f t="shared" si="17"/>
        <v>43826</v>
      </c>
      <c r="Q189" s="369">
        <f t="shared" si="17"/>
        <v>43828</v>
      </c>
      <c r="R189" s="7"/>
    </row>
    <row r="190" spans="14:18" x14ac:dyDescent="0.2">
      <c r="N190" s="367">
        <f t="shared" si="13"/>
        <v>28</v>
      </c>
      <c r="O190" s="368">
        <f t="shared" si="12"/>
        <v>1565</v>
      </c>
      <c r="P190" s="369">
        <f t="shared" si="17"/>
        <v>43827</v>
      </c>
      <c r="Q190" s="369">
        <f t="shared" si="17"/>
        <v>43829</v>
      </c>
      <c r="R190" s="7"/>
    </row>
    <row r="191" spans="14:18" x14ac:dyDescent="0.2">
      <c r="N191" s="367">
        <f t="shared" si="13"/>
        <v>29</v>
      </c>
      <c r="O191" s="368">
        <f t="shared" si="12"/>
        <v>1511</v>
      </c>
      <c r="P191" s="369">
        <f t="shared" si="17"/>
        <v>43828</v>
      </c>
      <c r="Q191" s="369">
        <f t="shared" si="17"/>
        <v>43830</v>
      </c>
      <c r="R191" s="7"/>
    </row>
    <row r="192" spans="14:18" x14ac:dyDescent="0.2">
      <c r="N192" s="367">
        <f t="shared" si="13"/>
        <v>30</v>
      </c>
      <c r="O192" s="368">
        <f t="shared" si="12"/>
        <v>1461</v>
      </c>
      <c r="P192" s="369">
        <f t="shared" si="17"/>
        <v>43829</v>
      </c>
      <c r="Q192" s="369">
        <f t="shared" si="17"/>
        <v>43831</v>
      </c>
      <c r="R192" s="7"/>
    </row>
    <row r="193" spans="14:18" x14ac:dyDescent="0.2">
      <c r="N193" s="367">
        <f t="shared" si="13"/>
        <v>31</v>
      </c>
      <c r="O193" s="368">
        <f t="shared" si="12"/>
        <v>1414</v>
      </c>
      <c r="P193" s="369">
        <f t="shared" si="17"/>
        <v>43830</v>
      </c>
      <c r="Q193" s="369">
        <f t="shared" si="17"/>
        <v>43832</v>
      </c>
      <c r="R193" s="7"/>
    </row>
    <row r="194" spans="14:18" x14ac:dyDescent="0.2">
      <c r="N194" s="367">
        <f t="shared" si="13"/>
        <v>1</v>
      </c>
      <c r="O194" s="368">
        <f t="shared" si="12"/>
        <v>43831</v>
      </c>
      <c r="P194" s="369">
        <f t="shared" si="17"/>
        <v>43831</v>
      </c>
      <c r="Q194" s="369">
        <f t="shared" si="17"/>
        <v>43833</v>
      </c>
      <c r="R194" s="7"/>
    </row>
    <row r="195" spans="14:18" x14ac:dyDescent="0.2">
      <c r="N195" s="367">
        <f t="shared" si="13"/>
        <v>2</v>
      </c>
      <c r="O195" s="368">
        <f t="shared" si="12"/>
        <v>21916</v>
      </c>
      <c r="P195" s="369">
        <f t="shared" si="17"/>
        <v>43832</v>
      </c>
      <c r="Q195" s="369">
        <f t="shared" si="17"/>
        <v>43834</v>
      </c>
      <c r="R195" s="7"/>
    </row>
    <row r="196" spans="14:18" x14ac:dyDescent="0.2">
      <c r="N196" s="367">
        <f t="shared" si="13"/>
        <v>3</v>
      </c>
      <c r="O196" s="368">
        <f t="shared" si="12"/>
        <v>14611</v>
      </c>
      <c r="P196" s="369">
        <f t="shared" si="17"/>
        <v>43833</v>
      </c>
      <c r="Q196" s="369">
        <f t="shared" si="17"/>
        <v>43835</v>
      </c>
      <c r="R196" s="7"/>
    </row>
    <row r="197" spans="14:18" x14ac:dyDescent="0.2">
      <c r="N197" s="367">
        <f t="shared" si="13"/>
        <v>4</v>
      </c>
      <c r="O197" s="368">
        <f t="shared" si="12"/>
        <v>10959</v>
      </c>
      <c r="P197" s="369">
        <f t="shared" si="17"/>
        <v>43834</v>
      </c>
      <c r="Q197" s="369">
        <f t="shared" si="17"/>
        <v>43836</v>
      </c>
      <c r="R197" s="7"/>
    </row>
    <row r="198" spans="14:18" x14ac:dyDescent="0.2">
      <c r="N198" s="367">
        <f t="shared" si="13"/>
        <v>5</v>
      </c>
      <c r="O198" s="368">
        <f t="shared" si="12"/>
        <v>8767</v>
      </c>
      <c r="P198" s="369">
        <f t="shared" si="17"/>
        <v>43835</v>
      </c>
      <c r="Q198" s="369">
        <f t="shared" si="17"/>
        <v>43837</v>
      </c>
      <c r="R198" s="7"/>
    </row>
    <row r="199" spans="14:18" x14ac:dyDescent="0.2">
      <c r="N199" s="367">
        <f t="shared" si="13"/>
        <v>6</v>
      </c>
      <c r="O199" s="368">
        <f t="shared" si="12"/>
        <v>7306</v>
      </c>
      <c r="P199" s="369">
        <f t="shared" si="17"/>
        <v>43836</v>
      </c>
      <c r="Q199" s="369">
        <f t="shared" si="17"/>
        <v>43838</v>
      </c>
      <c r="R199" s="7"/>
    </row>
    <row r="200" spans="14:18" x14ac:dyDescent="0.2">
      <c r="N200" s="367">
        <f t="shared" si="13"/>
        <v>7</v>
      </c>
      <c r="O200" s="368">
        <f t="shared" si="12"/>
        <v>6262</v>
      </c>
      <c r="P200" s="369">
        <f t="shared" si="17"/>
        <v>43837</v>
      </c>
      <c r="Q200" s="369">
        <f t="shared" si="17"/>
        <v>43839</v>
      </c>
      <c r="R200" s="7"/>
    </row>
    <row r="201" spans="14:18" x14ac:dyDescent="0.2">
      <c r="N201" s="367">
        <f t="shared" si="13"/>
        <v>8</v>
      </c>
      <c r="O201" s="368">
        <f t="shared" si="12"/>
        <v>5480</v>
      </c>
      <c r="P201" s="369">
        <f t="shared" si="17"/>
        <v>43838</v>
      </c>
      <c r="Q201" s="369">
        <f t="shared" si="17"/>
        <v>43840</v>
      </c>
      <c r="R201" s="7"/>
    </row>
    <row r="202" spans="14:18" x14ac:dyDescent="0.2">
      <c r="N202" s="367">
        <f t="shared" si="13"/>
        <v>9</v>
      </c>
      <c r="O202" s="368">
        <f t="shared" ref="O202:O265" si="18">ROUND(P202/N202,0)</f>
        <v>4871</v>
      </c>
      <c r="P202" s="369">
        <f t="shared" si="17"/>
        <v>43839</v>
      </c>
      <c r="Q202" s="369">
        <f t="shared" si="17"/>
        <v>43841</v>
      </c>
      <c r="R202" s="7"/>
    </row>
    <row r="203" spans="14:18" x14ac:dyDescent="0.2">
      <c r="N203" s="367">
        <f t="shared" ref="N203:N266" si="19">DAY(P203)</f>
        <v>10</v>
      </c>
      <c r="O203" s="368">
        <f t="shared" si="18"/>
        <v>4384</v>
      </c>
      <c r="P203" s="369">
        <f t="shared" si="17"/>
        <v>43840</v>
      </c>
      <c r="Q203" s="369">
        <f t="shared" si="17"/>
        <v>43842</v>
      </c>
      <c r="R203" s="7"/>
    </row>
    <row r="204" spans="14:18" x14ac:dyDescent="0.2">
      <c r="N204" s="367">
        <f t="shared" si="19"/>
        <v>11</v>
      </c>
      <c r="O204" s="368">
        <f t="shared" si="18"/>
        <v>3986</v>
      </c>
      <c r="P204" s="369">
        <f t="shared" ref="P204:Q219" si="20">P203+1</f>
        <v>43841</v>
      </c>
      <c r="Q204" s="369">
        <f t="shared" si="20"/>
        <v>43843</v>
      </c>
      <c r="R204" s="7"/>
    </row>
    <row r="205" spans="14:18" x14ac:dyDescent="0.2">
      <c r="N205" s="367">
        <f t="shared" si="19"/>
        <v>12</v>
      </c>
      <c r="O205" s="368">
        <f t="shared" si="18"/>
        <v>3654</v>
      </c>
      <c r="P205" s="369">
        <f t="shared" si="20"/>
        <v>43842</v>
      </c>
      <c r="Q205" s="369">
        <f t="shared" si="20"/>
        <v>43844</v>
      </c>
      <c r="R205" s="7"/>
    </row>
    <row r="206" spans="14:18" x14ac:dyDescent="0.2">
      <c r="N206" s="367">
        <f t="shared" si="19"/>
        <v>13</v>
      </c>
      <c r="O206" s="368">
        <f t="shared" si="18"/>
        <v>3373</v>
      </c>
      <c r="P206" s="369">
        <f t="shared" si="20"/>
        <v>43843</v>
      </c>
      <c r="Q206" s="369">
        <f t="shared" si="20"/>
        <v>43845</v>
      </c>
      <c r="R206" s="7"/>
    </row>
    <row r="207" spans="14:18" x14ac:dyDescent="0.2">
      <c r="N207" s="367">
        <f t="shared" si="19"/>
        <v>14</v>
      </c>
      <c r="O207" s="368">
        <f t="shared" si="18"/>
        <v>3132</v>
      </c>
      <c r="P207" s="369">
        <f t="shared" si="20"/>
        <v>43844</v>
      </c>
      <c r="Q207" s="369">
        <f t="shared" si="20"/>
        <v>43846</v>
      </c>
      <c r="R207" s="7"/>
    </row>
    <row r="208" spans="14:18" x14ac:dyDescent="0.2">
      <c r="N208" s="367">
        <f t="shared" si="19"/>
        <v>15</v>
      </c>
      <c r="O208" s="368">
        <f t="shared" si="18"/>
        <v>2923</v>
      </c>
      <c r="P208" s="369">
        <f t="shared" si="20"/>
        <v>43845</v>
      </c>
      <c r="Q208" s="369">
        <f t="shared" si="20"/>
        <v>43847</v>
      </c>
      <c r="R208" s="7"/>
    </row>
    <row r="209" spans="14:18" x14ac:dyDescent="0.2">
      <c r="N209" s="367">
        <f t="shared" si="19"/>
        <v>16</v>
      </c>
      <c r="O209" s="368">
        <f t="shared" si="18"/>
        <v>2740</v>
      </c>
      <c r="P209" s="369">
        <f t="shared" si="20"/>
        <v>43846</v>
      </c>
      <c r="Q209" s="369">
        <f t="shared" si="20"/>
        <v>43848</v>
      </c>
      <c r="R209" s="7"/>
    </row>
    <row r="210" spans="14:18" x14ac:dyDescent="0.2">
      <c r="N210" s="367">
        <f t="shared" si="19"/>
        <v>17</v>
      </c>
      <c r="O210" s="368">
        <f t="shared" si="18"/>
        <v>2579</v>
      </c>
      <c r="P210" s="369">
        <f t="shared" si="20"/>
        <v>43847</v>
      </c>
      <c r="Q210" s="369">
        <f t="shared" si="20"/>
        <v>43849</v>
      </c>
      <c r="R210" s="7"/>
    </row>
    <row r="211" spans="14:18" x14ac:dyDescent="0.2">
      <c r="N211" s="367">
        <f t="shared" si="19"/>
        <v>18</v>
      </c>
      <c r="O211" s="368">
        <f t="shared" si="18"/>
        <v>2436</v>
      </c>
      <c r="P211" s="369">
        <f t="shared" si="20"/>
        <v>43848</v>
      </c>
      <c r="Q211" s="369">
        <f t="shared" si="20"/>
        <v>43850</v>
      </c>
      <c r="R211" s="7"/>
    </row>
    <row r="212" spans="14:18" x14ac:dyDescent="0.2">
      <c r="N212" s="367">
        <f t="shared" si="19"/>
        <v>19</v>
      </c>
      <c r="O212" s="368">
        <f t="shared" si="18"/>
        <v>2308</v>
      </c>
      <c r="P212" s="369">
        <f t="shared" si="20"/>
        <v>43849</v>
      </c>
      <c r="Q212" s="369">
        <f t="shared" si="20"/>
        <v>43851</v>
      </c>
      <c r="R212" s="7"/>
    </row>
    <row r="213" spans="14:18" x14ac:dyDescent="0.2">
      <c r="N213" s="367">
        <f t="shared" si="19"/>
        <v>20</v>
      </c>
      <c r="O213" s="368">
        <f t="shared" si="18"/>
        <v>2193</v>
      </c>
      <c r="P213" s="369">
        <f t="shared" si="20"/>
        <v>43850</v>
      </c>
      <c r="Q213" s="369">
        <f t="shared" si="20"/>
        <v>43852</v>
      </c>
      <c r="R213" s="7"/>
    </row>
    <row r="214" spans="14:18" x14ac:dyDescent="0.2">
      <c r="N214" s="367">
        <f t="shared" si="19"/>
        <v>21</v>
      </c>
      <c r="O214" s="368">
        <f t="shared" si="18"/>
        <v>2088</v>
      </c>
      <c r="P214" s="369">
        <f t="shared" si="20"/>
        <v>43851</v>
      </c>
      <c r="Q214" s="369">
        <f t="shared" si="20"/>
        <v>43853</v>
      </c>
      <c r="R214" s="7"/>
    </row>
    <row r="215" spans="14:18" x14ac:dyDescent="0.2">
      <c r="N215" s="367">
        <f t="shared" si="19"/>
        <v>22</v>
      </c>
      <c r="O215" s="368">
        <f t="shared" si="18"/>
        <v>1993</v>
      </c>
      <c r="P215" s="369">
        <f t="shared" si="20"/>
        <v>43852</v>
      </c>
      <c r="Q215" s="369">
        <f t="shared" si="20"/>
        <v>43854</v>
      </c>
      <c r="R215" s="7"/>
    </row>
    <row r="216" spans="14:18" x14ac:dyDescent="0.2">
      <c r="N216" s="367">
        <f t="shared" si="19"/>
        <v>23</v>
      </c>
      <c r="O216" s="368">
        <f t="shared" si="18"/>
        <v>1907</v>
      </c>
      <c r="P216" s="369">
        <f t="shared" si="20"/>
        <v>43853</v>
      </c>
      <c r="Q216" s="369">
        <f t="shared" si="20"/>
        <v>43855</v>
      </c>
      <c r="R216" s="7"/>
    </row>
    <row r="217" spans="14:18" x14ac:dyDescent="0.2">
      <c r="N217" s="367">
        <f t="shared" si="19"/>
        <v>24</v>
      </c>
      <c r="O217" s="368">
        <f t="shared" si="18"/>
        <v>1827</v>
      </c>
      <c r="P217" s="369">
        <f t="shared" si="20"/>
        <v>43854</v>
      </c>
      <c r="Q217" s="369">
        <f t="shared" si="20"/>
        <v>43856</v>
      </c>
      <c r="R217" s="7"/>
    </row>
    <row r="218" spans="14:18" x14ac:dyDescent="0.2">
      <c r="N218" s="367">
        <f t="shared" si="19"/>
        <v>25</v>
      </c>
      <c r="O218" s="368">
        <f t="shared" si="18"/>
        <v>1754</v>
      </c>
      <c r="P218" s="369">
        <f t="shared" si="20"/>
        <v>43855</v>
      </c>
      <c r="Q218" s="369">
        <f t="shared" si="20"/>
        <v>43857</v>
      </c>
      <c r="R218" s="7"/>
    </row>
    <row r="219" spans="14:18" x14ac:dyDescent="0.2">
      <c r="N219" s="367">
        <f t="shared" si="19"/>
        <v>26</v>
      </c>
      <c r="O219" s="368">
        <f t="shared" si="18"/>
        <v>1687</v>
      </c>
      <c r="P219" s="369">
        <f t="shared" si="20"/>
        <v>43856</v>
      </c>
      <c r="Q219" s="369">
        <f t="shared" si="20"/>
        <v>43858</v>
      </c>
      <c r="R219" s="7"/>
    </row>
    <row r="220" spans="14:18" x14ac:dyDescent="0.2">
      <c r="N220" s="367">
        <f t="shared" si="19"/>
        <v>27</v>
      </c>
      <c r="O220" s="368">
        <f t="shared" si="18"/>
        <v>1624</v>
      </c>
      <c r="P220" s="369">
        <f t="shared" ref="P220:Q235" si="21">P219+1</f>
        <v>43857</v>
      </c>
      <c r="Q220" s="369">
        <f t="shared" si="21"/>
        <v>43859</v>
      </c>
      <c r="R220" s="7"/>
    </row>
    <row r="221" spans="14:18" x14ac:dyDescent="0.2">
      <c r="N221" s="367">
        <f t="shared" si="19"/>
        <v>28</v>
      </c>
      <c r="O221" s="368">
        <f t="shared" si="18"/>
        <v>1566</v>
      </c>
      <c r="P221" s="369">
        <f t="shared" si="21"/>
        <v>43858</v>
      </c>
      <c r="Q221" s="369">
        <f t="shared" si="21"/>
        <v>43860</v>
      </c>
      <c r="R221" s="7"/>
    </row>
    <row r="222" spans="14:18" x14ac:dyDescent="0.2">
      <c r="N222" s="367">
        <f t="shared" si="19"/>
        <v>29</v>
      </c>
      <c r="O222" s="368">
        <f t="shared" si="18"/>
        <v>1512</v>
      </c>
      <c r="P222" s="369">
        <f t="shared" si="21"/>
        <v>43859</v>
      </c>
      <c r="Q222" s="369">
        <f t="shared" si="21"/>
        <v>43861</v>
      </c>
      <c r="R222" s="7"/>
    </row>
    <row r="223" spans="14:18" x14ac:dyDescent="0.2">
      <c r="N223" s="367">
        <f t="shared" si="19"/>
        <v>30</v>
      </c>
      <c r="O223" s="368">
        <f t="shared" si="18"/>
        <v>1462</v>
      </c>
      <c r="P223" s="369">
        <f t="shared" si="21"/>
        <v>43860</v>
      </c>
      <c r="Q223" s="369">
        <f t="shared" si="21"/>
        <v>43862</v>
      </c>
      <c r="R223" s="7"/>
    </row>
    <row r="224" spans="14:18" x14ac:dyDescent="0.2">
      <c r="N224" s="367">
        <f t="shared" si="19"/>
        <v>31</v>
      </c>
      <c r="O224" s="368">
        <f t="shared" si="18"/>
        <v>1415</v>
      </c>
      <c r="P224" s="369">
        <f t="shared" si="21"/>
        <v>43861</v>
      </c>
      <c r="Q224" s="369">
        <f t="shared" si="21"/>
        <v>43863</v>
      </c>
      <c r="R224" s="7"/>
    </row>
    <row r="225" spans="14:18" x14ac:dyDescent="0.2">
      <c r="N225" s="367">
        <f t="shared" si="19"/>
        <v>1</v>
      </c>
      <c r="O225" s="368">
        <f t="shared" si="18"/>
        <v>43862</v>
      </c>
      <c r="P225" s="369">
        <f t="shared" si="21"/>
        <v>43862</v>
      </c>
      <c r="Q225" s="369">
        <f t="shared" si="21"/>
        <v>43864</v>
      </c>
      <c r="R225" s="7"/>
    </row>
    <row r="226" spans="14:18" x14ac:dyDescent="0.2">
      <c r="N226" s="367">
        <f t="shared" si="19"/>
        <v>2</v>
      </c>
      <c r="O226" s="368">
        <f t="shared" si="18"/>
        <v>21932</v>
      </c>
      <c r="P226" s="369">
        <f t="shared" si="21"/>
        <v>43863</v>
      </c>
      <c r="Q226" s="369">
        <f t="shared" si="21"/>
        <v>43865</v>
      </c>
      <c r="R226" s="7"/>
    </row>
    <row r="227" spans="14:18" x14ac:dyDescent="0.2">
      <c r="N227" s="367">
        <f t="shared" si="19"/>
        <v>3</v>
      </c>
      <c r="O227" s="368">
        <f t="shared" si="18"/>
        <v>14621</v>
      </c>
      <c r="P227" s="369">
        <f t="shared" si="21"/>
        <v>43864</v>
      </c>
      <c r="Q227" s="369">
        <f t="shared" si="21"/>
        <v>43866</v>
      </c>
      <c r="R227" s="7"/>
    </row>
    <row r="228" spans="14:18" x14ac:dyDescent="0.2">
      <c r="N228" s="367">
        <f t="shared" si="19"/>
        <v>4</v>
      </c>
      <c r="O228" s="368">
        <f t="shared" si="18"/>
        <v>10966</v>
      </c>
      <c r="P228" s="369">
        <f t="shared" si="21"/>
        <v>43865</v>
      </c>
      <c r="Q228" s="369">
        <f t="shared" si="21"/>
        <v>43867</v>
      </c>
      <c r="R228" s="7"/>
    </row>
    <row r="229" spans="14:18" x14ac:dyDescent="0.2">
      <c r="N229" s="367">
        <f t="shared" si="19"/>
        <v>5</v>
      </c>
      <c r="O229" s="368">
        <f t="shared" si="18"/>
        <v>8773</v>
      </c>
      <c r="P229" s="369">
        <f t="shared" si="21"/>
        <v>43866</v>
      </c>
      <c r="Q229" s="369">
        <f t="shared" si="21"/>
        <v>43868</v>
      </c>
      <c r="R229" s="7"/>
    </row>
    <row r="230" spans="14:18" x14ac:dyDescent="0.2">
      <c r="N230" s="367">
        <f t="shared" si="19"/>
        <v>6</v>
      </c>
      <c r="O230" s="368">
        <f t="shared" si="18"/>
        <v>7311</v>
      </c>
      <c r="P230" s="369">
        <f t="shared" si="21"/>
        <v>43867</v>
      </c>
      <c r="Q230" s="369">
        <f t="shared" si="21"/>
        <v>43869</v>
      </c>
      <c r="R230" s="7"/>
    </row>
    <row r="231" spans="14:18" x14ac:dyDescent="0.2">
      <c r="N231" s="367">
        <f t="shared" si="19"/>
        <v>7</v>
      </c>
      <c r="O231" s="368">
        <f t="shared" si="18"/>
        <v>6267</v>
      </c>
      <c r="P231" s="369">
        <f t="shared" si="21"/>
        <v>43868</v>
      </c>
      <c r="Q231" s="369">
        <f t="shared" si="21"/>
        <v>43870</v>
      </c>
      <c r="R231" s="7"/>
    </row>
    <row r="232" spans="14:18" x14ac:dyDescent="0.2">
      <c r="N232" s="367">
        <f t="shared" si="19"/>
        <v>8</v>
      </c>
      <c r="O232" s="368">
        <f t="shared" si="18"/>
        <v>5484</v>
      </c>
      <c r="P232" s="369">
        <f t="shared" si="21"/>
        <v>43869</v>
      </c>
      <c r="Q232" s="369">
        <f t="shared" si="21"/>
        <v>43871</v>
      </c>
      <c r="R232" s="7"/>
    </row>
    <row r="233" spans="14:18" x14ac:dyDescent="0.2">
      <c r="N233" s="367">
        <f t="shared" si="19"/>
        <v>9</v>
      </c>
      <c r="O233" s="368">
        <f t="shared" si="18"/>
        <v>4874</v>
      </c>
      <c r="P233" s="369">
        <f t="shared" si="21"/>
        <v>43870</v>
      </c>
      <c r="Q233" s="369">
        <f t="shared" si="21"/>
        <v>43872</v>
      </c>
      <c r="R233" s="7"/>
    </row>
    <row r="234" spans="14:18" x14ac:dyDescent="0.2">
      <c r="N234" s="367">
        <f t="shared" si="19"/>
        <v>10</v>
      </c>
      <c r="O234" s="368">
        <f t="shared" si="18"/>
        <v>4387</v>
      </c>
      <c r="P234" s="369">
        <f t="shared" si="21"/>
        <v>43871</v>
      </c>
      <c r="Q234" s="369">
        <f t="shared" si="21"/>
        <v>43873</v>
      </c>
      <c r="R234" s="7"/>
    </row>
    <row r="235" spans="14:18" x14ac:dyDescent="0.2">
      <c r="N235" s="367">
        <f t="shared" si="19"/>
        <v>11</v>
      </c>
      <c r="O235" s="368">
        <f t="shared" si="18"/>
        <v>3988</v>
      </c>
      <c r="P235" s="369">
        <f t="shared" si="21"/>
        <v>43872</v>
      </c>
      <c r="Q235" s="369">
        <f t="shared" si="21"/>
        <v>43874</v>
      </c>
      <c r="R235" s="7"/>
    </row>
    <row r="236" spans="14:18" x14ac:dyDescent="0.2">
      <c r="N236" s="367">
        <f t="shared" si="19"/>
        <v>12</v>
      </c>
      <c r="O236" s="368">
        <f t="shared" si="18"/>
        <v>3656</v>
      </c>
      <c r="P236" s="369">
        <f t="shared" ref="P236:Q251" si="22">P235+1</f>
        <v>43873</v>
      </c>
      <c r="Q236" s="369">
        <f t="shared" si="22"/>
        <v>43875</v>
      </c>
      <c r="R236" s="7"/>
    </row>
    <row r="237" spans="14:18" x14ac:dyDescent="0.2">
      <c r="N237" s="367">
        <f t="shared" si="19"/>
        <v>13</v>
      </c>
      <c r="O237" s="368">
        <f t="shared" si="18"/>
        <v>3375</v>
      </c>
      <c r="P237" s="369">
        <f t="shared" si="22"/>
        <v>43874</v>
      </c>
      <c r="Q237" s="369">
        <f t="shared" si="22"/>
        <v>43876</v>
      </c>
      <c r="R237" s="7"/>
    </row>
    <row r="238" spans="14:18" x14ac:dyDescent="0.2">
      <c r="N238" s="367">
        <f t="shared" si="19"/>
        <v>14</v>
      </c>
      <c r="O238" s="368">
        <f t="shared" si="18"/>
        <v>3134</v>
      </c>
      <c r="P238" s="369">
        <f t="shared" si="22"/>
        <v>43875</v>
      </c>
      <c r="Q238" s="369">
        <f t="shared" si="22"/>
        <v>43877</v>
      </c>
      <c r="R238" s="7"/>
    </row>
    <row r="239" spans="14:18" x14ac:dyDescent="0.2">
      <c r="N239" s="367">
        <f t="shared" si="19"/>
        <v>15</v>
      </c>
      <c r="O239" s="368">
        <f t="shared" si="18"/>
        <v>2925</v>
      </c>
      <c r="P239" s="369">
        <f t="shared" si="22"/>
        <v>43876</v>
      </c>
      <c r="Q239" s="369">
        <f t="shared" si="22"/>
        <v>43878</v>
      </c>
      <c r="R239" s="7"/>
    </row>
    <row r="240" spans="14:18" x14ac:dyDescent="0.2">
      <c r="N240" s="367">
        <f t="shared" si="19"/>
        <v>16</v>
      </c>
      <c r="O240" s="368">
        <f t="shared" si="18"/>
        <v>2742</v>
      </c>
      <c r="P240" s="369">
        <f t="shared" si="22"/>
        <v>43877</v>
      </c>
      <c r="Q240" s="369">
        <f t="shared" si="22"/>
        <v>43879</v>
      </c>
      <c r="R240" s="7"/>
    </row>
    <row r="241" spans="14:18" x14ac:dyDescent="0.2">
      <c r="N241" s="367">
        <f t="shared" si="19"/>
        <v>17</v>
      </c>
      <c r="O241" s="368">
        <f t="shared" si="18"/>
        <v>2581</v>
      </c>
      <c r="P241" s="369">
        <f t="shared" si="22"/>
        <v>43878</v>
      </c>
      <c r="Q241" s="369">
        <f t="shared" si="22"/>
        <v>43880</v>
      </c>
      <c r="R241" s="7"/>
    </row>
    <row r="242" spans="14:18" x14ac:dyDescent="0.2">
      <c r="N242" s="367">
        <f t="shared" si="19"/>
        <v>18</v>
      </c>
      <c r="O242" s="368">
        <f t="shared" si="18"/>
        <v>2438</v>
      </c>
      <c r="P242" s="369">
        <f t="shared" si="22"/>
        <v>43879</v>
      </c>
      <c r="Q242" s="369">
        <f t="shared" si="22"/>
        <v>43881</v>
      </c>
      <c r="R242" s="7"/>
    </row>
    <row r="243" spans="14:18" x14ac:dyDescent="0.2">
      <c r="N243" s="367">
        <f t="shared" si="19"/>
        <v>19</v>
      </c>
      <c r="O243" s="368">
        <f t="shared" si="18"/>
        <v>2309</v>
      </c>
      <c r="P243" s="369">
        <f t="shared" si="22"/>
        <v>43880</v>
      </c>
      <c r="Q243" s="369">
        <f t="shared" si="22"/>
        <v>43882</v>
      </c>
      <c r="R243" s="7"/>
    </row>
    <row r="244" spans="14:18" x14ac:dyDescent="0.2">
      <c r="N244" s="367">
        <f t="shared" si="19"/>
        <v>20</v>
      </c>
      <c r="O244" s="368">
        <f t="shared" si="18"/>
        <v>2194</v>
      </c>
      <c r="P244" s="369">
        <f t="shared" si="22"/>
        <v>43881</v>
      </c>
      <c r="Q244" s="369">
        <f t="shared" si="22"/>
        <v>43883</v>
      </c>
      <c r="R244" s="7"/>
    </row>
    <row r="245" spans="14:18" x14ac:dyDescent="0.2">
      <c r="N245" s="367">
        <f t="shared" si="19"/>
        <v>21</v>
      </c>
      <c r="O245" s="368">
        <f t="shared" si="18"/>
        <v>2090</v>
      </c>
      <c r="P245" s="369">
        <f t="shared" si="22"/>
        <v>43882</v>
      </c>
      <c r="Q245" s="369">
        <f t="shared" si="22"/>
        <v>43884</v>
      </c>
      <c r="R245" s="7"/>
    </row>
    <row r="246" spans="14:18" x14ac:dyDescent="0.2">
      <c r="N246" s="367">
        <f t="shared" si="19"/>
        <v>22</v>
      </c>
      <c r="O246" s="368">
        <f t="shared" si="18"/>
        <v>1995</v>
      </c>
      <c r="P246" s="369">
        <f t="shared" si="22"/>
        <v>43883</v>
      </c>
      <c r="Q246" s="369">
        <f t="shared" si="22"/>
        <v>43885</v>
      </c>
      <c r="R246" s="7"/>
    </row>
    <row r="247" spans="14:18" x14ac:dyDescent="0.2">
      <c r="N247" s="367">
        <f t="shared" si="19"/>
        <v>23</v>
      </c>
      <c r="O247" s="368">
        <f t="shared" si="18"/>
        <v>1908</v>
      </c>
      <c r="P247" s="369">
        <f t="shared" si="22"/>
        <v>43884</v>
      </c>
      <c r="Q247" s="369">
        <f t="shared" si="22"/>
        <v>43886</v>
      </c>
      <c r="R247" s="7"/>
    </row>
    <row r="248" spans="14:18" x14ac:dyDescent="0.2">
      <c r="N248" s="367">
        <f t="shared" si="19"/>
        <v>24</v>
      </c>
      <c r="O248" s="368">
        <f t="shared" si="18"/>
        <v>1829</v>
      </c>
      <c r="P248" s="369">
        <f t="shared" si="22"/>
        <v>43885</v>
      </c>
      <c r="Q248" s="369">
        <f t="shared" si="22"/>
        <v>43887</v>
      </c>
      <c r="R248" s="7"/>
    </row>
    <row r="249" spans="14:18" x14ac:dyDescent="0.2">
      <c r="N249" s="367">
        <f t="shared" si="19"/>
        <v>25</v>
      </c>
      <c r="O249" s="368">
        <f t="shared" si="18"/>
        <v>1755</v>
      </c>
      <c r="P249" s="369">
        <f t="shared" si="22"/>
        <v>43886</v>
      </c>
      <c r="Q249" s="369">
        <f t="shared" si="22"/>
        <v>43888</v>
      </c>
      <c r="R249" s="7"/>
    </row>
    <row r="250" spans="14:18" x14ac:dyDescent="0.2">
      <c r="N250" s="367">
        <f t="shared" si="19"/>
        <v>26</v>
      </c>
      <c r="O250" s="368">
        <f t="shared" si="18"/>
        <v>1688</v>
      </c>
      <c r="P250" s="369">
        <f t="shared" si="22"/>
        <v>43887</v>
      </c>
      <c r="Q250" s="369">
        <f t="shared" si="22"/>
        <v>43889</v>
      </c>
      <c r="R250" s="7"/>
    </row>
    <row r="251" spans="14:18" x14ac:dyDescent="0.2">
      <c r="N251" s="367">
        <f t="shared" si="19"/>
        <v>27</v>
      </c>
      <c r="O251" s="368">
        <f t="shared" si="18"/>
        <v>1625</v>
      </c>
      <c r="P251" s="369">
        <f t="shared" si="22"/>
        <v>43888</v>
      </c>
      <c r="Q251" s="369">
        <f t="shared" si="22"/>
        <v>43890</v>
      </c>
      <c r="R251" s="7"/>
    </row>
    <row r="252" spans="14:18" x14ac:dyDescent="0.2">
      <c r="N252" s="367">
        <f t="shared" si="19"/>
        <v>28</v>
      </c>
      <c r="O252" s="368">
        <f t="shared" si="18"/>
        <v>1567</v>
      </c>
      <c r="P252" s="369">
        <f t="shared" ref="P252:Q267" si="23">P251+1</f>
        <v>43889</v>
      </c>
      <c r="Q252" s="369">
        <f t="shared" si="23"/>
        <v>43891</v>
      </c>
      <c r="R252" s="7"/>
    </row>
    <row r="253" spans="14:18" x14ac:dyDescent="0.2">
      <c r="N253" s="367">
        <f t="shared" si="19"/>
        <v>29</v>
      </c>
      <c r="O253" s="368">
        <f t="shared" si="18"/>
        <v>1513</v>
      </c>
      <c r="P253" s="369">
        <f t="shared" si="23"/>
        <v>43890</v>
      </c>
      <c r="Q253" s="369">
        <f t="shared" si="23"/>
        <v>43892</v>
      </c>
      <c r="R253" s="7"/>
    </row>
    <row r="254" spans="14:18" x14ac:dyDescent="0.2">
      <c r="N254" s="367">
        <f t="shared" si="19"/>
        <v>1</v>
      </c>
      <c r="O254" s="368">
        <f t="shared" si="18"/>
        <v>43891</v>
      </c>
      <c r="P254" s="369">
        <f t="shared" si="23"/>
        <v>43891</v>
      </c>
      <c r="Q254" s="369">
        <f t="shared" si="23"/>
        <v>43893</v>
      </c>
      <c r="R254" s="7"/>
    </row>
    <row r="255" spans="14:18" x14ac:dyDescent="0.2">
      <c r="N255" s="367">
        <f t="shared" si="19"/>
        <v>2</v>
      </c>
      <c r="O255" s="368">
        <f t="shared" si="18"/>
        <v>21946</v>
      </c>
      <c r="P255" s="369">
        <f t="shared" si="23"/>
        <v>43892</v>
      </c>
      <c r="Q255" s="369">
        <f t="shared" si="23"/>
        <v>43894</v>
      </c>
      <c r="R255" s="7"/>
    </row>
    <row r="256" spans="14:18" x14ac:dyDescent="0.2">
      <c r="N256" s="367">
        <f t="shared" si="19"/>
        <v>3</v>
      </c>
      <c r="O256" s="368">
        <f t="shared" si="18"/>
        <v>14631</v>
      </c>
      <c r="P256" s="369">
        <f t="shared" si="23"/>
        <v>43893</v>
      </c>
      <c r="Q256" s="369">
        <f t="shared" si="23"/>
        <v>43895</v>
      </c>
      <c r="R256" s="7"/>
    </row>
    <row r="257" spans="14:18" x14ac:dyDescent="0.2">
      <c r="N257" s="367">
        <f t="shared" si="19"/>
        <v>4</v>
      </c>
      <c r="O257" s="368">
        <f t="shared" si="18"/>
        <v>10974</v>
      </c>
      <c r="P257" s="369">
        <f t="shared" si="23"/>
        <v>43894</v>
      </c>
      <c r="Q257" s="369">
        <f t="shared" si="23"/>
        <v>43896</v>
      </c>
      <c r="R257" s="7"/>
    </row>
    <row r="258" spans="14:18" x14ac:dyDescent="0.2">
      <c r="N258" s="367">
        <f t="shared" si="19"/>
        <v>5</v>
      </c>
      <c r="O258" s="368">
        <f t="shared" si="18"/>
        <v>8779</v>
      </c>
      <c r="P258" s="369">
        <f t="shared" si="23"/>
        <v>43895</v>
      </c>
      <c r="Q258" s="369">
        <f t="shared" si="23"/>
        <v>43897</v>
      </c>
      <c r="R258" s="7"/>
    </row>
    <row r="259" spans="14:18" x14ac:dyDescent="0.2">
      <c r="N259" s="367">
        <f t="shared" si="19"/>
        <v>6</v>
      </c>
      <c r="O259" s="368">
        <f t="shared" si="18"/>
        <v>7316</v>
      </c>
      <c r="P259" s="369">
        <f t="shared" si="23"/>
        <v>43896</v>
      </c>
      <c r="Q259" s="369">
        <f t="shared" si="23"/>
        <v>43898</v>
      </c>
      <c r="R259" s="7"/>
    </row>
    <row r="260" spans="14:18" x14ac:dyDescent="0.2">
      <c r="N260" s="367">
        <f t="shared" si="19"/>
        <v>7</v>
      </c>
      <c r="O260" s="368">
        <f t="shared" si="18"/>
        <v>6271</v>
      </c>
      <c r="P260" s="369">
        <f t="shared" si="23"/>
        <v>43897</v>
      </c>
      <c r="Q260" s="369">
        <f t="shared" si="23"/>
        <v>43899</v>
      </c>
      <c r="R260" s="7"/>
    </row>
    <row r="261" spans="14:18" x14ac:dyDescent="0.2">
      <c r="N261" s="367">
        <f t="shared" si="19"/>
        <v>8</v>
      </c>
      <c r="O261" s="368">
        <f t="shared" si="18"/>
        <v>5487</v>
      </c>
      <c r="P261" s="369">
        <f t="shared" si="23"/>
        <v>43898</v>
      </c>
      <c r="Q261" s="369">
        <f t="shared" si="23"/>
        <v>43900</v>
      </c>
      <c r="R261" s="7"/>
    </row>
    <row r="262" spans="14:18" x14ac:dyDescent="0.2">
      <c r="N262" s="367">
        <f t="shared" si="19"/>
        <v>9</v>
      </c>
      <c r="O262" s="368">
        <f t="shared" si="18"/>
        <v>4878</v>
      </c>
      <c r="P262" s="369">
        <f t="shared" si="23"/>
        <v>43899</v>
      </c>
      <c r="Q262" s="369">
        <f t="shared" si="23"/>
        <v>43901</v>
      </c>
      <c r="R262" s="7"/>
    </row>
    <row r="263" spans="14:18" x14ac:dyDescent="0.2">
      <c r="N263" s="367">
        <f t="shared" si="19"/>
        <v>10</v>
      </c>
      <c r="O263" s="368">
        <f t="shared" si="18"/>
        <v>4390</v>
      </c>
      <c r="P263" s="369">
        <f t="shared" si="23"/>
        <v>43900</v>
      </c>
      <c r="Q263" s="369">
        <f t="shared" si="23"/>
        <v>43902</v>
      </c>
      <c r="R263" s="7"/>
    </row>
    <row r="264" spans="14:18" x14ac:dyDescent="0.2">
      <c r="N264" s="367">
        <f t="shared" si="19"/>
        <v>11</v>
      </c>
      <c r="O264" s="368">
        <f t="shared" si="18"/>
        <v>3991</v>
      </c>
      <c r="P264" s="369">
        <f t="shared" si="23"/>
        <v>43901</v>
      </c>
      <c r="Q264" s="369">
        <f t="shared" si="23"/>
        <v>43903</v>
      </c>
      <c r="R264" s="7"/>
    </row>
    <row r="265" spans="14:18" x14ac:dyDescent="0.2">
      <c r="N265" s="367">
        <f t="shared" si="19"/>
        <v>12</v>
      </c>
      <c r="O265" s="368">
        <f t="shared" si="18"/>
        <v>3659</v>
      </c>
      <c r="P265" s="369">
        <f t="shared" si="23"/>
        <v>43902</v>
      </c>
      <c r="Q265" s="369">
        <f t="shared" si="23"/>
        <v>43904</v>
      </c>
      <c r="R265" s="7"/>
    </row>
    <row r="266" spans="14:18" x14ac:dyDescent="0.2">
      <c r="N266" s="367">
        <f t="shared" si="19"/>
        <v>13</v>
      </c>
      <c r="O266" s="368">
        <f t="shared" ref="O266:O329" si="24">ROUND(P266/N266,0)</f>
        <v>3377</v>
      </c>
      <c r="P266" s="369">
        <f t="shared" si="23"/>
        <v>43903</v>
      </c>
      <c r="Q266" s="369">
        <f t="shared" si="23"/>
        <v>43905</v>
      </c>
      <c r="R266" s="7"/>
    </row>
    <row r="267" spans="14:18" x14ac:dyDescent="0.2">
      <c r="N267" s="367">
        <f t="shared" ref="N267:N330" si="25">DAY(P267)</f>
        <v>14</v>
      </c>
      <c r="O267" s="368">
        <f t="shared" si="24"/>
        <v>3136</v>
      </c>
      <c r="P267" s="369">
        <f t="shared" si="23"/>
        <v>43904</v>
      </c>
      <c r="Q267" s="369">
        <f t="shared" si="23"/>
        <v>43906</v>
      </c>
      <c r="R267" s="7"/>
    </row>
    <row r="268" spans="14:18" x14ac:dyDescent="0.2">
      <c r="N268" s="367">
        <f t="shared" si="25"/>
        <v>15</v>
      </c>
      <c r="O268" s="368">
        <f t="shared" si="24"/>
        <v>2927</v>
      </c>
      <c r="P268" s="369">
        <f t="shared" ref="P268:Q283" si="26">P267+1</f>
        <v>43905</v>
      </c>
      <c r="Q268" s="369">
        <f t="shared" si="26"/>
        <v>43907</v>
      </c>
      <c r="R268" s="7"/>
    </row>
    <row r="269" spans="14:18" x14ac:dyDescent="0.2">
      <c r="N269" s="367">
        <f t="shared" si="25"/>
        <v>16</v>
      </c>
      <c r="O269" s="368">
        <f t="shared" si="24"/>
        <v>2744</v>
      </c>
      <c r="P269" s="369">
        <f t="shared" si="26"/>
        <v>43906</v>
      </c>
      <c r="Q269" s="369">
        <f t="shared" si="26"/>
        <v>43908</v>
      </c>
      <c r="R269" s="7"/>
    </row>
    <row r="270" spans="14:18" x14ac:dyDescent="0.2">
      <c r="N270" s="367">
        <f t="shared" si="25"/>
        <v>17</v>
      </c>
      <c r="O270" s="368">
        <f t="shared" si="24"/>
        <v>2583</v>
      </c>
      <c r="P270" s="369">
        <f t="shared" si="26"/>
        <v>43907</v>
      </c>
      <c r="Q270" s="369">
        <f t="shared" si="26"/>
        <v>43909</v>
      </c>
      <c r="R270" s="7"/>
    </row>
    <row r="271" spans="14:18" x14ac:dyDescent="0.2">
      <c r="N271" s="367">
        <f t="shared" si="25"/>
        <v>18</v>
      </c>
      <c r="O271" s="368">
        <f t="shared" si="24"/>
        <v>2439</v>
      </c>
      <c r="P271" s="369">
        <f t="shared" si="26"/>
        <v>43908</v>
      </c>
      <c r="Q271" s="369">
        <f t="shared" si="26"/>
        <v>43910</v>
      </c>
      <c r="R271" s="7"/>
    </row>
    <row r="272" spans="14:18" x14ac:dyDescent="0.2">
      <c r="N272" s="367">
        <f t="shared" si="25"/>
        <v>19</v>
      </c>
      <c r="O272" s="368">
        <f t="shared" si="24"/>
        <v>2311</v>
      </c>
      <c r="P272" s="369">
        <f t="shared" si="26"/>
        <v>43909</v>
      </c>
      <c r="Q272" s="369">
        <f t="shared" si="26"/>
        <v>43911</v>
      </c>
      <c r="R272" s="7"/>
    </row>
    <row r="273" spans="14:18" x14ac:dyDescent="0.2">
      <c r="N273" s="367">
        <f t="shared" si="25"/>
        <v>20</v>
      </c>
      <c r="O273" s="368">
        <f t="shared" si="24"/>
        <v>2196</v>
      </c>
      <c r="P273" s="369">
        <f t="shared" si="26"/>
        <v>43910</v>
      </c>
      <c r="Q273" s="369">
        <f t="shared" si="26"/>
        <v>43912</v>
      </c>
      <c r="R273" s="7"/>
    </row>
    <row r="274" spans="14:18" x14ac:dyDescent="0.2">
      <c r="N274" s="367">
        <f t="shared" si="25"/>
        <v>21</v>
      </c>
      <c r="O274" s="368">
        <f t="shared" si="24"/>
        <v>2091</v>
      </c>
      <c r="P274" s="369">
        <f t="shared" si="26"/>
        <v>43911</v>
      </c>
      <c r="Q274" s="369">
        <f t="shared" si="26"/>
        <v>43913</v>
      </c>
      <c r="R274" s="7"/>
    </row>
    <row r="275" spans="14:18" x14ac:dyDescent="0.2">
      <c r="N275" s="367">
        <f t="shared" si="25"/>
        <v>22</v>
      </c>
      <c r="O275" s="368">
        <f t="shared" si="24"/>
        <v>1996</v>
      </c>
      <c r="P275" s="369">
        <f t="shared" si="26"/>
        <v>43912</v>
      </c>
      <c r="Q275" s="369">
        <f t="shared" si="26"/>
        <v>43914</v>
      </c>
      <c r="R275" s="7"/>
    </row>
    <row r="276" spans="14:18" x14ac:dyDescent="0.2">
      <c r="N276" s="367">
        <f t="shared" si="25"/>
        <v>23</v>
      </c>
      <c r="O276" s="368">
        <f t="shared" si="24"/>
        <v>1909</v>
      </c>
      <c r="P276" s="369">
        <f t="shared" si="26"/>
        <v>43913</v>
      </c>
      <c r="Q276" s="369">
        <f t="shared" si="26"/>
        <v>43915</v>
      </c>
      <c r="R276" s="7"/>
    </row>
    <row r="277" spans="14:18" x14ac:dyDescent="0.2">
      <c r="N277" s="367">
        <f t="shared" si="25"/>
        <v>24</v>
      </c>
      <c r="O277" s="368">
        <f t="shared" si="24"/>
        <v>1830</v>
      </c>
      <c r="P277" s="369">
        <f t="shared" si="26"/>
        <v>43914</v>
      </c>
      <c r="Q277" s="369">
        <f t="shared" si="26"/>
        <v>43916</v>
      </c>
      <c r="R277" s="7"/>
    </row>
    <row r="278" spans="14:18" x14ac:dyDescent="0.2">
      <c r="N278" s="367">
        <f t="shared" si="25"/>
        <v>25</v>
      </c>
      <c r="O278" s="368">
        <f t="shared" si="24"/>
        <v>1757</v>
      </c>
      <c r="P278" s="369">
        <f t="shared" si="26"/>
        <v>43915</v>
      </c>
      <c r="Q278" s="369">
        <f t="shared" si="26"/>
        <v>43917</v>
      </c>
      <c r="R278" s="7"/>
    </row>
    <row r="279" spans="14:18" x14ac:dyDescent="0.2">
      <c r="N279" s="367">
        <f t="shared" si="25"/>
        <v>26</v>
      </c>
      <c r="O279" s="368">
        <f t="shared" si="24"/>
        <v>1689</v>
      </c>
      <c r="P279" s="369">
        <f t="shared" si="26"/>
        <v>43916</v>
      </c>
      <c r="Q279" s="369">
        <f t="shared" si="26"/>
        <v>43918</v>
      </c>
      <c r="R279" s="7"/>
    </row>
    <row r="280" spans="14:18" x14ac:dyDescent="0.2">
      <c r="N280" s="367">
        <f t="shared" si="25"/>
        <v>27</v>
      </c>
      <c r="O280" s="368">
        <f t="shared" si="24"/>
        <v>1627</v>
      </c>
      <c r="P280" s="369">
        <f t="shared" si="26"/>
        <v>43917</v>
      </c>
      <c r="Q280" s="369">
        <f t="shared" si="26"/>
        <v>43919</v>
      </c>
      <c r="R280" s="7"/>
    </row>
    <row r="281" spans="14:18" x14ac:dyDescent="0.2">
      <c r="N281" s="367">
        <f t="shared" si="25"/>
        <v>28</v>
      </c>
      <c r="O281" s="368">
        <f t="shared" si="24"/>
        <v>1569</v>
      </c>
      <c r="P281" s="369">
        <f t="shared" si="26"/>
        <v>43918</v>
      </c>
      <c r="Q281" s="369">
        <f t="shared" si="26"/>
        <v>43920</v>
      </c>
      <c r="R281" s="7"/>
    </row>
    <row r="282" spans="14:18" x14ac:dyDescent="0.2">
      <c r="N282" s="367">
        <f t="shared" si="25"/>
        <v>29</v>
      </c>
      <c r="O282" s="368">
        <f t="shared" si="24"/>
        <v>1514</v>
      </c>
      <c r="P282" s="369">
        <f t="shared" si="26"/>
        <v>43919</v>
      </c>
      <c r="Q282" s="369">
        <f t="shared" si="26"/>
        <v>43921</v>
      </c>
      <c r="R282" s="7"/>
    </row>
    <row r="283" spans="14:18" x14ac:dyDescent="0.2">
      <c r="N283" s="367">
        <f t="shared" si="25"/>
        <v>30</v>
      </c>
      <c r="O283" s="368">
        <f t="shared" si="24"/>
        <v>1464</v>
      </c>
      <c r="P283" s="369">
        <f t="shared" si="26"/>
        <v>43920</v>
      </c>
      <c r="Q283" s="369">
        <f t="shared" si="26"/>
        <v>43922</v>
      </c>
      <c r="R283" s="7"/>
    </row>
    <row r="284" spans="14:18" x14ac:dyDescent="0.2">
      <c r="N284" s="367">
        <f t="shared" si="25"/>
        <v>31</v>
      </c>
      <c r="O284" s="368">
        <f t="shared" si="24"/>
        <v>1417</v>
      </c>
      <c r="P284" s="369">
        <f t="shared" ref="P284:Q299" si="27">P283+1</f>
        <v>43921</v>
      </c>
      <c r="Q284" s="369">
        <f t="shared" si="27"/>
        <v>43923</v>
      </c>
      <c r="R284" s="7"/>
    </row>
    <row r="285" spans="14:18" x14ac:dyDescent="0.2">
      <c r="N285" s="367">
        <f t="shared" si="25"/>
        <v>1</v>
      </c>
      <c r="O285" s="368">
        <f t="shared" si="24"/>
        <v>43922</v>
      </c>
      <c r="P285" s="369">
        <f t="shared" si="27"/>
        <v>43922</v>
      </c>
      <c r="Q285" s="369">
        <f t="shared" si="27"/>
        <v>43924</v>
      </c>
      <c r="R285" s="7"/>
    </row>
    <row r="286" spans="14:18" x14ac:dyDescent="0.2">
      <c r="N286" s="367">
        <f t="shared" si="25"/>
        <v>2</v>
      </c>
      <c r="O286" s="368">
        <f t="shared" si="24"/>
        <v>21962</v>
      </c>
      <c r="P286" s="369">
        <f t="shared" si="27"/>
        <v>43923</v>
      </c>
      <c r="Q286" s="369">
        <f t="shared" si="27"/>
        <v>43925</v>
      </c>
      <c r="R286" s="7"/>
    </row>
    <row r="287" spans="14:18" x14ac:dyDescent="0.2">
      <c r="N287" s="367">
        <f t="shared" si="25"/>
        <v>3</v>
      </c>
      <c r="O287" s="368">
        <f t="shared" si="24"/>
        <v>14641</v>
      </c>
      <c r="P287" s="369">
        <f t="shared" si="27"/>
        <v>43924</v>
      </c>
      <c r="Q287" s="369">
        <f t="shared" si="27"/>
        <v>43926</v>
      </c>
      <c r="R287" s="7"/>
    </row>
    <row r="288" spans="14:18" x14ac:dyDescent="0.2">
      <c r="N288" s="367">
        <f t="shared" si="25"/>
        <v>4</v>
      </c>
      <c r="O288" s="368">
        <f t="shared" si="24"/>
        <v>10981</v>
      </c>
      <c r="P288" s="369">
        <f t="shared" si="27"/>
        <v>43925</v>
      </c>
      <c r="Q288" s="369">
        <f t="shared" si="27"/>
        <v>43927</v>
      </c>
      <c r="R288" s="7"/>
    </row>
    <row r="289" spans="14:18" x14ac:dyDescent="0.2">
      <c r="N289" s="367">
        <f t="shared" si="25"/>
        <v>5</v>
      </c>
      <c r="O289" s="368">
        <f t="shared" si="24"/>
        <v>8785</v>
      </c>
      <c r="P289" s="369">
        <f t="shared" si="27"/>
        <v>43926</v>
      </c>
      <c r="Q289" s="369">
        <f t="shared" si="27"/>
        <v>43928</v>
      </c>
      <c r="R289" s="7"/>
    </row>
    <row r="290" spans="14:18" x14ac:dyDescent="0.2">
      <c r="N290" s="367">
        <f t="shared" si="25"/>
        <v>6</v>
      </c>
      <c r="O290" s="368">
        <f t="shared" si="24"/>
        <v>7321</v>
      </c>
      <c r="P290" s="369">
        <f t="shared" si="27"/>
        <v>43927</v>
      </c>
      <c r="Q290" s="369">
        <f t="shared" si="27"/>
        <v>43929</v>
      </c>
      <c r="R290" s="7"/>
    </row>
    <row r="291" spans="14:18" x14ac:dyDescent="0.2">
      <c r="N291" s="367">
        <f t="shared" si="25"/>
        <v>7</v>
      </c>
      <c r="O291" s="368">
        <f t="shared" si="24"/>
        <v>6275</v>
      </c>
      <c r="P291" s="369">
        <f t="shared" si="27"/>
        <v>43928</v>
      </c>
      <c r="Q291" s="369">
        <f t="shared" si="27"/>
        <v>43930</v>
      </c>
      <c r="R291" s="7"/>
    </row>
    <row r="292" spans="14:18" x14ac:dyDescent="0.2">
      <c r="N292" s="367">
        <f t="shared" si="25"/>
        <v>8</v>
      </c>
      <c r="O292" s="368">
        <f t="shared" si="24"/>
        <v>5491</v>
      </c>
      <c r="P292" s="369">
        <f t="shared" si="27"/>
        <v>43929</v>
      </c>
      <c r="Q292" s="369">
        <f t="shared" si="27"/>
        <v>43931</v>
      </c>
      <c r="R292" s="7"/>
    </row>
    <row r="293" spans="14:18" x14ac:dyDescent="0.2">
      <c r="N293" s="367">
        <f t="shared" si="25"/>
        <v>9</v>
      </c>
      <c r="O293" s="368">
        <f t="shared" si="24"/>
        <v>4881</v>
      </c>
      <c r="P293" s="369">
        <f t="shared" si="27"/>
        <v>43930</v>
      </c>
      <c r="Q293" s="369">
        <f t="shared" si="27"/>
        <v>43932</v>
      </c>
      <c r="R293" s="7"/>
    </row>
    <row r="294" spans="14:18" x14ac:dyDescent="0.2">
      <c r="N294" s="367">
        <f t="shared" si="25"/>
        <v>10</v>
      </c>
      <c r="O294" s="368">
        <f t="shared" si="24"/>
        <v>4393</v>
      </c>
      <c r="P294" s="369">
        <f t="shared" si="27"/>
        <v>43931</v>
      </c>
      <c r="Q294" s="369">
        <f t="shared" si="27"/>
        <v>43933</v>
      </c>
      <c r="R294" s="7"/>
    </row>
    <row r="295" spans="14:18" x14ac:dyDescent="0.2">
      <c r="N295" s="367">
        <f t="shared" si="25"/>
        <v>11</v>
      </c>
      <c r="O295" s="368">
        <f t="shared" si="24"/>
        <v>3994</v>
      </c>
      <c r="P295" s="369">
        <f t="shared" si="27"/>
        <v>43932</v>
      </c>
      <c r="Q295" s="369">
        <f t="shared" si="27"/>
        <v>43934</v>
      </c>
      <c r="R295" s="7"/>
    </row>
    <row r="296" spans="14:18" x14ac:dyDescent="0.2">
      <c r="N296" s="367">
        <f t="shared" si="25"/>
        <v>12</v>
      </c>
      <c r="O296" s="368">
        <f t="shared" si="24"/>
        <v>3661</v>
      </c>
      <c r="P296" s="369">
        <f t="shared" si="27"/>
        <v>43933</v>
      </c>
      <c r="Q296" s="369">
        <f t="shared" si="27"/>
        <v>43935</v>
      </c>
      <c r="R296" s="7"/>
    </row>
    <row r="297" spans="14:18" x14ac:dyDescent="0.2">
      <c r="N297" s="367">
        <f t="shared" si="25"/>
        <v>13</v>
      </c>
      <c r="O297" s="368">
        <f t="shared" si="24"/>
        <v>3380</v>
      </c>
      <c r="P297" s="369">
        <f t="shared" si="27"/>
        <v>43934</v>
      </c>
      <c r="Q297" s="369">
        <f t="shared" si="27"/>
        <v>43936</v>
      </c>
      <c r="R297" s="7"/>
    </row>
    <row r="298" spans="14:18" x14ac:dyDescent="0.2">
      <c r="N298" s="367">
        <f t="shared" si="25"/>
        <v>14</v>
      </c>
      <c r="O298" s="368">
        <f t="shared" si="24"/>
        <v>3138</v>
      </c>
      <c r="P298" s="369">
        <f t="shared" si="27"/>
        <v>43935</v>
      </c>
      <c r="Q298" s="369">
        <f t="shared" si="27"/>
        <v>43937</v>
      </c>
      <c r="R298" s="7"/>
    </row>
    <row r="299" spans="14:18" x14ac:dyDescent="0.2">
      <c r="N299" s="367">
        <f t="shared" si="25"/>
        <v>15</v>
      </c>
      <c r="O299" s="368">
        <f t="shared" si="24"/>
        <v>2929</v>
      </c>
      <c r="P299" s="369">
        <f t="shared" si="27"/>
        <v>43936</v>
      </c>
      <c r="Q299" s="369">
        <f t="shared" si="27"/>
        <v>43938</v>
      </c>
      <c r="R299" s="7"/>
    </row>
    <row r="300" spans="14:18" x14ac:dyDescent="0.2">
      <c r="N300" s="367">
        <f t="shared" si="25"/>
        <v>16</v>
      </c>
      <c r="O300" s="368">
        <f t="shared" si="24"/>
        <v>2746</v>
      </c>
      <c r="P300" s="369">
        <f t="shared" ref="P300:Q315" si="28">P299+1</f>
        <v>43937</v>
      </c>
      <c r="Q300" s="369">
        <f t="shared" si="28"/>
        <v>43939</v>
      </c>
      <c r="R300" s="7"/>
    </row>
    <row r="301" spans="14:18" x14ac:dyDescent="0.2">
      <c r="N301" s="367">
        <f t="shared" si="25"/>
        <v>17</v>
      </c>
      <c r="O301" s="368">
        <f t="shared" si="24"/>
        <v>2585</v>
      </c>
      <c r="P301" s="369">
        <f t="shared" si="28"/>
        <v>43938</v>
      </c>
      <c r="Q301" s="369">
        <f t="shared" si="28"/>
        <v>43940</v>
      </c>
      <c r="R301" s="7"/>
    </row>
    <row r="302" spans="14:18" x14ac:dyDescent="0.2">
      <c r="N302" s="367">
        <f t="shared" si="25"/>
        <v>18</v>
      </c>
      <c r="O302" s="368">
        <f t="shared" si="24"/>
        <v>2441</v>
      </c>
      <c r="P302" s="369">
        <f t="shared" si="28"/>
        <v>43939</v>
      </c>
      <c r="Q302" s="369">
        <f t="shared" si="28"/>
        <v>43941</v>
      </c>
      <c r="R302" s="7"/>
    </row>
    <row r="303" spans="14:18" x14ac:dyDescent="0.2">
      <c r="N303" s="367">
        <f t="shared" si="25"/>
        <v>19</v>
      </c>
      <c r="O303" s="368">
        <f t="shared" si="24"/>
        <v>2313</v>
      </c>
      <c r="P303" s="369">
        <f t="shared" si="28"/>
        <v>43940</v>
      </c>
      <c r="Q303" s="369">
        <f t="shared" si="28"/>
        <v>43942</v>
      </c>
      <c r="R303" s="7"/>
    </row>
    <row r="304" spans="14:18" x14ac:dyDescent="0.2">
      <c r="N304" s="367">
        <f t="shared" si="25"/>
        <v>20</v>
      </c>
      <c r="O304" s="368">
        <f t="shared" si="24"/>
        <v>2197</v>
      </c>
      <c r="P304" s="369">
        <f t="shared" si="28"/>
        <v>43941</v>
      </c>
      <c r="Q304" s="369">
        <f t="shared" si="28"/>
        <v>43943</v>
      </c>
      <c r="R304" s="7"/>
    </row>
    <row r="305" spans="14:18" x14ac:dyDescent="0.2">
      <c r="N305" s="367">
        <f t="shared" si="25"/>
        <v>21</v>
      </c>
      <c r="O305" s="368">
        <f t="shared" si="24"/>
        <v>2092</v>
      </c>
      <c r="P305" s="369">
        <f t="shared" si="28"/>
        <v>43942</v>
      </c>
      <c r="Q305" s="369">
        <f t="shared" si="28"/>
        <v>43944</v>
      </c>
      <c r="R305" s="7"/>
    </row>
    <row r="306" spans="14:18" x14ac:dyDescent="0.2">
      <c r="N306" s="367">
        <f t="shared" si="25"/>
        <v>22</v>
      </c>
      <c r="O306" s="368">
        <f t="shared" si="24"/>
        <v>1997</v>
      </c>
      <c r="P306" s="369">
        <f t="shared" si="28"/>
        <v>43943</v>
      </c>
      <c r="Q306" s="369">
        <f t="shared" si="28"/>
        <v>43945</v>
      </c>
      <c r="R306" s="7"/>
    </row>
    <row r="307" spans="14:18" x14ac:dyDescent="0.2">
      <c r="N307" s="367">
        <f t="shared" si="25"/>
        <v>23</v>
      </c>
      <c r="O307" s="368">
        <f t="shared" si="24"/>
        <v>1911</v>
      </c>
      <c r="P307" s="369">
        <f t="shared" si="28"/>
        <v>43944</v>
      </c>
      <c r="Q307" s="369">
        <f t="shared" si="28"/>
        <v>43946</v>
      </c>
      <c r="R307" s="7"/>
    </row>
    <row r="308" spans="14:18" x14ac:dyDescent="0.2">
      <c r="N308" s="367">
        <f t="shared" si="25"/>
        <v>24</v>
      </c>
      <c r="O308" s="368">
        <f t="shared" si="24"/>
        <v>1831</v>
      </c>
      <c r="P308" s="369">
        <f t="shared" si="28"/>
        <v>43945</v>
      </c>
      <c r="Q308" s="369">
        <f t="shared" si="28"/>
        <v>43947</v>
      </c>
      <c r="R308" s="7"/>
    </row>
    <row r="309" spans="14:18" x14ac:dyDescent="0.2">
      <c r="N309" s="367">
        <f t="shared" si="25"/>
        <v>25</v>
      </c>
      <c r="O309" s="368">
        <f t="shared" si="24"/>
        <v>1758</v>
      </c>
      <c r="P309" s="369">
        <f t="shared" si="28"/>
        <v>43946</v>
      </c>
      <c r="Q309" s="369">
        <f t="shared" si="28"/>
        <v>43948</v>
      </c>
      <c r="R309" s="7"/>
    </row>
    <row r="310" spans="14:18" x14ac:dyDescent="0.2">
      <c r="N310" s="367">
        <f t="shared" si="25"/>
        <v>26</v>
      </c>
      <c r="O310" s="368">
        <f t="shared" si="24"/>
        <v>1690</v>
      </c>
      <c r="P310" s="369">
        <f t="shared" si="28"/>
        <v>43947</v>
      </c>
      <c r="Q310" s="369">
        <f t="shared" si="28"/>
        <v>43949</v>
      </c>
      <c r="R310" s="7"/>
    </row>
    <row r="311" spans="14:18" x14ac:dyDescent="0.2">
      <c r="N311" s="367">
        <f t="shared" si="25"/>
        <v>27</v>
      </c>
      <c r="O311" s="368">
        <f t="shared" si="24"/>
        <v>1628</v>
      </c>
      <c r="P311" s="369">
        <f t="shared" si="28"/>
        <v>43948</v>
      </c>
      <c r="Q311" s="369">
        <f t="shared" si="28"/>
        <v>43950</v>
      </c>
      <c r="R311" s="7"/>
    </row>
    <row r="312" spans="14:18" x14ac:dyDescent="0.2">
      <c r="N312" s="367">
        <f t="shared" si="25"/>
        <v>28</v>
      </c>
      <c r="O312" s="368">
        <f t="shared" si="24"/>
        <v>1570</v>
      </c>
      <c r="P312" s="369">
        <f t="shared" si="28"/>
        <v>43949</v>
      </c>
      <c r="Q312" s="369">
        <f t="shared" si="28"/>
        <v>43951</v>
      </c>
      <c r="R312" s="7"/>
    </row>
    <row r="313" spans="14:18" x14ac:dyDescent="0.2">
      <c r="N313" s="367">
        <f t="shared" si="25"/>
        <v>29</v>
      </c>
      <c r="O313" s="368">
        <f t="shared" si="24"/>
        <v>1516</v>
      </c>
      <c r="P313" s="369">
        <f t="shared" si="28"/>
        <v>43950</v>
      </c>
      <c r="Q313" s="369">
        <f t="shared" si="28"/>
        <v>43952</v>
      </c>
      <c r="R313" s="7"/>
    </row>
    <row r="314" spans="14:18" x14ac:dyDescent="0.2">
      <c r="N314" s="367">
        <f t="shared" si="25"/>
        <v>30</v>
      </c>
      <c r="O314" s="368">
        <f t="shared" si="24"/>
        <v>1465</v>
      </c>
      <c r="P314" s="369">
        <f t="shared" si="28"/>
        <v>43951</v>
      </c>
      <c r="Q314" s="369">
        <f t="shared" si="28"/>
        <v>43953</v>
      </c>
      <c r="R314" s="7"/>
    </row>
    <row r="315" spans="14:18" x14ac:dyDescent="0.2">
      <c r="N315" s="367">
        <f t="shared" si="25"/>
        <v>1</v>
      </c>
      <c r="O315" s="368">
        <f t="shared" si="24"/>
        <v>43952</v>
      </c>
      <c r="P315" s="369">
        <f t="shared" si="28"/>
        <v>43952</v>
      </c>
      <c r="Q315" s="369">
        <f t="shared" si="28"/>
        <v>43954</v>
      </c>
      <c r="R315" s="7"/>
    </row>
    <row r="316" spans="14:18" x14ac:dyDescent="0.2">
      <c r="N316" s="367">
        <f t="shared" si="25"/>
        <v>2</v>
      </c>
      <c r="O316" s="368">
        <f t="shared" si="24"/>
        <v>21977</v>
      </c>
      <c r="P316" s="369">
        <f t="shared" ref="P316:Q331" si="29">P315+1</f>
        <v>43953</v>
      </c>
      <c r="Q316" s="369">
        <f t="shared" si="29"/>
        <v>43955</v>
      </c>
      <c r="R316" s="7"/>
    </row>
    <row r="317" spans="14:18" x14ac:dyDescent="0.2">
      <c r="N317" s="367">
        <f t="shared" si="25"/>
        <v>3</v>
      </c>
      <c r="O317" s="368">
        <f t="shared" si="24"/>
        <v>14651</v>
      </c>
      <c r="P317" s="369">
        <f t="shared" si="29"/>
        <v>43954</v>
      </c>
      <c r="Q317" s="369">
        <f t="shared" si="29"/>
        <v>43956</v>
      </c>
      <c r="R317" s="7"/>
    </row>
    <row r="318" spans="14:18" x14ac:dyDescent="0.2">
      <c r="N318" s="367">
        <f t="shared" si="25"/>
        <v>4</v>
      </c>
      <c r="O318" s="368">
        <f t="shared" si="24"/>
        <v>10989</v>
      </c>
      <c r="P318" s="369">
        <f t="shared" si="29"/>
        <v>43955</v>
      </c>
      <c r="Q318" s="369">
        <f t="shared" si="29"/>
        <v>43957</v>
      </c>
      <c r="R318" s="7"/>
    </row>
    <row r="319" spans="14:18" x14ac:dyDescent="0.2">
      <c r="N319" s="367">
        <f t="shared" si="25"/>
        <v>5</v>
      </c>
      <c r="O319" s="368">
        <f t="shared" si="24"/>
        <v>8791</v>
      </c>
      <c r="P319" s="369">
        <f t="shared" si="29"/>
        <v>43956</v>
      </c>
      <c r="Q319" s="369">
        <f t="shared" si="29"/>
        <v>43958</v>
      </c>
      <c r="R319" s="7"/>
    </row>
    <row r="320" spans="14:18" x14ac:dyDescent="0.2">
      <c r="N320" s="367">
        <f t="shared" si="25"/>
        <v>6</v>
      </c>
      <c r="O320" s="368">
        <f t="shared" si="24"/>
        <v>7326</v>
      </c>
      <c r="P320" s="369">
        <f t="shared" si="29"/>
        <v>43957</v>
      </c>
      <c r="Q320" s="369">
        <f t="shared" si="29"/>
        <v>43959</v>
      </c>
      <c r="R320" s="7"/>
    </row>
    <row r="321" spans="14:18" x14ac:dyDescent="0.2">
      <c r="N321" s="367">
        <f t="shared" si="25"/>
        <v>7</v>
      </c>
      <c r="O321" s="368">
        <f t="shared" si="24"/>
        <v>6280</v>
      </c>
      <c r="P321" s="369">
        <f t="shared" si="29"/>
        <v>43958</v>
      </c>
      <c r="Q321" s="369">
        <f t="shared" si="29"/>
        <v>43960</v>
      </c>
      <c r="R321" s="7"/>
    </row>
    <row r="322" spans="14:18" x14ac:dyDescent="0.2">
      <c r="N322" s="367">
        <f t="shared" si="25"/>
        <v>8</v>
      </c>
      <c r="O322" s="368">
        <f t="shared" si="24"/>
        <v>5495</v>
      </c>
      <c r="P322" s="369">
        <f t="shared" si="29"/>
        <v>43959</v>
      </c>
      <c r="Q322" s="369">
        <f t="shared" si="29"/>
        <v>43961</v>
      </c>
      <c r="R322" s="7"/>
    </row>
    <row r="323" spans="14:18" x14ac:dyDescent="0.2">
      <c r="N323" s="367">
        <f t="shared" si="25"/>
        <v>9</v>
      </c>
      <c r="O323" s="368">
        <f t="shared" si="24"/>
        <v>4884</v>
      </c>
      <c r="P323" s="369">
        <f t="shared" si="29"/>
        <v>43960</v>
      </c>
      <c r="Q323" s="369">
        <f t="shared" si="29"/>
        <v>43962</v>
      </c>
      <c r="R323" s="7"/>
    </row>
    <row r="324" spans="14:18" x14ac:dyDescent="0.2">
      <c r="N324" s="367">
        <f t="shared" si="25"/>
        <v>10</v>
      </c>
      <c r="O324" s="368">
        <f t="shared" si="24"/>
        <v>4396</v>
      </c>
      <c r="P324" s="369">
        <f t="shared" si="29"/>
        <v>43961</v>
      </c>
      <c r="Q324" s="369">
        <f t="shared" si="29"/>
        <v>43963</v>
      </c>
      <c r="R324" s="7"/>
    </row>
    <row r="325" spans="14:18" x14ac:dyDescent="0.2">
      <c r="N325" s="367">
        <f t="shared" si="25"/>
        <v>11</v>
      </c>
      <c r="O325" s="368">
        <f t="shared" si="24"/>
        <v>3997</v>
      </c>
      <c r="P325" s="369">
        <f t="shared" si="29"/>
        <v>43962</v>
      </c>
      <c r="Q325" s="369">
        <f t="shared" si="29"/>
        <v>43964</v>
      </c>
      <c r="R325" s="7"/>
    </row>
    <row r="326" spans="14:18" x14ac:dyDescent="0.2">
      <c r="N326" s="367">
        <f t="shared" si="25"/>
        <v>12</v>
      </c>
      <c r="O326" s="368">
        <f t="shared" si="24"/>
        <v>3664</v>
      </c>
      <c r="P326" s="369">
        <f t="shared" si="29"/>
        <v>43963</v>
      </c>
      <c r="Q326" s="369">
        <f t="shared" si="29"/>
        <v>43965</v>
      </c>
      <c r="R326" s="7"/>
    </row>
    <row r="327" spans="14:18" x14ac:dyDescent="0.2">
      <c r="N327" s="367">
        <f t="shared" si="25"/>
        <v>13</v>
      </c>
      <c r="O327" s="368">
        <f t="shared" si="24"/>
        <v>3382</v>
      </c>
      <c r="P327" s="369">
        <f t="shared" si="29"/>
        <v>43964</v>
      </c>
      <c r="Q327" s="369">
        <f t="shared" si="29"/>
        <v>43966</v>
      </c>
      <c r="R327" s="7"/>
    </row>
    <row r="328" spans="14:18" x14ac:dyDescent="0.2">
      <c r="N328" s="367">
        <f t="shared" si="25"/>
        <v>14</v>
      </c>
      <c r="O328" s="368">
        <f t="shared" si="24"/>
        <v>3140</v>
      </c>
      <c r="P328" s="369">
        <f t="shared" si="29"/>
        <v>43965</v>
      </c>
      <c r="Q328" s="369">
        <f t="shared" si="29"/>
        <v>43967</v>
      </c>
      <c r="R328" s="7"/>
    </row>
    <row r="329" spans="14:18" x14ac:dyDescent="0.2">
      <c r="N329" s="367">
        <f t="shared" si="25"/>
        <v>15</v>
      </c>
      <c r="O329" s="368">
        <f t="shared" si="24"/>
        <v>2931</v>
      </c>
      <c r="P329" s="369">
        <f t="shared" si="29"/>
        <v>43966</v>
      </c>
      <c r="Q329" s="369">
        <f t="shared" si="29"/>
        <v>43968</v>
      </c>
      <c r="R329" s="7"/>
    </row>
    <row r="330" spans="14:18" x14ac:dyDescent="0.2">
      <c r="N330" s="367">
        <f t="shared" si="25"/>
        <v>16</v>
      </c>
      <c r="O330" s="368">
        <f t="shared" ref="O330:O393" si="30">ROUND(P330/N330,0)</f>
        <v>2748</v>
      </c>
      <c r="P330" s="369">
        <f t="shared" si="29"/>
        <v>43967</v>
      </c>
      <c r="Q330" s="369">
        <f t="shared" si="29"/>
        <v>43969</v>
      </c>
      <c r="R330" s="7"/>
    </row>
    <row r="331" spans="14:18" x14ac:dyDescent="0.2">
      <c r="N331" s="367">
        <f t="shared" ref="N331:N394" si="31">DAY(P331)</f>
        <v>17</v>
      </c>
      <c r="O331" s="368">
        <f t="shared" si="30"/>
        <v>2586</v>
      </c>
      <c r="P331" s="369">
        <f t="shared" si="29"/>
        <v>43968</v>
      </c>
      <c r="Q331" s="369">
        <f t="shared" si="29"/>
        <v>43970</v>
      </c>
      <c r="R331" s="7"/>
    </row>
    <row r="332" spans="14:18" x14ac:dyDescent="0.2">
      <c r="N332" s="367">
        <f t="shared" si="31"/>
        <v>18</v>
      </c>
      <c r="O332" s="368">
        <f t="shared" si="30"/>
        <v>2443</v>
      </c>
      <c r="P332" s="369">
        <f t="shared" ref="P332:Q347" si="32">P331+1</f>
        <v>43969</v>
      </c>
      <c r="Q332" s="369">
        <f t="shared" si="32"/>
        <v>43971</v>
      </c>
      <c r="R332" s="7"/>
    </row>
    <row r="333" spans="14:18" x14ac:dyDescent="0.2">
      <c r="N333" s="367">
        <f t="shared" si="31"/>
        <v>19</v>
      </c>
      <c r="O333" s="368">
        <f t="shared" si="30"/>
        <v>2314</v>
      </c>
      <c r="P333" s="369">
        <f t="shared" si="32"/>
        <v>43970</v>
      </c>
      <c r="Q333" s="369">
        <f t="shared" si="32"/>
        <v>43972</v>
      </c>
      <c r="R333" s="7"/>
    </row>
    <row r="334" spans="14:18" x14ac:dyDescent="0.2">
      <c r="N334" s="367">
        <f t="shared" si="31"/>
        <v>20</v>
      </c>
      <c r="O334" s="368">
        <f t="shared" si="30"/>
        <v>2199</v>
      </c>
      <c r="P334" s="369">
        <f t="shared" si="32"/>
        <v>43971</v>
      </c>
      <c r="Q334" s="369">
        <f t="shared" si="32"/>
        <v>43973</v>
      </c>
      <c r="R334" s="7"/>
    </row>
    <row r="335" spans="14:18" x14ac:dyDescent="0.2">
      <c r="N335" s="367">
        <f t="shared" si="31"/>
        <v>21</v>
      </c>
      <c r="O335" s="368">
        <f t="shared" si="30"/>
        <v>2094</v>
      </c>
      <c r="P335" s="369">
        <f t="shared" si="32"/>
        <v>43972</v>
      </c>
      <c r="Q335" s="369">
        <f t="shared" si="32"/>
        <v>43974</v>
      </c>
      <c r="R335" s="7"/>
    </row>
    <row r="336" spans="14:18" x14ac:dyDescent="0.2">
      <c r="N336" s="367">
        <f t="shared" si="31"/>
        <v>22</v>
      </c>
      <c r="O336" s="368">
        <f t="shared" si="30"/>
        <v>1999</v>
      </c>
      <c r="P336" s="369">
        <f t="shared" si="32"/>
        <v>43973</v>
      </c>
      <c r="Q336" s="369">
        <f t="shared" si="32"/>
        <v>43975</v>
      </c>
      <c r="R336" s="7"/>
    </row>
    <row r="337" spans="14:18" x14ac:dyDescent="0.2">
      <c r="N337" s="367">
        <f t="shared" si="31"/>
        <v>23</v>
      </c>
      <c r="O337" s="368">
        <f t="shared" si="30"/>
        <v>1912</v>
      </c>
      <c r="P337" s="369">
        <f t="shared" si="32"/>
        <v>43974</v>
      </c>
      <c r="Q337" s="369">
        <f t="shared" si="32"/>
        <v>43976</v>
      </c>
      <c r="R337" s="7"/>
    </row>
    <row r="338" spans="14:18" x14ac:dyDescent="0.2">
      <c r="N338" s="367">
        <f t="shared" si="31"/>
        <v>24</v>
      </c>
      <c r="O338" s="368">
        <f t="shared" si="30"/>
        <v>1832</v>
      </c>
      <c r="P338" s="369">
        <f t="shared" si="32"/>
        <v>43975</v>
      </c>
      <c r="Q338" s="369">
        <f t="shared" si="32"/>
        <v>43977</v>
      </c>
      <c r="R338" s="7"/>
    </row>
    <row r="339" spans="14:18" x14ac:dyDescent="0.2">
      <c r="N339" s="367">
        <f t="shared" si="31"/>
        <v>25</v>
      </c>
      <c r="O339" s="368">
        <f t="shared" si="30"/>
        <v>1759</v>
      </c>
      <c r="P339" s="369">
        <f t="shared" si="32"/>
        <v>43976</v>
      </c>
      <c r="Q339" s="369">
        <f t="shared" si="32"/>
        <v>43978</v>
      </c>
      <c r="R339" s="7"/>
    </row>
    <row r="340" spans="14:18" x14ac:dyDescent="0.2">
      <c r="N340" s="367">
        <f t="shared" si="31"/>
        <v>26</v>
      </c>
      <c r="O340" s="368">
        <f t="shared" si="30"/>
        <v>1691</v>
      </c>
      <c r="P340" s="369">
        <f t="shared" si="32"/>
        <v>43977</v>
      </c>
      <c r="Q340" s="369">
        <f t="shared" si="32"/>
        <v>43979</v>
      </c>
      <c r="R340" s="7"/>
    </row>
    <row r="341" spans="14:18" x14ac:dyDescent="0.2">
      <c r="N341" s="367">
        <f t="shared" si="31"/>
        <v>27</v>
      </c>
      <c r="O341" s="368">
        <f t="shared" si="30"/>
        <v>1629</v>
      </c>
      <c r="P341" s="369">
        <f t="shared" si="32"/>
        <v>43978</v>
      </c>
      <c r="Q341" s="369">
        <f t="shared" si="32"/>
        <v>43980</v>
      </c>
      <c r="R341" s="7"/>
    </row>
    <row r="342" spans="14:18" x14ac:dyDescent="0.2">
      <c r="N342" s="367">
        <f t="shared" si="31"/>
        <v>28</v>
      </c>
      <c r="O342" s="368">
        <f t="shared" si="30"/>
        <v>1571</v>
      </c>
      <c r="P342" s="369">
        <f t="shared" si="32"/>
        <v>43979</v>
      </c>
      <c r="Q342" s="369">
        <f t="shared" si="32"/>
        <v>43981</v>
      </c>
      <c r="R342" s="7"/>
    </row>
    <row r="343" spans="14:18" x14ac:dyDescent="0.2">
      <c r="N343" s="367">
        <f t="shared" si="31"/>
        <v>29</v>
      </c>
      <c r="O343" s="368">
        <f t="shared" si="30"/>
        <v>1517</v>
      </c>
      <c r="P343" s="369">
        <f t="shared" si="32"/>
        <v>43980</v>
      </c>
      <c r="Q343" s="369">
        <f t="shared" si="32"/>
        <v>43982</v>
      </c>
      <c r="R343" s="7"/>
    </row>
    <row r="344" spans="14:18" x14ac:dyDescent="0.2">
      <c r="N344" s="367">
        <f t="shared" si="31"/>
        <v>30</v>
      </c>
      <c r="O344" s="368">
        <f t="shared" si="30"/>
        <v>1466</v>
      </c>
      <c r="P344" s="369">
        <f t="shared" si="32"/>
        <v>43981</v>
      </c>
      <c r="Q344" s="369">
        <f t="shared" si="32"/>
        <v>43983</v>
      </c>
      <c r="R344" s="7"/>
    </row>
    <row r="345" spans="14:18" x14ac:dyDescent="0.2">
      <c r="N345" s="367">
        <f t="shared" si="31"/>
        <v>31</v>
      </c>
      <c r="O345" s="368">
        <f t="shared" si="30"/>
        <v>1419</v>
      </c>
      <c r="P345" s="369">
        <f t="shared" si="32"/>
        <v>43982</v>
      </c>
      <c r="Q345" s="369">
        <f t="shared" si="32"/>
        <v>43984</v>
      </c>
      <c r="R345" s="7"/>
    </row>
    <row r="346" spans="14:18" x14ac:dyDescent="0.2">
      <c r="N346" s="367">
        <f t="shared" si="31"/>
        <v>1</v>
      </c>
      <c r="O346" s="368">
        <f t="shared" si="30"/>
        <v>43983</v>
      </c>
      <c r="P346" s="369">
        <f t="shared" si="32"/>
        <v>43983</v>
      </c>
      <c r="Q346" s="369">
        <f t="shared" si="32"/>
        <v>43985</v>
      </c>
      <c r="R346" s="7"/>
    </row>
    <row r="347" spans="14:18" x14ac:dyDescent="0.2">
      <c r="N347" s="367">
        <f t="shared" si="31"/>
        <v>2</v>
      </c>
      <c r="O347" s="368">
        <f t="shared" si="30"/>
        <v>21992</v>
      </c>
      <c r="P347" s="369">
        <f t="shared" si="32"/>
        <v>43984</v>
      </c>
      <c r="Q347" s="369">
        <f t="shared" si="32"/>
        <v>43986</v>
      </c>
      <c r="R347" s="7"/>
    </row>
    <row r="348" spans="14:18" x14ac:dyDescent="0.2">
      <c r="N348" s="367">
        <f t="shared" si="31"/>
        <v>3</v>
      </c>
      <c r="O348" s="368">
        <f t="shared" si="30"/>
        <v>14662</v>
      </c>
      <c r="P348" s="369">
        <f t="shared" ref="P348:Q363" si="33">P347+1</f>
        <v>43985</v>
      </c>
      <c r="Q348" s="369">
        <f t="shared" si="33"/>
        <v>43987</v>
      </c>
      <c r="R348" s="7"/>
    </row>
    <row r="349" spans="14:18" x14ac:dyDescent="0.2">
      <c r="N349" s="367">
        <f t="shared" si="31"/>
        <v>4</v>
      </c>
      <c r="O349" s="368">
        <f t="shared" si="30"/>
        <v>10997</v>
      </c>
      <c r="P349" s="369">
        <f t="shared" si="33"/>
        <v>43986</v>
      </c>
      <c r="Q349" s="369">
        <f t="shared" si="33"/>
        <v>43988</v>
      </c>
      <c r="R349" s="7"/>
    </row>
    <row r="350" spans="14:18" x14ac:dyDescent="0.2">
      <c r="N350" s="367">
        <f t="shared" si="31"/>
        <v>5</v>
      </c>
      <c r="O350" s="368">
        <f t="shared" si="30"/>
        <v>8797</v>
      </c>
      <c r="P350" s="369">
        <f t="shared" si="33"/>
        <v>43987</v>
      </c>
      <c r="Q350" s="369">
        <f t="shared" si="33"/>
        <v>43989</v>
      </c>
      <c r="R350" s="7"/>
    </row>
    <row r="351" spans="14:18" x14ac:dyDescent="0.2">
      <c r="N351" s="367">
        <f t="shared" si="31"/>
        <v>6</v>
      </c>
      <c r="O351" s="368">
        <f t="shared" si="30"/>
        <v>7331</v>
      </c>
      <c r="P351" s="369">
        <f t="shared" si="33"/>
        <v>43988</v>
      </c>
      <c r="Q351" s="369">
        <f t="shared" si="33"/>
        <v>43990</v>
      </c>
      <c r="R351" s="7"/>
    </row>
    <row r="352" spans="14:18" x14ac:dyDescent="0.2">
      <c r="N352" s="367">
        <f t="shared" si="31"/>
        <v>7</v>
      </c>
      <c r="O352" s="368">
        <f t="shared" si="30"/>
        <v>6284</v>
      </c>
      <c r="P352" s="369">
        <f t="shared" si="33"/>
        <v>43989</v>
      </c>
      <c r="Q352" s="369">
        <f t="shared" si="33"/>
        <v>43991</v>
      </c>
      <c r="R352" s="7"/>
    </row>
    <row r="353" spans="14:18" x14ac:dyDescent="0.2">
      <c r="N353" s="367">
        <f t="shared" si="31"/>
        <v>8</v>
      </c>
      <c r="O353" s="368">
        <f t="shared" si="30"/>
        <v>5499</v>
      </c>
      <c r="P353" s="369">
        <f t="shared" si="33"/>
        <v>43990</v>
      </c>
      <c r="Q353" s="369">
        <f t="shared" si="33"/>
        <v>43992</v>
      </c>
      <c r="R353" s="7"/>
    </row>
    <row r="354" spans="14:18" x14ac:dyDescent="0.2">
      <c r="N354" s="367">
        <f t="shared" si="31"/>
        <v>9</v>
      </c>
      <c r="O354" s="368">
        <f t="shared" si="30"/>
        <v>4888</v>
      </c>
      <c r="P354" s="369">
        <f t="shared" si="33"/>
        <v>43991</v>
      </c>
      <c r="Q354" s="369">
        <f t="shared" si="33"/>
        <v>43993</v>
      </c>
      <c r="R354" s="7"/>
    </row>
    <row r="355" spans="14:18" x14ac:dyDescent="0.2">
      <c r="N355" s="367">
        <f t="shared" si="31"/>
        <v>10</v>
      </c>
      <c r="O355" s="368">
        <f t="shared" si="30"/>
        <v>4399</v>
      </c>
      <c r="P355" s="369">
        <f t="shared" si="33"/>
        <v>43992</v>
      </c>
      <c r="Q355" s="369">
        <f t="shared" si="33"/>
        <v>43994</v>
      </c>
      <c r="R355" s="7"/>
    </row>
    <row r="356" spans="14:18" x14ac:dyDescent="0.2">
      <c r="N356" s="367">
        <f t="shared" si="31"/>
        <v>11</v>
      </c>
      <c r="O356" s="368">
        <f t="shared" si="30"/>
        <v>3999</v>
      </c>
      <c r="P356" s="369">
        <f t="shared" si="33"/>
        <v>43993</v>
      </c>
      <c r="Q356" s="369">
        <f t="shared" si="33"/>
        <v>43995</v>
      </c>
      <c r="R356" s="7"/>
    </row>
    <row r="357" spans="14:18" x14ac:dyDescent="0.2">
      <c r="N357" s="367">
        <f t="shared" si="31"/>
        <v>12</v>
      </c>
      <c r="O357" s="368">
        <f t="shared" si="30"/>
        <v>3666</v>
      </c>
      <c r="P357" s="369">
        <f t="shared" si="33"/>
        <v>43994</v>
      </c>
      <c r="Q357" s="369">
        <f t="shared" si="33"/>
        <v>43996</v>
      </c>
      <c r="R357" s="7"/>
    </row>
    <row r="358" spans="14:18" x14ac:dyDescent="0.2">
      <c r="N358" s="367">
        <f t="shared" si="31"/>
        <v>13</v>
      </c>
      <c r="O358" s="368">
        <f t="shared" si="30"/>
        <v>3384</v>
      </c>
      <c r="P358" s="369">
        <f t="shared" si="33"/>
        <v>43995</v>
      </c>
      <c r="Q358" s="369">
        <f t="shared" si="33"/>
        <v>43997</v>
      </c>
      <c r="R358" s="7"/>
    </row>
    <row r="359" spans="14:18" x14ac:dyDescent="0.2">
      <c r="N359" s="367">
        <f t="shared" si="31"/>
        <v>14</v>
      </c>
      <c r="O359" s="368">
        <f t="shared" si="30"/>
        <v>3143</v>
      </c>
      <c r="P359" s="369">
        <f t="shared" si="33"/>
        <v>43996</v>
      </c>
      <c r="Q359" s="369">
        <f t="shared" si="33"/>
        <v>43998</v>
      </c>
      <c r="R359" s="7"/>
    </row>
    <row r="360" spans="14:18" x14ac:dyDescent="0.2">
      <c r="N360" s="367">
        <f t="shared" si="31"/>
        <v>15</v>
      </c>
      <c r="O360" s="368">
        <f t="shared" si="30"/>
        <v>2933</v>
      </c>
      <c r="P360" s="369">
        <f t="shared" si="33"/>
        <v>43997</v>
      </c>
      <c r="Q360" s="369">
        <f t="shared" si="33"/>
        <v>43999</v>
      </c>
      <c r="R360" s="7"/>
    </row>
    <row r="361" spans="14:18" x14ac:dyDescent="0.2">
      <c r="N361" s="367">
        <f t="shared" si="31"/>
        <v>16</v>
      </c>
      <c r="O361" s="368">
        <f t="shared" si="30"/>
        <v>2750</v>
      </c>
      <c r="P361" s="369">
        <f t="shared" si="33"/>
        <v>43998</v>
      </c>
      <c r="Q361" s="369">
        <f t="shared" si="33"/>
        <v>44000</v>
      </c>
      <c r="R361" s="7"/>
    </row>
    <row r="362" spans="14:18" x14ac:dyDescent="0.2">
      <c r="N362" s="367">
        <f t="shared" si="31"/>
        <v>17</v>
      </c>
      <c r="O362" s="368">
        <f t="shared" si="30"/>
        <v>2588</v>
      </c>
      <c r="P362" s="369">
        <f t="shared" si="33"/>
        <v>43999</v>
      </c>
      <c r="Q362" s="369">
        <f t="shared" si="33"/>
        <v>44001</v>
      </c>
      <c r="R362" s="7"/>
    </row>
    <row r="363" spans="14:18" x14ac:dyDescent="0.2">
      <c r="N363" s="367">
        <f t="shared" si="31"/>
        <v>18</v>
      </c>
      <c r="O363" s="368">
        <f t="shared" si="30"/>
        <v>2444</v>
      </c>
      <c r="P363" s="369">
        <f t="shared" si="33"/>
        <v>44000</v>
      </c>
      <c r="Q363" s="369">
        <f t="shared" si="33"/>
        <v>44002</v>
      </c>
      <c r="R363" s="7"/>
    </row>
    <row r="364" spans="14:18" x14ac:dyDescent="0.2">
      <c r="N364" s="367">
        <f t="shared" si="31"/>
        <v>19</v>
      </c>
      <c r="O364" s="368">
        <f t="shared" si="30"/>
        <v>2316</v>
      </c>
      <c r="P364" s="369">
        <f t="shared" ref="P364:Q379" si="34">P363+1</f>
        <v>44001</v>
      </c>
      <c r="Q364" s="369">
        <f t="shared" si="34"/>
        <v>44003</v>
      </c>
      <c r="R364" s="7"/>
    </row>
    <row r="365" spans="14:18" x14ac:dyDescent="0.2">
      <c r="N365" s="367">
        <f t="shared" si="31"/>
        <v>20</v>
      </c>
      <c r="O365" s="368">
        <f t="shared" si="30"/>
        <v>2200</v>
      </c>
      <c r="P365" s="369">
        <f t="shared" si="34"/>
        <v>44002</v>
      </c>
      <c r="Q365" s="369">
        <f t="shared" si="34"/>
        <v>44004</v>
      </c>
      <c r="R365" s="7"/>
    </row>
    <row r="366" spans="14:18" x14ac:dyDescent="0.2">
      <c r="N366" s="367">
        <f t="shared" si="31"/>
        <v>21</v>
      </c>
      <c r="O366" s="368">
        <f t="shared" si="30"/>
        <v>2095</v>
      </c>
      <c r="P366" s="369">
        <f t="shared" si="34"/>
        <v>44003</v>
      </c>
      <c r="Q366" s="369">
        <f t="shared" si="34"/>
        <v>44005</v>
      </c>
      <c r="R366" s="7"/>
    </row>
    <row r="367" spans="14:18" x14ac:dyDescent="0.2">
      <c r="N367" s="367">
        <f t="shared" si="31"/>
        <v>22</v>
      </c>
      <c r="O367" s="368">
        <f t="shared" si="30"/>
        <v>2000</v>
      </c>
      <c r="P367" s="369">
        <f t="shared" si="34"/>
        <v>44004</v>
      </c>
      <c r="Q367" s="369">
        <f t="shared" si="34"/>
        <v>44006</v>
      </c>
      <c r="R367" s="7"/>
    </row>
    <row r="368" spans="14:18" x14ac:dyDescent="0.2">
      <c r="N368" s="367">
        <f t="shared" si="31"/>
        <v>23</v>
      </c>
      <c r="O368" s="368">
        <f t="shared" si="30"/>
        <v>1913</v>
      </c>
      <c r="P368" s="369">
        <f t="shared" si="34"/>
        <v>44005</v>
      </c>
      <c r="Q368" s="369">
        <f t="shared" si="34"/>
        <v>44007</v>
      </c>
      <c r="R368" s="7"/>
    </row>
    <row r="369" spans="14:18" x14ac:dyDescent="0.2">
      <c r="N369" s="367">
        <f t="shared" si="31"/>
        <v>24</v>
      </c>
      <c r="O369" s="368">
        <f t="shared" si="30"/>
        <v>1834</v>
      </c>
      <c r="P369" s="369">
        <f t="shared" si="34"/>
        <v>44006</v>
      </c>
      <c r="Q369" s="369">
        <f t="shared" si="34"/>
        <v>44008</v>
      </c>
      <c r="R369" s="7"/>
    </row>
    <row r="370" spans="14:18" x14ac:dyDescent="0.2">
      <c r="N370" s="367">
        <f t="shared" si="31"/>
        <v>25</v>
      </c>
      <c r="O370" s="368">
        <f t="shared" si="30"/>
        <v>1760</v>
      </c>
      <c r="P370" s="369">
        <f t="shared" si="34"/>
        <v>44007</v>
      </c>
      <c r="Q370" s="369">
        <f t="shared" si="34"/>
        <v>44009</v>
      </c>
      <c r="R370" s="7"/>
    </row>
    <row r="371" spans="14:18" x14ac:dyDescent="0.2">
      <c r="N371" s="367">
        <f t="shared" si="31"/>
        <v>26</v>
      </c>
      <c r="O371" s="368">
        <f t="shared" si="30"/>
        <v>1693</v>
      </c>
      <c r="P371" s="369">
        <f t="shared" si="34"/>
        <v>44008</v>
      </c>
      <c r="Q371" s="369">
        <f t="shared" si="34"/>
        <v>44010</v>
      </c>
      <c r="R371" s="7"/>
    </row>
    <row r="372" spans="14:18" x14ac:dyDescent="0.2">
      <c r="N372" s="367">
        <f t="shared" si="31"/>
        <v>27</v>
      </c>
      <c r="O372" s="368">
        <f t="shared" si="30"/>
        <v>1630</v>
      </c>
      <c r="P372" s="369">
        <f t="shared" si="34"/>
        <v>44009</v>
      </c>
      <c r="Q372" s="369">
        <f t="shared" si="34"/>
        <v>44011</v>
      </c>
      <c r="R372" s="7"/>
    </row>
    <row r="373" spans="14:18" x14ac:dyDescent="0.2">
      <c r="N373" s="367">
        <f t="shared" si="31"/>
        <v>28</v>
      </c>
      <c r="O373" s="368">
        <f t="shared" si="30"/>
        <v>1572</v>
      </c>
      <c r="P373" s="369">
        <f t="shared" si="34"/>
        <v>44010</v>
      </c>
      <c r="Q373" s="369">
        <f t="shared" si="34"/>
        <v>44012</v>
      </c>
      <c r="R373" s="7"/>
    </row>
    <row r="374" spans="14:18" x14ac:dyDescent="0.2">
      <c r="N374" s="367">
        <f t="shared" si="31"/>
        <v>29</v>
      </c>
      <c r="O374" s="368">
        <f t="shared" si="30"/>
        <v>1518</v>
      </c>
      <c r="P374" s="369">
        <f t="shared" si="34"/>
        <v>44011</v>
      </c>
      <c r="Q374" s="369">
        <f t="shared" si="34"/>
        <v>44013</v>
      </c>
      <c r="R374" s="7"/>
    </row>
    <row r="375" spans="14:18" x14ac:dyDescent="0.2">
      <c r="N375" s="367">
        <f t="shared" si="31"/>
        <v>30</v>
      </c>
      <c r="O375" s="368">
        <f t="shared" si="30"/>
        <v>1467</v>
      </c>
      <c r="P375" s="369">
        <f t="shared" si="34"/>
        <v>44012</v>
      </c>
      <c r="Q375" s="369">
        <f t="shared" si="34"/>
        <v>44014</v>
      </c>
      <c r="R375" s="7"/>
    </row>
    <row r="376" spans="14:18" x14ac:dyDescent="0.2">
      <c r="N376" s="367">
        <f t="shared" si="31"/>
        <v>1</v>
      </c>
      <c r="O376" s="368">
        <f t="shared" si="30"/>
        <v>44013</v>
      </c>
      <c r="P376" s="369">
        <f t="shared" si="34"/>
        <v>44013</v>
      </c>
      <c r="Q376" s="369">
        <f t="shared" si="34"/>
        <v>44015</v>
      </c>
      <c r="R376" s="7"/>
    </row>
    <row r="377" spans="14:18" x14ac:dyDescent="0.2">
      <c r="N377" s="367">
        <f t="shared" si="31"/>
        <v>2</v>
      </c>
      <c r="O377" s="368">
        <f t="shared" si="30"/>
        <v>22007</v>
      </c>
      <c r="P377" s="369">
        <f t="shared" si="34"/>
        <v>44014</v>
      </c>
      <c r="Q377" s="369">
        <f t="shared" si="34"/>
        <v>44016</v>
      </c>
      <c r="R377" s="7"/>
    </row>
    <row r="378" spans="14:18" x14ac:dyDescent="0.2">
      <c r="N378" s="367">
        <f t="shared" si="31"/>
        <v>3</v>
      </c>
      <c r="O378" s="368">
        <f t="shared" si="30"/>
        <v>14672</v>
      </c>
      <c r="P378" s="369">
        <f t="shared" si="34"/>
        <v>44015</v>
      </c>
      <c r="Q378" s="369">
        <f t="shared" si="34"/>
        <v>44017</v>
      </c>
      <c r="R378" s="7"/>
    </row>
    <row r="379" spans="14:18" x14ac:dyDescent="0.2">
      <c r="N379" s="367">
        <f t="shared" si="31"/>
        <v>4</v>
      </c>
      <c r="O379" s="368">
        <f t="shared" si="30"/>
        <v>11004</v>
      </c>
      <c r="P379" s="369">
        <f t="shared" si="34"/>
        <v>44016</v>
      </c>
      <c r="Q379" s="369">
        <f t="shared" si="34"/>
        <v>44018</v>
      </c>
      <c r="R379" s="7"/>
    </row>
    <row r="380" spans="14:18" x14ac:dyDescent="0.2">
      <c r="N380" s="367">
        <f t="shared" si="31"/>
        <v>5</v>
      </c>
      <c r="O380" s="368">
        <f t="shared" si="30"/>
        <v>8803</v>
      </c>
      <c r="P380" s="369">
        <f t="shared" ref="P380:Q395" si="35">P379+1</f>
        <v>44017</v>
      </c>
      <c r="Q380" s="369">
        <f t="shared" si="35"/>
        <v>44019</v>
      </c>
      <c r="R380" s="7"/>
    </row>
    <row r="381" spans="14:18" x14ac:dyDescent="0.2">
      <c r="N381" s="367">
        <f t="shared" si="31"/>
        <v>6</v>
      </c>
      <c r="O381" s="368">
        <f t="shared" si="30"/>
        <v>7336</v>
      </c>
      <c r="P381" s="369">
        <f t="shared" si="35"/>
        <v>44018</v>
      </c>
      <c r="Q381" s="369">
        <f t="shared" si="35"/>
        <v>44020</v>
      </c>
      <c r="R381" s="7"/>
    </row>
    <row r="382" spans="14:18" x14ac:dyDescent="0.2">
      <c r="N382" s="367">
        <f t="shared" si="31"/>
        <v>7</v>
      </c>
      <c r="O382" s="368">
        <f t="shared" si="30"/>
        <v>6288</v>
      </c>
      <c r="P382" s="369">
        <f t="shared" si="35"/>
        <v>44019</v>
      </c>
      <c r="Q382" s="369">
        <f t="shared" si="35"/>
        <v>44021</v>
      </c>
      <c r="R382" s="7"/>
    </row>
    <row r="383" spans="14:18" x14ac:dyDescent="0.2">
      <c r="N383" s="367">
        <f t="shared" si="31"/>
        <v>8</v>
      </c>
      <c r="O383" s="368">
        <f t="shared" si="30"/>
        <v>5503</v>
      </c>
      <c r="P383" s="369">
        <f t="shared" si="35"/>
        <v>44020</v>
      </c>
      <c r="Q383" s="369">
        <f t="shared" si="35"/>
        <v>44022</v>
      </c>
      <c r="R383" s="7"/>
    </row>
    <row r="384" spans="14:18" x14ac:dyDescent="0.2">
      <c r="N384" s="367">
        <f t="shared" si="31"/>
        <v>9</v>
      </c>
      <c r="O384" s="368">
        <f t="shared" si="30"/>
        <v>4891</v>
      </c>
      <c r="P384" s="369">
        <f t="shared" si="35"/>
        <v>44021</v>
      </c>
      <c r="Q384" s="369">
        <f t="shared" si="35"/>
        <v>44023</v>
      </c>
      <c r="R384" s="7"/>
    </row>
    <row r="385" spans="14:18" x14ac:dyDescent="0.2">
      <c r="N385" s="367">
        <f t="shared" si="31"/>
        <v>10</v>
      </c>
      <c r="O385" s="368">
        <f t="shared" si="30"/>
        <v>4402</v>
      </c>
      <c r="P385" s="369">
        <f t="shared" si="35"/>
        <v>44022</v>
      </c>
      <c r="Q385" s="369">
        <f t="shared" si="35"/>
        <v>44024</v>
      </c>
      <c r="R385" s="7"/>
    </row>
    <row r="386" spans="14:18" x14ac:dyDescent="0.2">
      <c r="N386" s="367">
        <f t="shared" si="31"/>
        <v>11</v>
      </c>
      <c r="O386" s="368">
        <f t="shared" si="30"/>
        <v>4002</v>
      </c>
      <c r="P386" s="369">
        <f t="shared" si="35"/>
        <v>44023</v>
      </c>
      <c r="Q386" s="369">
        <f t="shared" si="35"/>
        <v>44025</v>
      </c>
      <c r="R386" s="7"/>
    </row>
    <row r="387" spans="14:18" x14ac:dyDescent="0.2">
      <c r="N387" s="367">
        <f t="shared" si="31"/>
        <v>12</v>
      </c>
      <c r="O387" s="368">
        <f t="shared" si="30"/>
        <v>3669</v>
      </c>
      <c r="P387" s="369">
        <f t="shared" si="35"/>
        <v>44024</v>
      </c>
      <c r="Q387" s="369">
        <f t="shared" si="35"/>
        <v>44026</v>
      </c>
      <c r="R387" s="7"/>
    </row>
    <row r="388" spans="14:18" x14ac:dyDescent="0.2">
      <c r="N388" s="367">
        <f t="shared" si="31"/>
        <v>13</v>
      </c>
      <c r="O388" s="368">
        <f t="shared" si="30"/>
        <v>3387</v>
      </c>
      <c r="P388" s="369">
        <f t="shared" si="35"/>
        <v>44025</v>
      </c>
      <c r="Q388" s="369">
        <f t="shared" si="35"/>
        <v>44027</v>
      </c>
      <c r="R388" s="7"/>
    </row>
    <row r="389" spans="14:18" x14ac:dyDescent="0.2">
      <c r="N389" s="367">
        <f t="shared" si="31"/>
        <v>14</v>
      </c>
      <c r="O389" s="368">
        <f t="shared" si="30"/>
        <v>3145</v>
      </c>
      <c r="P389" s="369">
        <f t="shared" si="35"/>
        <v>44026</v>
      </c>
      <c r="Q389" s="369">
        <f t="shared" si="35"/>
        <v>44028</v>
      </c>
      <c r="R389" s="7"/>
    </row>
    <row r="390" spans="14:18" x14ac:dyDescent="0.2">
      <c r="N390" s="367">
        <f t="shared" si="31"/>
        <v>15</v>
      </c>
      <c r="O390" s="368">
        <f t="shared" si="30"/>
        <v>2935</v>
      </c>
      <c r="P390" s="369">
        <f t="shared" si="35"/>
        <v>44027</v>
      </c>
      <c r="Q390" s="369">
        <f t="shared" si="35"/>
        <v>44029</v>
      </c>
      <c r="R390" s="7"/>
    </row>
    <row r="391" spans="14:18" x14ac:dyDescent="0.2">
      <c r="N391" s="367">
        <f t="shared" si="31"/>
        <v>16</v>
      </c>
      <c r="O391" s="368">
        <f t="shared" si="30"/>
        <v>2752</v>
      </c>
      <c r="P391" s="369">
        <f t="shared" si="35"/>
        <v>44028</v>
      </c>
      <c r="Q391" s="369">
        <f t="shared" si="35"/>
        <v>44030</v>
      </c>
      <c r="R391" s="7"/>
    </row>
    <row r="392" spans="14:18" x14ac:dyDescent="0.2">
      <c r="N392" s="367">
        <f t="shared" si="31"/>
        <v>17</v>
      </c>
      <c r="O392" s="368">
        <f t="shared" si="30"/>
        <v>2590</v>
      </c>
      <c r="P392" s="369">
        <f t="shared" si="35"/>
        <v>44029</v>
      </c>
      <c r="Q392" s="369">
        <f t="shared" si="35"/>
        <v>44031</v>
      </c>
      <c r="R392" s="7"/>
    </row>
    <row r="393" spans="14:18" x14ac:dyDescent="0.2">
      <c r="N393" s="367">
        <f t="shared" si="31"/>
        <v>18</v>
      </c>
      <c r="O393" s="368">
        <f t="shared" si="30"/>
        <v>2446</v>
      </c>
      <c r="P393" s="369">
        <f t="shared" si="35"/>
        <v>44030</v>
      </c>
      <c r="Q393" s="369">
        <f t="shared" si="35"/>
        <v>44032</v>
      </c>
      <c r="R393" s="7"/>
    </row>
    <row r="394" spans="14:18" x14ac:dyDescent="0.2">
      <c r="N394" s="367">
        <f t="shared" si="31"/>
        <v>19</v>
      </c>
      <c r="O394" s="368">
        <f t="shared" ref="O394:O457" si="36">ROUND(P394/N394,0)</f>
        <v>2317</v>
      </c>
      <c r="P394" s="369">
        <f t="shared" si="35"/>
        <v>44031</v>
      </c>
      <c r="Q394" s="369">
        <f t="shared" si="35"/>
        <v>44033</v>
      </c>
      <c r="R394" s="7"/>
    </row>
    <row r="395" spans="14:18" x14ac:dyDescent="0.2">
      <c r="N395" s="367">
        <f t="shared" ref="N395:N458" si="37">DAY(P395)</f>
        <v>20</v>
      </c>
      <c r="O395" s="368">
        <f t="shared" si="36"/>
        <v>2202</v>
      </c>
      <c r="P395" s="369">
        <f t="shared" si="35"/>
        <v>44032</v>
      </c>
      <c r="Q395" s="369">
        <f t="shared" si="35"/>
        <v>44034</v>
      </c>
      <c r="R395" s="7"/>
    </row>
    <row r="396" spans="14:18" x14ac:dyDescent="0.2">
      <c r="N396" s="367">
        <f t="shared" si="37"/>
        <v>21</v>
      </c>
      <c r="O396" s="368">
        <f t="shared" si="36"/>
        <v>2097</v>
      </c>
      <c r="P396" s="369">
        <f t="shared" ref="P396:Q411" si="38">P395+1</f>
        <v>44033</v>
      </c>
      <c r="Q396" s="369">
        <f t="shared" si="38"/>
        <v>44035</v>
      </c>
      <c r="R396" s="7"/>
    </row>
    <row r="397" spans="14:18" x14ac:dyDescent="0.2">
      <c r="N397" s="367">
        <f t="shared" si="37"/>
        <v>22</v>
      </c>
      <c r="O397" s="368">
        <f t="shared" si="36"/>
        <v>2002</v>
      </c>
      <c r="P397" s="369">
        <f t="shared" si="38"/>
        <v>44034</v>
      </c>
      <c r="Q397" s="369">
        <f t="shared" si="38"/>
        <v>44036</v>
      </c>
      <c r="R397" s="7"/>
    </row>
    <row r="398" spans="14:18" x14ac:dyDescent="0.2">
      <c r="N398" s="367">
        <f t="shared" si="37"/>
        <v>23</v>
      </c>
      <c r="O398" s="368">
        <f t="shared" si="36"/>
        <v>1915</v>
      </c>
      <c r="P398" s="369">
        <f t="shared" si="38"/>
        <v>44035</v>
      </c>
      <c r="Q398" s="369">
        <f t="shared" si="38"/>
        <v>44037</v>
      </c>
      <c r="R398" s="7"/>
    </row>
    <row r="399" spans="14:18" x14ac:dyDescent="0.2">
      <c r="N399" s="367">
        <f t="shared" si="37"/>
        <v>24</v>
      </c>
      <c r="O399" s="368">
        <f t="shared" si="36"/>
        <v>1835</v>
      </c>
      <c r="P399" s="369">
        <f t="shared" si="38"/>
        <v>44036</v>
      </c>
      <c r="Q399" s="369">
        <f t="shared" si="38"/>
        <v>44038</v>
      </c>
      <c r="R399" s="7"/>
    </row>
    <row r="400" spans="14:18" x14ac:dyDescent="0.2">
      <c r="N400" s="367">
        <f t="shared" si="37"/>
        <v>25</v>
      </c>
      <c r="O400" s="368">
        <f t="shared" si="36"/>
        <v>1761</v>
      </c>
      <c r="P400" s="369">
        <f t="shared" si="38"/>
        <v>44037</v>
      </c>
      <c r="Q400" s="369">
        <f t="shared" si="38"/>
        <v>44039</v>
      </c>
      <c r="R400" s="7"/>
    </row>
    <row r="401" spans="14:18" x14ac:dyDescent="0.2">
      <c r="N401" s="367">
        <f t="shared" si="37"/>
        <v>26</v>
      </c>
      <c r="O401" s="368">
        <f t="shared" si="36"/>
        <v>1694</v>
      </c>
      <c r="P401" s="369">
        <f t="shared" si="38"/>
        <v>44038</v>
      </c>
      <c r="Q401" s="369">
        <f t="shared" si="38"/>
        <v>44040</v>
      </c>
      <c r="R401" s="7"/>
    </row>
    <row r="402" spans="14:18" x14ac:dyDescent="0.2">
      <c r="N402" s="367">
        <f t="shared" si="37"/>
        <v>27</v>
      </c>
      <c r="O402" s="368">
        <f t="shared" si="36"/>
        <v>1631</v>
      </c>
      <c r="P402" s="369">
        <f t="shared" si="38"/>
        <v>44039</v>
      </c>
      <c r="Q402" s="369">
        <f t="shared" si="38"/>
        <v>44041</v>
      </c>
      <c r="R402" s="7"/>
    </row>
    <row r="403" spans="14:18" x14ac:dyDescent="0.2">
      <c r="N403" s="367">
        <f t="shared" si="37"/>
        <v>28</v>
      </c>
      <c r="O403" s="368">
        <f t="shared" si="36"/>
        <v>1573</v>
      </c>
      <c r="P403" s="369">
        <f t="shared" si="38"/>
        <v>44040</v>
      </c>
      <c r="Q403" s="369">
        <f t="shared" si="38"/>
        <v>44042</v>
      </c>
      <c r="R403" s="7"/>
    </row>
    <row r="404" spans="14:18" x14ac:dyDescent="0.2">
      <c r="N404" s="367">
        <f t="shared" si="37"/>
        <v>29</v>
      </c>
      <c r="O404" s="368">
        <f t="shared" si="36"/>
        <v>1519</v>
      </c>
      <c r="P404" s="369">
        <f t="shared" si="38"/>
        <v>44041</v>
      </c>
      <c r="Q404" s="369">
        <f t="shared" si="38"/>
        <v>44043</v>
      </c>
      <c r="R404" s="7"/>
    </row>
    <row r="405" spans="14:18" x14ac:dyDescent="0.2">
      <c r="N405" s="367">
        <f t="shared" si="37"/>
        <v>30</v>
      </c>
      <c r="O405" s="368">
        <f t="shared" si="36"/>
        <v>1468</v>
      </c>
      <c r="P405" s="369">
        <f t="shared" si="38"/>
        <v>44042</v>
      </c>
      <c r="Q405" s="369">
        <f t="shared" si="38"/>
        <v>44044</v>
      </c>
      <c r="R405" s="7"/>
    </row>
    <row r="406" spans="14:18" x14ac:dyDescent="0.2">
      <c r="N406" s="367">
        <f t="shared" si="37"/>
        <v>31</v>
      </c>
      <c r="O406" s="368">
        <f t="shared" si="36"/>
        <v>1421</v>
      </c>
      <c r="P406" s="369">
        <f t="shared" si="38"/>
        <v>44043</v>
      </c>
      <c r="Q406" s="369">
        <f t="shared" si="38"/>
        <v>44045</v>
      </c>
      <c r="R406" s="7"/>
    </row>
    <row r="407" spans="14:18" x14ac:dyDescent="0.2">
      <c r="N407" s="367">
        <f t="shared" si="37"/>
        <v>1</v>
      </c>
      <c r="O407" s="368">
        <f t="shared" si="36"/>
        <v>44044</v>
      </c>
      <c r="P407" s="369">
        <f t="shared" si="38"/>
        <v>44044</v>
      </c>
      <c r="Q407" s="369">
        <f t="shared" si="38"/>
        <v>44046</v>
      </c>
      <c r="R407" s="7"/>
    </row>
    <row r="408" spans="14:18" x14ac:dyDescent="0.2">
      <c r="N408" s="367">
        <f t="shared" si="37"/>
        <v>2</v>
      </c>
      <c r="O408" s="368">
        <f t="shared" si="36"/>
        <v>22023</v>
      </c>
      <c r="P408" s="369">
        <f t="shared" si="38"/>
        <v>44045</v>
      </c>
      <c r="Q408" s="369">
        <f t="shared" si="38"/>
        <v>44047</v>
      </c>
      <c r="R408" s="7"/>
    </row>
    <row r="409" spans="14:18" x14ac:dyDescent="0.2">
      <c r="N409" s="367">
        <f t="shared" si="37"/>
        <v>3</v>
      </c>
      <c r="O409" s="368">
        <f t="shared" si="36"/>
        <v>14682</v>
      </c>
      <c r="P409" s="369">
        <f t="shared" si="38"/>
        <v>44046</v>
      </c>
      <c r="Q409" s="369">
        <f t="shared" si="38"/>
        <v>44048</v>
      </c>
      <c r="R409" s="7"/>
    </row>
    <row r="410" spans="14:18" x14ac:dyDescent="0.2">
      <c r="N410" s="367">
        <f t="shared" si="37"/>
        <v>4</v>
      </c>
      <c r="O410" s="368">
        <f t="shared" si="36"/>
        <v>11012</v>
      </c>
      <c r="P410" s="369">
        <f t="shared" si="38"/>
        <v>44047</v>
      </c>
      <c r="Q410" s="369">
        <f t="shared" si="38"/>
        <v>44049</v>
      </c>
      <c r="R410" s="7"/>
    </row>
    <row r="411" spans="14:18" x14ac:dyDescent="0.2">
      <c r="N411" s="367">
        <f t="shared" si="37"/>
        <v>5</v>
      </c>
      <c r="O411" s="368">
        <f t="shared" si="36"/>
        <v>8810</v>
      </c>
      <c r="P411" s="369">
        <f t="shared" si="38"/>
        <v>44048</v>
      </c>
      <c r="Q411" s="369">
        <f t="shared" si="38"/>
        <v>44050</v>
      </c>
      <c r="R411" s="7"/>
    </row>
    <row r="412" spans="14:18" x14ac:dyDescent="0.2">
      <c r="N412" s="367">
        <f t="shared" si="37"/>
        <v>6</v>
      </c>
      <c r="O412" s="368">
        <f t="shared" si="36"/>
        <v>7342</v>
      </c>
      <c r="P412" s="369">
        <f t="shared" ref="P412:Q427" si="39">P411+1</f>
        <v>44049</v>
      </c>
      <c r="Q412" s="369">
        <f t="shared" si="39"/>
        <v>44051</v>
      </c>
      <c r="R412" s="7"/>
    </row>
    <row r="413" spans="14:18" x14ac:dyDescent="0.2">
      <c r="N413" s="367">
        <f t="shared" si="37"/>
        <v>7</v>
      </c>
      <c r="O413" s="368">
        <f t="shared" si="36"/>
        <v>6293</v>
      </c>
      <c r="P413" s="369">
        <f t="shared" si="39"/>
        <v>44050</v>
      </c>
      <c r="Q413" s="369">
        <f t="shared" si="39"/>
        <v>44052</v>
      </c>
      <c r="R413" s="7"/>
    </row>
    <row r="414" spans="14:18" x14ac:dyDescent="0.2">
      <c r="N414" s="367">
        <f t="shared" si="37"/>
        <v>8</v>
      </c>
      <c r="O414" s="368">
        <f t="shared" si="36"/>
        <v>5506</v>
      </c>
      <c r="P414" s="369">
        <f t="shared" si="39"/>
        <v>44051</v>
      </c>
      <c r="Q414" s="369">
        <f t="shared" si="39"/>
        <v>44053</v>
      </c>
      <c r="R414" s="7"/>
    </row>
    <row r="415" spans="14:18" x14ac:dyDescent="0.2">
      <c r="N415" s="367">
        <f t="shared" si="37"/>
        <v>9</v>
      </c>
      <c r="O415" s="368">
        <f t="shared" si="36"/>
        <v>4895</v>
      </c>
      <c r="P415" s="369">
        <f t="shared" si="39"/>
        <v>44052</v>
      </c>
      <c r="Q415" s="369">
        <f t="shared" si="39"/>
        <v>44054</v>
      </c>
      <c r="R415" s="7"/>
    </row>
    <row r="416" spans="14:18" x14ac:dyDescent="0.2">
      <c r="N416" s="367">
        <f t="shared" si="37"/>
        <v>10</v>
      </c>
      <c r="O416" s="368">
        <f t="shared" si="36"/>
        <v>4405</v>
      </c>
      <c r="P416" s="369">
        <f t="shared" si="39"/>
        <v>44053</v>
      </c>
      <c r="Q416" s="369">
        <f t="shared" si="39"/>
        <v>44055</v>
      </c>
      <c r="R416" s="7"/>
    </row>
    <row r="417" spans="14:18" x14ac:dyDescent="0.2">
      <c r="N417" s="367">
        <f t="shared" si="37"/>
        <v>11</v>
      </c>
      <c r="O417" s="368">
        <f t="shared" si="36"/>
        <v>4005</v>
      </c>
      <c r="P417" s="369">
        <f t="shared" si="39"/>
        <v>44054</v>
      </c>
      <c r="Q417" s="369">
        <f t="shared" si="39"/>
        <v>44056</v>
      </c>
      <c r="R417" s="7"/>
    </row>
    <row r="418" spans="14:18" x14ac:dyDescent="0.2">
      <c r="N418" s="367">
        <f t="shared" si="37"/>
        <v>12</v>
      </c>
      <c r="O418" s="368">
        <f t="shared" si="36"/>
        <v>3671</v>
      </c>
      <c r="P418" s="369">
        <f t="shared" si="39"/>
        <v>44055</v>
      </c>
      <c r="Q418" s="369">
        <f t="shared" si="39"/>
        <v>44057</v>
      </c>
      <c r="R418" s="7"/>
    </row>
    <row r="419" spans="14:18" x14ac:dyDescent="0.2">
      <c r="N419" s="367">
        <f t="shared" si="37"/>
        <v>13</v>
      </c>
      <c r="O419" s="368">
        <f t="shared" si="36"/>
        <v>3389</v>
      </c>
      <c r="P419" s="369">
        <f t="shared" si="39"/>
        <v>44056</v>
      </c>
      <c r="Q419" s="369">
        <f t="shared" si="39"/>
        <v>44058</v>
      </c>
      <c r="R419" s="7"/>
    </row>
    <row r="420" spans="14:18" x14ac:dyDescent="0.2">
      <c r="N420" s="367">
        <f t="shared" si="37"/>
        <v>14</v>
      </c>
      <c r="O420" s="368">
        <f t="shared" si="36"/>
        <v>3147</v>
      </c>
      <c r="P420" s="369">
        <f t="shared" si="39"/>
        <v>44057</v>
      </c>
      <c r="Q420" s="369">
        <f t="shared" si="39"/>
        <v>44059</v>
      </c>
      <c r="R420" s="7"/>
    </row>
    <row r="421" spans="14:18" x14ac:dyDescent="0.2">
      <c r="N421" s="367">
        <f t="shared" si="37"/>
        <v>15</v>
      </c>
      <c r="O421" s="368">
        <f t="shared" si="36"/>
        <v>2937</v>
      </c>
      <c r="P421" s="369">
        <f t="shared" si="39"/>
        <v>44058</v>
      </c>
      <c r="Q421" s="369">
        <f t="shared" si="39"/>
        <v>44060</v>
      </c>
      <c r="R421" s="7"/>
    </row>
    <row r="422" spans="14:18" x14ac:dyDescent="0.2">
      <c r="N422" s="367">
        <f t="shared" si="37"/>
        <v>16</v>
      </c>
      <c r="O422" s="368">
        <f t="shared" si="36"/>
        <v>2754</v>
      </c>
      <c r="P422" s="369">
        <f t="shared" si="39"/>
        <v>44059</v>
      </c>
      <c r="Q422" s="369">
        <f t="shared" si="39"/>
        <v>44061</v>
      </c>
      <c r="R422" s="7"/>
    </row>
    <row r="423" spans="14:18" x14ac:dyDescent="0.2">
      <c r="N423" s="367">
        <f t="shared" si="37"/>
        <v>17</v>
      </c>
      <c r="O423" s="368">
        <f t="shared" si="36"/>
        <v>2592</v>
      </c>
      <c r="P423" s="369">
        <f t="shared" si="39"/>
        <v>44060</v>
      </c>
      <c r="Q423" s="369">
        <f t="shared" si="39"/>
        <v>44062</v>
      </c>
      <c r="R423" s="7"/>
    </row>
    <row r="424" spans="14:18" x14ac:dyDescent="0.2">
      <c r="N424" s="367">
        <f t="shared" si="37"/>
        <v>18</v>
      </c>
      <c r="O424" s="368">
        <f t="shared" si="36"/>
        <v>2448</v>
      </c>
      <c r="P424" s="369">
        <f t="shared" si="39"/>
        <v>44061</v>
      </c>
      <c r="Q424" s="369">
        <f t="shared" si="39"/>
        <v>44063</v>
      </c>
      <c r="R424" s="7"/>
    </row>
    <row r="425" spans="14:18" x14ac:dyDescent="0.2">
      <c r="N425" s="367">
        <f t="shared" si="37"/>
        <v>19</v>
      </c>
      <c r="O425" s="368">
        <f t="shared" si="36"/>
        <v>2319</v>
      </c>
      <c r="P425" s="369">
        <f t="shared" si="39"/>
        <v>44062</v>
      </c>
      <c r="Q425" s="369">
        <f t="shared" si="39"/>
        <v>44064</v>
      </c>
      <c r="R425" s="7"/>
    </row>
    <row r="426" spans="14:18" x14ac:dyDescent="0.2">
      <c r="N426" s="367">
        <f t="shared" si="37"/>
        <v>20</v>
      </c>
      <c r="O426" s="368">
        <f t="shared" si="36"/>
        <v>2203</v>
      </c>
      <c r="P426" s="369">
        <f t="shared" si="39"/>
        <v>44063</v>
      </c>
      <c r="Q426" s="369">
        <f t="shared" si="39"/>
        <v>44065</v>
      </c>
      <c r="R426" s="7"/>
    </row>
    <row r="427" spans="14:18" x14ac:dyDescent="0.2">
      <c r="N427" s="367">
        <f t="shared" si="37"/>
        <v>21</v>
      </c>
      <c r="O427" s="368">
        <f t="shared" si="36"/>
        <v>2098</v>
      </c>
      <c r="P427" s="369">
        <f t="shared" si="39"/>
        <v>44064</v>
      </c>
      <c r="Q427" s="369">
        <f t="shared" si="39"/>
        <v>44066</v>
      </c>
      <c r="R427" s="7"/>
    </row>
    <row r="428" spans="14:18" x14ac:dyDescent="0.2">
      <c r="N428" s="367">
        <f t="shared" si="37"/>
        <v>22</v>
      </c>
      <c r="O428" s="368">
        <f t="shared" si="36"/>
        <v>2003</v>
      </c>
      <c r="P428" s="369">
        <f t="shared" ref="P428:Q443" si="40">P427+1</f>
        <v>44065</v>
      </c>
      <c r="Q428" s="369">
        <f t="shared" si="40"/>
        <v>44067</v>
      </c>
      <c r="R428" s="7"/>
    </row>
    <row r="429" spans="14:18" x14ac:dyDescent="0.2">
      <c r="N429" s="367">
        <f t="shared" si="37"/>
        <v>23</v>
      </c>
      <c r="O429" s="368">
        <f t="shared" si="36"/>
        <v>1916</v>
      </c>
      <c r="P429" s="369">
        <f t="shared" si="40"/>
        <v>44066</v>
      </c>
      <c r="Q429" s="369">
        <f t="shared" si="40"/>
        <v>44068</v>
      </c>
      <c r="R429" s="7"/>
    </row>
    <row r="430" spans="14:18" x14ac:dyDescent="0.2">
      <c r="N430" s="367">
        <f t="shared" si="37"/>
        <v>24</v>
      </c>
      <c r="O430" s="368">
        <f t="shared" si="36"/>
        <v>1836</v>
      </c>
      <c r="P430" s="369">
        <f t="shared" si="40"/>
        <v>44067</v>
      </c>
      <c r="Q430" s="369">
        <f t="shared" si="40"/>
        <v>44069</v>
      </c>
      <c r="R430" s="7"/>
    </row>
    <row r="431" spans="14:18" x14ac:dyDescent="0.2">
      <c r="N431" s="367">
        <f t="shared" si="37"/>
        <v>25</v>
      </c>
      <c r="O431" s="368">
        <f t="shared" si="36"/>
        <v>1763</v>
      </c>
      <c r="P431" s="369">
        <f t="shared" si="40"/>
        <v>44068</v>
      </c>
      <c r="Q431" s="369">
        <f t="shared" si="40"/>
        <v>44070</v>
      </c>
      <c r="R431" s="7"/>
    </row>
    <row r="432" spans="14:18" x14ac:dyDescent="0.2">
      <c r="N432" s="367">
        <f t="shared" si="37"/>
        <v>26</v>
      </c>
      <c r="O432" s="368">
        <f t="shared" si="36"/>
        <v>1695</v>
      </c>
      <c r="P432" s="369">
        <f t="shared" si="40"/>
        <v>44069</v>
      </c>
      <c r="Q432" s="369">
        <f t="shared" si="40"/>
        <v>44071</v>
      </c>
      <c r="R432" s="7"/>
    </row>
    <row r="433" spans="14:18" x14ac:dyDescent="0.2">
      <c r="N433" s="367">
        <f t="shared" si="37"/>
        <v>27</v>
      </c>
      <c r="O433" s="368">
        <f t="shared" si="36"/>
        <v>1632</v>
      </c>
      <c r="P433" s="369">
        <f t="shared" si="40"/>
        <v>44070</v>
      </c>
      <c r="Q433" s="369">
        <f t="shared" si="40"/>
        <v>44072</v>
      </c>
      <c r="R433" s="7"/>
    </row>
    <row r="434" spans="14:18" x14ac:dyDescent="0.2">
      <c r="N434" s="367">
        <f t="shared" si="37"/>
        <v>28</v>
      </c>
      <c r="O434" s="368">
        <f t="shared" si="36"/>
        <v>1574</v>
      </c>
      <c r="P434" s="369">
        <f t="shared" si="40"/>
        <v>44071</v>
      </c>
      <c r="Q434" s="369">
        <f t="shared" si="40"/>
        <v>44073</v>
      </c>
      <c r="R434" s="7"/>
    </row>
    <row r="435" spans="14:18" x14ac:dyDescent="0.2">
      <c r="N435" s="367">
        <f t="shared" si="37"/>
        <v>29</v>
      </c>
      <c r="O435" s="368">
        <f t="shared" si="36"/>
        <v>1520</v>
      </c>
      <c r="P435" s="369">
        <f t="shared" si="40"/>
        <v>44072</v>
      </c>
      <c r="Q435" s="369">
        <f t="shared" si="40"/>
        <v>44074</v>
      </c>
      <c r="R435" s="7"/>
    </row>
    <row r="436" spans="14:18" x14ac:dyDescent="0.2">
      <c r="N436" s="367">
        <f t="shared" si="37"/>
        <v>30</v>
      </c>
      <c r="O436" s="368">
        <f t="shared" si="36"/>
        <v>1469</v>
      </c>
      <c r="P436" s="369">
        <f t="shared" si="40"/>
        <v>44073</v>
      </c>
      <c r="Q436" s="369">
        <f t="shared" si="40"/>
        <v>44075</v>
      </c>
      <c r="R436" s="7"/>
    </row>
    <row r="437" spans="14:18" x14ac:dyDescent="0.2">
      <c r="N437" s="367">
        <f t="shared" si="37"/>
        <v>31</v>
      </c>
      <c r="O437" s="368">
        <f t="shared" si="36"/>
        <v>1422</v>
      </c>
      <c r="P437" s="369">
        <f t="shared" si="40"/>
        <v>44074</v>
      </c>
      <c r="Q437" s="369">
        <f t="shared" si="40"/>
        <v>44076</v>
      </c>
      <c r="R437" s="7"/>
    </row>
    <row r="438" spans="14:18" x14ac:dyDescent="0.2">
      <c r="N438" s="367">
        <f t="shared" si="37"/>
        <v>1</v>
      </c>
      <c r="O438" s="368">
        <f t="shared" si="36"/>
        <v>44075</v>
      </c>
      <c r="P438" s="369">
        <f t="shared" si="40"/>
        <v>44075</v>
      </c>
      <c r="Q438" s="369">
        <f t="shared" si="40"/>
        <v>44077</v>
      </c>
      <c r="R438" s="7"/>
    </row>
    <row r="439" spans="14:18" x14ac:dyDescent="0.2">
      <c r="N439" s="367">
        <f t="shared" si="37"/>
        <v>2</v>
      </c>
      <c r="O439" s="368">
        <f t="shared" si="36"/>
        <v>22038</v>
      </c>
      <c r="P439" s="369">
        <f t="shared" si="40"/>
        <v>44076</v>
      </c>
      <c r="Q439" s="369">
        <f t="shared" si="40"/>
        <v>44078</v>
      </c>
      <c r="R439" s="7"/>
    </row>
    <row r="440" spans="14:18" x14ac:dyDescent="0.2">
      <c r="N440" s="367">
        <f t="shared" si="37"/>
        <v>3</v>
      </c>
      <c r="O440" s="368">
        <f t="shared" si="36"/>
        <v>14692</v>
      </c>
      <c r="P440" s="369">
        <f t="shared" si="40"/>
        <v>44077</v>
      </c>
      <c r="Q440" s="369">
        <f t="shared" si="40"/>
        <v>44079</v>
      </c>
      <c r="R440" s="7"/>
    </row>
    <row r="441" spans="14:18" x14ac:dyDescent="0.2">
      <c r="N441" s="367">
        <f t="shared" si="37"/>
        <v>4</v>
      </c>
      <c r="O441" s="368">
        <f t="shared" si="36"/>
        <v>11020</v>
      </c>
      <c r="P441" s="369">
        <f t="shared" si="40"/>
        <v>44078</v>
      </c>
      <c r="Q441" s="369">
        <f t="shared" si="40"/>
        <v>44080</v>
      </c>
      <c r="R441" s="7"/>
    </row>
    <row r="442" spans="14:18" x14ac:dyDescent="0.2">
      <c r="N442" s="367">
        <f t="shared" si="37"/>
        <v>5</v>
      </c>
      <c r="O442" s="368">
        <f t="shared" si="36"/>
        <v>8816</v>
      </c>
      <c r="P442" s="369">
        <f t="shared" si="40"/>
        <v>44079</v>
      </c>
      <c r="Q442" s="369">
        <f t="shared" si="40"/>
        <v>44081</v>
      </c>
      <c r="R442" s="7"/>
    </row>
    <row r="443" spans="14:18" x14ac:dyDescent="0.2">
      <c r="N443" s="367">
        <f t="shared" si="37"/>
        <v>6</v>
      </c>
      <c r="O443" s="368">
        <f t="shared" si="36"/>
        <v>7347</v>
      </c>
      <c r="P443" s="369">
        <f t="shared" si="40"/>
        <v>44080</v>
      </c>
      <c r="Q443" s="369">
        <f t="shared" si="40"/>
        <v>44082</v>
      </c>
      <c r="R443" s="7"/>
    </row>
    <row r="444" spans="14:18" x14ac:dyDescent="0.2">
      <c r="N444" s="367">
        <f t="shared" si="37"/>
        <v>7</v>
      </c>
      <c r="O444" s="368">
        <f t="shared" si="36"/>
        <v>6297</v>
      </c>
      <c r="P444" s="369">
        <f t="shared" ref="P444:Q459" si="41">P443+1</f>
        <v>44081</v>
      </c>
      <c r="Q444" s="369">
        <f t="shared" si="41"/>
        <v>44083</v>
      </c>
      <c r="R444" s="7"/>
    </row>
    <row r="445" spans="14:18" x14ac:dyDescent="0.2">
      <c r="N445" s="367">
        <f t="shared" si="37"/>
        <v>8</v>
      </c>
      <c r="O445" s="368">
        <f t="shared" si="36"/>
        <v>5510</v>
      </c>
      <c r="P445" s="369">
        <f t="shared" si="41"/>
        <v>44082</v>
      </c>
      <c r="Q445" s="369">
        <f t="shared" si="41"/>
        <v>44084</v>
      </c>
      <c r="R445" s="7"/>
    </row>
    <row r="446" spans="14:18" x14ac:dyDescent="0.2">
      <c r="N446" s="367">
        <f t="shared" si="37"/>
        <v>9</v>
      </c>
      <c r="O446" s="368">
        <f t="shared" si="36"/>
        <v>4898</v>
      </c>
      <c r="P446" s="369">
        <f t="shared" si="41"/>
        <v>44083</v>
      </c>
      <c r="Q446" s="369">
        <f t="shared" si="41"/>
        <v>44085</v>
      </c>
      <c r="R446" s="7"/>
    </row>
    <row r="447" spans="14:18" x14ac:dyDescent="0.2">
      <c r="N447" s="367">
        <f t="shared" si="37"/>
        <v>10</v>
      </c>
      <c r="O447" s="368">
        <f t="shared" si="36"/>
        <v>4408</v>
      </c>
      <c r="P447" s="369">
        <f t="shared" si="41"/>
        <v>44084</v>
      </c>
      <c r="Q447" s="369">
        <f t="shared" si="41"/>
        <v>44086</v>
      </c>
      <c r="R447" s="7"/>
    </row>
    <row r="448" spans="14:18" x14ac:dyDescent="0.2">
      <c r="N448" s="367">
        <f t="shared" si="37"/>
        <v>11</v>
      </c>
      <c r="O448" s="368">
        <f t="shared" si="36"/>
        <v>4008</v>
      </c>
      <c r="P448" s="369">
        <f t="shared" si="41"/>
        <v>44085</v>
      </c>
      <c r="Q448" s="369">
        <f t="shared" si="41"/>
        <v>44087</v>
      </c>
      <c r="R448" s="7"/>
    </row>
    <row r="449" spans="14:18" x14ac:dyDescent="0.2">
      <c r="N449" s="367">
        <f t="shared" si="37"/>
        <v>12</v>
      </c>
      <c r="O449" s="368">
        <f t="shared" si="36"/>
        <v>3674</v>
      </c>
      <c r="P449" s="369">
        <f t="shared" si="41"/>
        <v>44086</v>
      </c>
      <c r="Q449" s="369">
        <f t="shared" si="41"/>
        <v>44088</v>
      </c>
      <c r="R449" s="7"/>
    </row>
    <row r="450" spans="14:18" x14ac:dyDescent="0.2">
      <c r="N450" s="367">
        <f t="shared" si="37"/>
        <v>13</v>
      </c>
      <c r="O450" s="368">
        <f t="shared" si="36"/>
        <v>3391</v>
      </c>
      <c r="P450" s="369">
        <f t="shared" si="41"/>
        <v>44087</v>
      </c>
      <c r="Q450" s="369">
        <f t="shared" si="41"/>
        <v>44089</v>
      </c>
      <c r="R450" s="7"/>
    </row>
    <row r="451" spans="14:18" x14ac:dyDescent="0.2">
      <c r="N451" s="367">
        <f t="shared" si="37"/>
        <v>14</v>
      </c>
      <c r="O451" s="368">
        <f t="shared" si="36"/>
        <v>3149</v>
      </c>
      <c r="P451" s="369">
        <f t="shared" si="41"/>
        <v>44088</v>
      </c>
      <c r="Q451" s="369">
        <f t="shared" si="41"/>
        <v>44090</v>
      </c>
      <c r="R451" s="7"/>
    </row>
    <row r="452" spans="14:18" x14ac:dyDescent="0.2">
      <c r="N452" s="367">
        <f t="shared" si="37"/>
        <v>15</v>
      </c>
      <c r="O452" s="368">
        <f t="shared" si="36"/>
        <v>2939</v>
      </c>
      <c r="P452" s="369">
        <f t="shared" si="41"/>
        <v>44089</v>
      </c>
      <c r="Q452" s="369">
        <f t="shared" si="41"/>
        <v>44091</v>
      </c>
      <c r="R452" s="7"/>
    </row>
    <row r="453" spans="14:18" x14ac:dyDescent="0.2">
      <c r="N453" s="367">
        <f t="shared" si="37"/>
        <v>16</v>
      </c>
      <c r="O453" s="368">
        <f t="shared" si="36"/>
        <v>2756</v>
      </c>
      <c r="P453" s="369">
        <f t="shared" si="41"/>
        <v>44090</v>
      </c>
      <c r="Q453" s="369">
        <f t="shared" si="41"/>
        <v>44092</v>
      </c>
      <c r="R453" s="7"/>
    </row>
    <row r="454" spans="14:18" x14ac:dyDescent="0.2">
      <c r="N454" s="367">
        <f t="shared" si="37"/>
        <v>17</v>
      </c>
      <c r="O454" s="368">
        <f t="shared" si="36"/>
        <v>2594</v>
      </c>
      <c r="P454" s="369">
        <f t="shared" si="41"/>
        <v>44091</v>
      </c>
      <c r="Q454" s="369">
        <f t="shared" si="41"/>
        <v>44093</v>
      </c>
      <c r="R454" s="7"/>
    </row>
    <row r="455" spans="14:18" x14ac:dyDescent="0.2">
      <c r="N455" s="367">
        <f t="shared" si="37"/>
        <v>18</v>
      </c>
      <c r="O455" s="368">
        <f t="shared" si="36"/>
        <v>2450</v>
      </c>
      <c r="P455" s="369">
        <f t="shared" si="41"/>
        <v>44092</v>
      </c>
      <c r="Q455" s="369">
        <f t="shared" si="41"/>
        <v>44094</v>
      </c>
      <c r="R455" s="7"/>
    </row>
    <row r="456" spans="14:18" x14ac:dyDescent="0.2">
      <c r="N456" s="367">
        <f t="shared" si="37"/>
        <v>19</v>
      </c>
      <c r="O456" s="368">
        <f t="shared" si="36"/>
        <v>2321</v>
      </c>
      <c r="P456" s="369">
        <f t="shared" si="41"/>
        <v>44093</v>
      </c>
      <c r="Q456" s="369">
        <f t="shared" si="41"/>
        <v>44095</v>
      </c>
      <c r="R456" s="7"/>
    </row>
    <row r="457" spans="14:18" x14ac:dyDescent="0.2">
      <c r="N457" s="367">
        <f t="shared" si="37"/>
        <v>20</v>
      </c>
      <c r="O457" s="368">
        <f t="shared" si="36"/>
        <v>2205</v>
      </c>
      <c r="P457" s="369">
        <f t="shared" si="41"/>
        <v>44094</v>
      </c>
      <c r="Q457" s="369">
        <f t="shared" si="41"/>
        <v>44096</v>
      </c>
      <c r="R457" s="7"/>
    </row>
    <row r="458" spans="14:18" x14ac:dyDescent="0.2">
      <c r="N458" s="367">
        <f t="shared" si="37"/>
        <v>21</v>
      </c>
      <c r="O458" s="368">
        <f t="shared" ref="O458:O521" si="42">ROUND(P458/N458,0)</f>
        <v>2100</v>
      </c>
      <c r="P458" s="369">
        <f t="shared" si="41"/>
        <v>44095</v>
      </c>
      <c r="Q458" s="369">
        <f t="shared" si="41"/>
        <v>44097</v>
      </c>
      <c r="R458" s="7"/>
    </row>
    <row r="459" spans="14:18" x14ac:dyDescent="0.2">
      <c r="N459" s="367">
        <f t="shared" ref="N459:N522" si="43">DAY(P459)</f>
        <v>22</v>
      </c>
      <c r="O459" s="368">
        <f t="shared" si="42"/>
        <v>2004</v>
      </c>
      <c r="P459" s="369">
        <f t="shared" si="41"/>
        <v>44096</v>
      </c>
      <c r="Q459" s="369">
        <f t="shared" si="41"/>
        <v>44098</v>
      </c>
      <c r="R459" s="7"/>
    </row>
    <row r="460" spans="14:18" x14ac:dyDescent="0.2">
      <c r="N460" s="367">
        <f t="shared" si="43"/>
        <v>23</v>
      </c>
      <c r="O460" s="368">
        <f t="shared" si="42"/>
        <v>1917</v>
      </c>
      <c r="P460" s="369">
        <f t="shared" ref="P460:Q475" si="44">P459+1</f>
        <v>44097</v>
      </c>
      <c r="Q460" s="369">
        <f t="shared" si="44"/>
        <v>44099</v>
      </c>
      <c r="R460" s="7"/>
    </row>
    <row r="461" spans="14:18" x14ac:dyDescent="0.2">
      <c r="N461" s="367">
        <f t="shared" si="43"/>
        <v>24</v>
      </c>
      <c r="O461" s="368">
        <f t="shared" si="42"/>
        <v>1837</v>
      </c>
      <c r="P461" s="369">
        <f t="shared" si="44"/>
        <v>44098</v>
      </c>
      <c r="Q461" s="369">
        <f t="shared" si="44"/>
        <v>44100</v>
      </c>
      <c r="R461" s="7"/>
    </row>
    <row r="462" spans="14:18" x14ac:dyDescent="0.2">
      <c r="N462" s="367">
        <f t="shared" si="43"/>
        <v>25</v>
      </c>
      <c r="O462" s="368">
        <f t="shared" si="42"/>
        <v>1764</v>
      </c>
      <c r="P462" s="369">
        <f t="shared" si="44"/>
        <v>44099</v>
      </c>
      <c r="Q462" s="369">
        <f t="shared" si="44"/>
        <v>44101</v>
      </c>
      <c r="R462" s="7"/>
    </row>
    <row r="463" spans="14:18" x14ac:dyDescent="0.2">
      <c r="N463" s="367">
        <f t="shared" si="43"/>
        <v>26</v>
      </c>
      <c r="O463" s="368">
        <f t="shared" si="42"/>
        <v>1696</v>
      </c>
      <c r="P463" s="369">
        <f t="shared" si="44"/>
        <v>44100</v>
      </c>
      <c r="Q463" s="369">
        <f t="shared" si="44"/>
        <v>44102</v>
      </c>
      <c r="R463" s="7"/>
    </row>
    <row r="464" spans="14:18" x14ac:dyDescent="0.2">
      <c r="N464" s="367">
        <f t="shared" si="43"/>
        <v>27</v>
      </c>
      <c r="O464" s="368">
        <f t="shared" si="42"/>
        <v>1633</v>
      </c>
      <c r="P464" s="369">
        <f t="shared" si="44"/>
        <v>44101</v>
      </c>
      <c r="Q464" s="369">
        <f t="shared" si="44"/>
        <v>44103</v>
      </c>
      <c r="R464" s="7"/>
    </row>
    <row r="465" spans="14:18" x14ac:dyDescent="0.2">
      <c r="N465" s="367">
        <f t="shared" si="43"/>
        <v>28</v>
      </c>
      <c r="O465" s="368">
        <f t="shared" si="42"/>
        <v>1575</v>
      </c>
      <c r="P465" s="369">
        <f t="shared" si="44"/>
        <v>44102</v>
      </c>
      <c r="Q465" s="369">
        <f t="shared" si="44"/>
        <v>44104</v>
      </c>
      <c r="R465" s="7"/>
    </row>
    <row r="466" spans="14:18" x14ac:dyDescent="0.2">
      <c r="N466" s="367">
        <f t="shared" si="43"/>
        <v>29</v>
      </c>
      <c r="O466" s="368">
        <f t="shared" si="42"/>
        <v>1521</v>
      </c>
      <c r="P466" s="369">
        <f t="shared" si="44"/>
        <v>44103</v>
      </c>
      <c r="Q466" s="369">
        <f t="shared" si="44"/>
        <v>44105</v>
      </c>
      <c r="R466" s="7"/>
    </row>
    <row r="467" spans="14:18" x14ac:dyDescent="0.2">
      <c r="N467" s="367">
        <f t="shared" si="43"/>
        <v>30</v>
      </c>
      <c r="O467" s="368">
        <f t="shared" si="42"/>
        <v>1470</v>
      </c>
      <c r="P467" s="369">
        <f t="shared" si="44"/>
        <v>44104</v>
      </c>
      <c r="Q467" s="369">
        <f t="shared" si="44"/>
        <v>44106</v>
      </c>
      <c r="R467" s="7"/>
    </row>
    <row r="468" spans="14:18" x14ac:dyDescent="0.2">
      <c r="N468" s="367">
        <f t="shared" si="43"/>
        <v>1</v>
      </c>
      <c r="O468" s="368">
        <f t="shared" si="42"/>
        <v>44105</v>
      </c>
      <c r="P468" s="369">
        <f t="shared" si="44"/>
        <v>44105</v>
      </c>
      <c r="Q468" s="369">
        <f t="shared" si="44"/>
        <v>44107</v>
      </c>
      <c r="R468" s="7"/>
    </row>
    <row r="469" spans="14:18" x14ac:dyDescent="0.2">
      <c r="N469" s="367">
        <f t="shared" si="43"/>
        <v>2</v>
      </c>
      <c r="O469" s="368">
        <f t="shared" si="42"/>
        <v>22053</v>
      </c>
      <c r="P469" s="369">
        <f t="shared" si="44"/>
        <v>44106</v>
      </c>
      <c r="Q469" s="369">
        <f t="shared" si="44"/>
        <v>44108</v>
      </c>
      <c r="R469" s="7"/>
    </row>
    <row r="470" spans="14:18" x14ac:dyDescent="0.2">
      <c r="N470" s="367">
        <f t="shared" si="43"/>
        <v>3</v>
      </c>
      <c r="O470" s="368">
        <f t="shared" si="42"/>
        <v>14702</v>
      </c>
      <c r="P470" s="369">
        <f t="shared" si="44"/>
        <v>44107</v>
      </c>
      <c r="Q470" s="369">
        <f t="shared" si="44"/>
        <v>44109</v>
      </c>
      <c r="R470" s="7"/>
    </row>
    <row r="471" spans="14:18" x14ac:dyDescent="0.2">
      <c r="N471" s="367">
        <f t="shared" si="43"/>
        <v>4</v>
      </c>
      <c r="O471" s="368">
        <f t="shared" si="42"/>
        <v>11027</v>
      </c>
      <c r="P471" s="369">
        <f t="shared" si="44"/>
        <v>44108</v>
      </c>
      <c r="Q471" s="369">
        <f t="shared" si="44"/>
        <v>44110</v>
      </c>
      <c r="R471" s="7"/>
    </row>
    <row r="472" spans="14:18" x14ac:dyDescent="0.2">
      <c r="N472" s="367">
        <f t="shared" si="43"/>
        <v>5</v>
      </c>
      <c r="O472" s="368">
        <f t="shared" si="42"/>
        <v>8822</v>
      </c>
      <c r="P472" s="369">
        <f t="shared" si="44"/>
        <v>44109</v>
      </c>
      <c r="Q472" s="369">
        <f t="shared" si="44"/>
        <v>44111</v>
      </c>
      <c r="R472" s="7"/>
    </row>
    <row r="473" spans="14:18" x14ac:dyDescent="0.2">
      <c r="N473" s="367">
        <f t="shared" si="43"/>
        <v>6</v>
      </c>
      <c r="O473" s="368">
        <f t="shared" si="42"/>
        <v>7352</v>
      </c>
      <c r="P473" s="369">
        <f t="shared" si="44"/>
        <v>44110</v>
      </c>
      <c r="Q473" s="369">
        <f t="shared" si="44"/>
        <v>44112</v>
      </c>
      <c r="R473" s="7"/>
    </row>
    <row r="474" spans="14:18" x14ac:dyDescent="0.2">
      <c r="N474" s="367">
        <f t="shared" si="43"/>
        <v>7</v>
      </c>
      <c r="O474" s="368">
        <f t="shared" si="42"/>
        <v>6302</v>
      </c>
      <c r="P474" s="369">
        <f t="shared" si="44"/>
        <v>44111</v>
      </c>
      <c r="Q474" s="369">
        <f t="shared" si="44"/>
        <v>44113</v>
      </c>
      <c r="R474" s="7"/>
    </row>
    <row r="475" spans="14:18" x14ac:dyDescent="0.2">
      <c r="N475" s="367">
        <f t="shared" si="43"/>
        <v>8</v>
      </c>
      <c r="O475" s="368">
        <f t="shared" si="42"/>
        <v>5514</v>
      </c>
      <c r="P475" s="369">
        <f t="shared" si="44"/>
        <v>44112</v>
      </c>
      <c r="Q475" s="369">
        <f t="shared" si="44"/>
        <v>44114</v>
      </c>
      <c r="R475" s="7"/>
    </row>
    <row r="476" spans="14:18" x14ac:dyDescent="0.2">
      <c r="N476" s="367">
        <f t="shared" si="43"/>
        <v>9</v>
      </c>
      <c r="O476" s="368">
        <f t="shared" si="42"/>
        <v>4901</v>
      </c>
      <c r="P476" s="369">
        <f t="shared" ref="P476:Q491" si="45">P475+1</f>
        <v>44113</v>
      </c>
      <c r="Q476" s="369">
        <f t="shared" si="45"/>
        <v>44115</v>
      </c>
      <c r="R476" s="7"/>
    </row>
    <row r="477" spans="14:18" x14ac:dyDescent="0.2">
      <c r="N477" s="367">
        <f t="shared" si="43"/>
        <v>10</v>
      </c>
      <c r="O477" s="368">
        <f t="shared" si="42"/>
        <v>4411</v>
      </c>
      <c r="P477" s="369">
        <f t="shared" si="45"/>
        <v>44114</v>
      </c>
      <c r="Q477" s="369">
        <f t="shared" si="45"/>
        <v>44116</v>
      </c>
      <c r="R477" s="7"/>
    </row>
    <row r="478" spans="14:18" x14ac:dyDescent="0.2">
      <c r="N478" s="367">
        <f t="shared" si="43"/>
        <v>11</v>
      </c>
      <c r="O478" s="368">
        <f t="shared" si="42"/>
        <v>4010</v>
      </c>
      <c r="P478" s="369">
        <f t="shared" si="45"/>
        <v>44115</v>
      </c>
      <c r="Q478" s="369">
        <f t="shared" si="45"/>
        <v>44117</v>
      </c>
      <c r="R478" s="7"/>
    </row>
    <row r="479" spans="14:18" x14ac:dyDescent="0.2">
      <c r="N479" s="367">
        <f t="shared" si="43"/>
        <v>12</v>
      </c>
      <c r="O479" s="368">
        <f t="shared" si="42"/>
        <v>3676</v>
      </c>
      <c r="P479" s="369">
        <f t="shared" si="45"/>
        <v>44116</v>
      </c>
      <c r="Q479" s="369">
        <f t="shared" si="45"/>
        <v>44118</v>
      </c>
      <c r="R479" s="7"/>
    </row>
    <row r="480" spans="14:18" x14ac:dyDescent="0.2">
      <c r="N480" s="367">
        <f t="shared" si="43"/>
        <v>13</v>
      </c>
      <c r="O480" s="368">
        <f t="shared" si="42"/>
        <v>3394</v>
      </c>
      <c r="P480" s="369">
        <f t="shared" si="45"/>
        <v>44117</v>
      </c>
      <c r="Q480" s="369">
        <f t="shared" si="45"/>
        <v>44119</v>
      </c>
      <c r="R480" s="7"/>
    </row>
    <row r="481" spans="14:18" x14ac:dyDescent="0.2">
      <c r="N481" s="367">
        <f t="shared" si="43"/>
        <v>14</v>
      </c>
      <c r="O481" s="368">
        <f t="shared" si="42"/>
        <v>3151</v>
      </c>
      <c r="P481" s="369">
        <f t="shared" si="45"/>
        <v>44118</v>
      </c>
      <c r="Q481" s="369">
        <f t="shared" si="45"/>
        <v>44120</v>
      </c>
      <c r="R481" s="7"/>
    </row>
    <row r="482" spans="14:18" x14ac:dyDescent="0.2">
      <c r="N482" s="367">
        <f t="shared" si="43"/>
        <v>15</v>
      </c>
      <c r="O482" s="368">
        <f t="shared" si="42"/>
        <v>2941</v>
      </c>
      <c r="P482" s="369">
        <f t="shared" si="45"/>
        <v>44119</v>
      </c>
      <c r="Q482" s="369">
        <f t="shared" si="45"/>
        <v>44121</v>
      </c>
      <c r="R482" s="7"/>
    </row>
    <row r="483" spans="14:18" x14ac:dyDescent="0.2">
      <c r="N483" s="367">
        <f t="shared" si="43"/>
        <v>16</v>
      </c>
      <c r="O483" s="368">
        <f t="shared" si="42"/>
        <v>2758</v>
      </c>
      <c r="P483" s="369">
        <f t="shared" si="45"/>
        <v>44120</v>
      </c>
      <c r="Q483" s="369">
        <f t="shared" si="45"/>
        <v>44122</v>
      </c>
      <c r="R483" s="7"/>
    </row>
    <row r="484" spans="14:18" x14ac:dyDescent="0.2">
      <c r="N484" s="367">
        <f t="shared" si="43"/>
        <v>17</v>
      </c>
      <c r="O484" s="368">
        <f t="shared" si="42"/>
        <v>2595</v>
      </c>
      <c r="P484" s="369">
        <f t="shared" si="45"/>
        <v>44121</v>
      </c>
      <c r="Q484" s="369">
        <f t="shared" si="45"/>
        <v>44123</v>
      </c>
      <c r="R484" s="7"/>
    </row>
    <row r="485" spans="14:18" x14ac:dyDescent="0.2">
      <c r="N485" s="367">
        <f t="shared" si="43"/>
        <v>18</v>
      </c>
      <c r="O485" s="368">
        <f t="shared" si="42"/>
        <v>2451</v>
      </c>
      <c r="P485" s="369">
        <f t="shared" si="45"/>
        <v>44122</v>
      </c>
      <c r="Q485" s="369">
        <f t="shared" si="45"/>
        <v>44124</v>
      </c>
      <c r="R485" s="7"/>
    </row>
    <row r="486" spans="14:18" x14ac:dyDescent="0.2">
      <c r="N486" s="367">
        <f t="shared" si="43"/>
        <v>19</v>
      </c>
      <c r="O486" s="368">
        <f t="shared" si="42"/>
        <v>2322</v>
      </c>
      <c r="P486" s="369">
        <f t="shared" si="45"/>
        <v>44123</v>
      </c>
      <c r="Q486" s="369">
        <f t="shared" si="45"/>
        <v>44125</v>
      </c>
      <c r="R486" s="7"/>
    </row>
    <row r="487" spans="14:18" x14ac:dyDescent="0.2">
      <c r="N487" s="367">
        <f t="shared" si="43"/>
        <v>20</v>
      </c>
      <c r="O487" s="368">
        <f t="shared" si="42"/>
        <v>2206</v>
      </c>
      <c r="P487" s="369">
        <f t="shared" si="45"/>
        <v>44124</v>
      </c>
      <c r="Q487" s="369">
        <f t="shared" si="45"/>
        <v>44126</v>
      </c>
      <c r="R487" s="7"/>
    </row>
    <row r="488" spans="14:18" x14ac:dyDescent="0.2">
      <c r="N488" s="367">
        <f t="shared" si="43"/>
        <v>21</v>
      </c>
      <c r="O488" s="368">
        <f t="shared" si="42"/>
        <v>2101</v>
      </c>
      <c r="P488" s="369">
        <f t="shared" si="45"/>
        <v>44125</v>
      </c>
      <c r="Q488" s="369">
        <f t="shared" si="45"/>
        <v>44127</v>
      </c>
      <c r="R488" s="7"/>
    </row>
    <row r="489" spans="14:18" x14ac:dyDescent="0.2">
      <c r="N489" s="367">
        <f t="shared" si="43"/>
        <v>22</v>
      </c>
      <c r="O489" s="368">
        <f t="shared" si="42"/>
        <v>2006</v>
      </c>
      <c r="P489" s="369">
        <f t="shared" si="45"/>
        <v>44126</v>
      </c>
      <c r="Q489" s="369">
        <f t="shared" si="45"/>
        <v>44128</v>
      </c>
      <c r="R489" s="7"/>
    </row>
    <row r="490" spans="14:18" x14ac:dyDescent="0.2">
      <c r="N490" s="367">
        <f t="shared" si="43"/>
        <v>23</v>
      </c>
      <c r="O490" s="368">
        <f t="shared" si="42"/>
        <v>1919</v>
      </c>
      <c r="P490" s="369">
        <f t="shared" si="45"/>
        <v>44127</v>
      </c>
      <c r="Q490" s="369">
        <f t="shared" si="45"/>
        <v>44129</v>
      </c>
      <c r="R490" s="7"/>
    </row>
    <row r="491" spans="14:18" x14ac:dyDescent="0.2">
      <c r="N491" s="367">
        <f t="shared" si="43"/>
        <v>24</v>
      </c>
      <c r="O491" s="368">
        <f t="shared" si="42"/>
        <v>1839</v>
      </c>
      <c r="P491" s="369">
        <f t="shared" si="45"/>
        <v>44128</v>
      </c>
      <c r="Q491" s="369">
        <f t="shared" si="45"/>
        <v>44130</v>
      </c>
      <c r="R491" s="7"/>
    </row>
    <row r="492" spans="14:18" x14ac:dyDescent="0.2">
      <c r="N492" s="367">
        <f t="shared" si="43"/>
        <v>25</v>
      </c>
      <c r="O492" s="368">
        <f t="shared" si="42"/>
        <v>1765</v>
      </c>
      <c r="P492" s="369">
        <f t="shared" ref="P492:Q507" si="46">P491+1</f>
        <v>44129</v>
      </c>
      <c r="Q492" s="369">
        <f t="shared" si="46"/>
        <v>44131</v>
      </c>
      <c r="R492" s="7"/>
    </row>
    <row r="493" spans="14:18" x14ac:dyDescent="0.2">
      <c r="N493" s="367">
        <f t="shared" si="43"/>
        <v>26</v>
      </c>
      <c r="O493" s="368">
        <f t="shared" si="42"/>
        <v>1697</v>
      </c>
      <c r="P493" s="369">
        <f t="shared" si="46"/>
        <v>44130</v>
      </c>
      <c r="Q493" s="369">
        <f t="shared" si="46"/>
        <v>44132</v>
      </c>
      <c r="R493" s="7"/>
    </row>
    <row r="494" spans="14:18" x14ac:dyDescent="0.2">
      <c r="N494" s="367">
        <f t="shared" si="43"/>
        <v>27</v>
      </c>
      <c r="O494" s="368">
        <f t="shared" si="42"/>
        <v>1634</v>
      </c>
      <c r="P494" s="369">
        <f t="shared" si="46"/>
        <v>44131</v>
      </c>
      <c r="Q494" s="369">
        <f t="shared" si="46"/>
        <v>44133</v>
      </c>
      <c r="R494" s="7"/>
    </row>
    <row r="495" spans="14:18" x14ac:dyDescent="0.2">
      <c r="N495" s="367">
        <f t="shared" si="43"/>
        <v>28</v>
      </c>
      <c r="O495" s="368">
        <f t="shared" si="42"/>
        <v>1576</v>
      </c>
      <c r="P495" s="369">
        <f t="shared" si="46"/>
        <v>44132</v>
      </c>
      <c r="Q495" s="369">
        <f t="shared" si="46"/>
        <v>44134</v>
      </c>
      <c r="R495" s="7"/>
    </row>
    <row r="496" spans="14:18" x14ac:dyDescent="0.2">
      <c r="N496" s="367">
        <f t="shared" si="43"/>
        <v>29</v>
      </c>
      <c r="O496" s="368">
        <f t="shared" si="42"/>
        <v>1522</v>
      </c>
      <c r="P496" s="369">
        <f t="shared" si="46"/>
        <v>44133</v>
      </c>
      <c r="Q496" s="369">
        <f t="shared" si="46"/>
        <v>44135</v>
      </c>
      <c r="R496" s="7"/>
    </row>
    <row r="497" spans="14:18" x14ac:dyDescent="0.2">
      <c r="N497" s="367">
        <f t="shared" si="43"/>
        <v>30</v>
      </c>
      <c r="O497" s="368">
        <f t="shared" si="42"/>
        <v>1471</v>
      </c>
      <c r="P497" s="369">
        <f t="shared" si="46"/>
        <v>44134</v>
      </c>
      <c r="Q497" s="369">
        <f t="shared" si="46"/>
        <v>44136</v>
      </c>
      <c r="R497" s="7"/>
    </row>
    <row r="498" spans="14:18" x14ac:dyDescent="0.2">
      <c r="N498" s="367">
        <f t="shared" si="43"/>
        <v>31</v>
      </c>
      <c r="O498" s="368">
        <f t="shared" si="42"/>
        <v>1424</v>
      </c>
      <c r="P498" s="369">
        <f t="shared" si="46"/>
        <v>44135</v>
      </c>
      <c r="Q498" s="369">
        <f t="shared" si="46"/>
        <v>44137</v>
      </c>
      <c r="R498" s="7"/>
    </row>
    <row r="499" spans="14:18" x14ac:dyDescent="0.2">
      <c r="N499" s="367">
        <f t="shared" si="43"/>
        <v>1</v>
      </c>
      <c r="O499" s="368">
        <f t="shared" si="42"/>
        <v>44136</v>
      </c>
      <c r="P499" s="369">
        <f t="shared" si="46"/>
        <v>44136</v>
      </c>
      <c r="Q499" s="369">
        <f t="shared" si="46"/>
        <v>44138</v>
      </c>
      <c r="R499" s="7"/>
    </row>
    <row r="500" spans="14:18" x14ac:dyDescent="0.2">
      <c r="N500" s="367">
        <f t="shared" si="43"/>
        <v>2</v>
      </c>
      <c r="O500" s="368">
        <f t="shared" si="42"/>
        <v>22069</v>
      </c>
      <c r="P500" s="369">
        <f t="shared" si="46"/>
        <v>44137</v>
      </c>
      <c r="Q500" s="369">
        <f t="shared" si="46"/>
        <v>44139</v>
      </c>
      <c r="R500" s="7"/>
    </row>
    <row r="501" spans="14:18" x14ac:dyDescent="0.2">
      <c r="N501" s="367">
        <f t="shared" si="43"/>
        <v>3</v>
      </c>
      <c r="O501" s="368">
        <f t="shared" si="42"/>
        <v>14713</v>
      </c>
      <c r="P501" s="369">
        <f t="shared" si="46"/>
        <v>44138</v>
      </c>
      <c r="Q501" s="369">
        <f t="shared" si="46"/>
        <v>44140</v>
      </c>
      <c r="R501" s="7"/>
    </row>
    <row r="502" spans="14:18" x14ac:dyDescent="0.2">
      <c r="N502" s="367">
        <f t="shared" si="43"/>
        <v>4</v>
      </c>
      <c r="O502" s="368">
        <f t="shared" si="42"/>
        <v>11035</v>
      </c>
      <c r="P502" s="369">
        <f t="shared" si="46"/>
        <v>44139</v>
      </c>
      <c r="Q502" s="369">
        <f t="shared" si="46"/>
        <v>44141</v>
      </c>
      <c r="R502" s="7"/>
    </row>
    <row r="503" spans="14:18" x14ac:dyDescent="0.2">
      <c r="N503" s="367">
        <f t="shared" si="43"/>
        <v>5</v>
      </c>
      <c r="O503" s="368">
        <f t="shared" si="42"/>
        <v>8828</v>
      </c>
      <c r="P503" s="369">
        <f t="shared" si="46"/>
        <v>44140</v>
      </c>
      <c r="Q503" s="369">
        <f t="shared" si="46"/>
        <v>44142</v>
      </c>
      <c r="R503" s="7"/>
    </row>
    <row r="504" spans="14:18" x14ac:dyDescent="0.2">
      <c r="N504" s="367">
        <f t="shared" si="43"/>
        <v>6</v>
      </c>
      <c r="O504" s="368">
        <f t="shared" si="42"/>
        <v>7357</v>
      </c>
      <c r="P504" s="369">
        <f t="shared" si="46"/>
        <v>44141</v>
      </c>
      <c r="Q504" s="369">
        <f t="shared" si="46"/>
        <v>44143</v>
      </c>
      <c r="R504" s="7"/>
    </row>
    <row r="505" spans="14:18" x14ac:dyDescent="0.2">
      <c r="N505" s="367">
        <f t="shared" si="43"/>
        <v>7</v>
      </c>
      <c r="O505" s="368">
        <f t="shared" si="42"/>
        <v>6306</v>
      </c>
      <c r="P505" s="369">
        <f t="shared" si="46"/>
        <v>44142</v>
      </c>
      <c r="Q505" s="369">
        <f t="shared" si="46"/>
        <v>44144</v>
      </c>
      <c r="R505" s="7"/>
    </row>
    <row r="506" spans="14:18" x14ac:dyDescent="0.2">
      <c r="N506" s="367">
        <f t="shared" si="43"/>
        <v>8</v>
      </c>
      <c r="O506" s="368">
        <f t="shared" si="42"/>
        <v>5518</v>
      </c>
      <c r="P506" s="369">
        <f t="shared" si="46"/>
        <v>44143</v>
      </c>
      <c r="Q506" s="369">
        <f t="shared" si="46"/>
        <v>44145</v>
      </c>
      <c r="R506" s="7"/>
    </row>
    <row r="507" spans="14:18" x14ac:dyDescent="0.2">
      <c r="N507" s="367">
        <f t="shared" si="43"/>
        <v>9</v>
      </c>
      <c r="O507" s="368">
        <f t="shared" si="42"/>
        <v>4905</v>
      </c>
      <c r="P507" s="369">
        <f t="shared" si="46"/>
        <v>44144</v>
      </c>
      <c r="Q507" s="369">
        <f t="shared" si="46"/>
        <v>44146</v>
      </c>
      <c r="R507" s="7"/>
    </row>
    <row r="508" spans="14:18" x14ac:dyDescent="0.2">
      <c r="N508" s="367">
        <f t="shared" si="43"/>
        <v>10</v>
      </c>
      <c r="O508" s="368">
        <f t="shared" si="42"/>
        <v>4415</v>
      </c>
      <c r="P508" s="369">
        <f t="shared" ref="P508:Q523" si="47">P507+1</f>
        <v>44145</v>
      </c>
      <c r="Q508" s="369">
        <f t="shared" si="47"/>
        <v>44147</v>
      </c>
      <c r="R508" s="7"/>
    </row>
    <row r="509" spans="14:18" x14ac:dyDescent="0.2">
      <c r="N509" s="367">
        <f t="shared" si="43"/>
        <v>11</v>
      </c>
      <c r="O509" s="368">
        <f t="shared" si="42"/>
        <v>4013</v>
      </c>
      <c r="P509" s="369">
        <f t="shared" si="47"/>
        <v>44146</v>
      </c>
      <c r="Q509" s="369">
        <f t="shared" si="47"/>
        <v>44148</v>
      </c>
      <c r="R509" s="7"/>
    </row>
    <row r="510" spans="14:18" x14ac:dyDescent="0.2">
      <c r="N510" s="367">
        <f t="shared" si="43"/>
        <v>12</v>
      </c>
      <c r="O510" s="368">
        <f t="shared" si="42"/>
        <v>3679</v>
      </c>
      <c r="P510" s="369">
        <f t="shared" si="47"/>
        <v>44147</v>
      </c>
      <c r="Q510" s="369">
        <f t="shared" si="47"/>
        <v>44149</v>
      </c>
      <c r="R510" s="7"/>
    </row>
    <row r="511" spans="14:18" x14ac:dyDescent="0.2">
      <c r="N511" s="367">
        <f t="shared" si="43"/>
        <v>13</v>
      </c>
      <c r="O511" s="368">
        <f t="shared" si="42"/>
        <v>3396</v>
      </c>
      <c r="P511" s="369">
        <f t="shared" si="47"/>
        <v>44148</v>
      </c>
      <c r="Q511" s="369">
        <f t="shared" si="47"/>
        <v>44150</v>
      </c>
      <c r="R511" s="7"/>
    </row>
    <row r="512" spans="14:18" x14ac:dyDescent="0.2">
      <c r="N512" s="367">
        <f t="shared" si="43"/>
        <v>14</v>
      </c>
      <c r="O512" s="368">
        <f t="shared" si="42"/>
        <v>3154</v>
      </c>
      <c r="P512" s="369">
        <f t="shared" si="47"/>
        <v>44149</v>
      </c>
      <c r="Q512" s="369">
        <f t="shared" si="47"/>
        <v>44151</v>
      </c>
      <c r="R512" s="7"/>
    </row>
    <row r="513" spans="14:18" x14ac:dyDescent="0.2">
      <c r="N513" s="367">
        <f t="shared" si="43"/>
        <v>15</v>
      </c>
      <c r="O513" s="368">
        <f t="shared" si="42"/>
        <v>2943</v>
      </c>
      <c r="P513" s="369">
        <f t="shared" si="47"/>
        <v>44150</v>
      </c>
      <c r="Q513" s="369">
        <f t="shared" si="47"/>
        <v>44152</v>
      </c>
      <c r="R513" s="7"/>
    </row>
    <row r="514" spans="14:18" x14ac:dyDescent="0.2">
      <c r="N514" s="367">
        <f t="shared" si="43"/>
        <v>16</v>
      </c>
      <c r="O514" s="368">
        <f t="shared" si="42"/>
        <v>2759</v>
      </c>
      <c r="P514" s="369">
        <f t="shared" si="47"/>
        <v>44151</v>
      </c>
      <c r="Q514" s="369">
        <f t="shared" si="47"/>
        <v>44153</v>
      </c>
      <c r="R514" s="7"/>
    </row>
    <row r="515" spans="14:18" x14ac:dyDescent="0.2">
      <c r="N515" s="367">
        <f t="shared" si="43"/>
        <v>17</v>
      </c>
      <c r="O515" s="368">
        <f t="shared" si="42"/>
        <v>2597</v>
      </c>
      <c r="P515" s="369">
        <f t="shared" si="47"/>
        <v>44152</v>
      </c>
      <c r="Q515" s="369">
        <f t="shared" si="47"/>
        <v>44154</v>
      </c>
      <c r="R515" s="7"/>
    </row>
    <row r="516" spans="14:18" x14ac:dyDescent="0.2">
      <c r="N516" s="367">
        <f t="shared" si="43"/>
        <v>18</v>
      </c>
      <c r="O516" s="368">
        <f t="shared" si="42"/>
        <v>2453</v>
      </c>
      <c r="P516" s="369">
        <f t="shared" si="47"/>
        <v>44153</v>
      </c>
      <c r="Q516" s="369">
        <f t="shared" si="47"/>
        <v>44155</v>
      </c>
      <c r="R516" s="7"/>
    </row>
    <row r="517" spans="14:18" x14ac:dyDescent="0.2">
      <c r="N517" s="367">
        <f t="shared" si="43"/>
        <v>19</v>
      </c>
      <c r="O517" s="368">
        <f t="shared" si="42"/>
        <v>2324</v>
      </c>
      <c r="P517" s="369">
        <f t="shared" si="47"/>
        <v>44154</v>
      </c>
      <c r="Q517" s="369">
        <f t="shared" si="47"/>
        <v>44156</v>
      </c>
      <c r="R517" s="7"/>
    </row>
    <row r="518" spans="14:18" x14ac:dyDescent="0.2">
      <c r="N518" s="367">
        <f t="shared" si="43"/>
        <v>20</v>
      </c>
      <c r="O518" s="368">
        <f t="shared" si="42"/>
        <v>2208</v>
      </c>
      <c r="P518" s="369">
        <f t="shared" si="47"/>
        <v>44155</v>
      </c>
      <c r="Q518" s="369">
        <f t="shared" si="47"/>
        <v>44157</v>
      </c>
      <c r="R518" s="7"/>
    </row>
    <row r="519" spans="14:18" x14ac:dyDescent="0.2">
      <c r="N519" s="367">
        <f t="shared" si="43"/>
        <v>21</v>
      </c>
      <c r="O519" s="368">
        <f t="shared" si="42"/>
        <v>2103</v>
      </c>
      <c r="P519" s="369">
        <f t="shared" si="47"/>
        <v>44156</v>
      </c>
      <c r="Q519" s="369">
        <f t="shared" si="47"/>
        <v>44158</v>
      </c>
      <c r="R519" s="7"/>
    </row>
    <row r="520" spans="14:18" x14ac:dyDescent="0.2">
      <c r="N520" s="367">
        <f t="shared" si="43"/>
        <v>22</v>
      </c>
      <c r="O520" s="368">
        <f t="shared" si="42"/>
        <v>2007</v>
      </c>
      <c r="P520" s="369">
        <f t="shared" si="47"/>
        <v>44157</v>
      </c>
      <c r="Q520" s="369">
        <f t="shared" si="47"/>
        <v>44159</v>
      </c>
      <c r="R520" s="7"/>
    </row>
    <row r="521" spans="14:18" x14ac:dyDescent="0.2">
      <c r="N521" s="367">
        <f t="shared" si="43"/>
        <v>23</v>
      </c>
      <c r="O521" s="368">
        <f t="shared" si="42"/>
        <v>1920</v>
      </c>
      <c r="P521" s="369">
        <f t="shared" si="47"/>
        <v>44158</v>
      </c>
      <c r="Q521" s="369">
        <f t="shared" si="47"/>
        <v>44160</v>
      </c>
      <c r="R521" s="7"/>
    </row>
    <row r="522" spans="14:18" x14ac:dyDescent="0.2">
      <c r="N522" s="367">
        <f t="shared" si="43"/>
        <v>24</v>
      </c>
      <c r="O522" s="368">
        <f t="shared" ref="O522:O585" si="48">ROUND(P522/N522,0)</f>
        <v>1840</v>
      </c>
      <c r="P522" s="369">
        <f t="shared" si="47"/>
        <v>44159</v>
      </c>
      <c r="Q522" s="369">
        <f t="shared" si="47"/>
        <v>44161</v>
      </c>
      <c r="R522" s="7"/>
    </row>
    <row r="523" spans="14:18" x14ac:dyDescent="0.2">
      <c r="N523" s="367">
        <f t="shared" ref="N523:N586" si="49">DAY(P523)</f>
        <v>25</v>
      </c>
      <c r="O523" s="368">
        <f t="shared" si="48"/>
        <v>1766</v>
      </c>
      <c r="P523" s="369">
        <f t="shared" si="47"/>
        <v>44160</v>
      </c>
      <c r="Q523" s="369">
        <f t="shared" si="47"/>
        <v>44162</v>
      </c>
      <c r="R523" s="7"/>
    </row>
    <row r="524" spans="14:18" x14ac:dyDescent="0.2">
      <c r="N524" s="367">
        <f t="shared" si="49"/>
        <v>26</v>
      </c>
      <c r="O524" s="368">
        <f t="shared" si="48"/>
        <v>1699</v>
      </c>
      <c r="P524" s="369">
        <f t="shared" ref="P524:Q539" si="50">P523+1</f>
        <v>44161</v>
      </c>
      <c r="Q524" s="369">
        <f t="shared" si="50"/>
        <v>44163</v>
      </c>
      <c r="R524" s="7"/>
    </row>
    <row r="525" spans="14:18" x14ac:dyDescent="0.2">
      <c r="N525" s="367">
        <f t="shared" si="49"/>
        <v>27</v>
      </c>
      <c r="O525" s="368">
        <f t="shared" si="48"/>
        <v>1636</v>
      </c>
      <c r="P525" s="369">
        <f t="shared" si="50"/>
        <v>44162</v>
      </c>
      <c r="Q525" s="369">
        <f t="shared" si="50"/>
        <v>44164</v>
      </c>
      <c r="R525" s="7"/>
    </row>
    <row r="526" spans="14:18" x14ac:dyDescent="0.2">
      <c r="N526" s="367">
        <f t="shared" si="49"/>
        <v>28</v>
      </c>
      <c r="O526" s="368">
        <f t="shared" si="48"/>
        <v>1577</v>
      </c>
      <c r="P526" s="369">
        <f t="shared" si="50"/>
        <v>44163</v>
      </c>
      <c r="Q526" s="369">
        <f t="shared" si="50"/>
        <v>44165</v>
      </c>
      <c r="R526" s="7"/>
    </row>
    <row r="527" spans="14:18" x14ac:dyDescent="0.2">
      <c r="N527" s="367">
        <f t="shared" si="49"/>
        <v>29</v>
      </c>
      <c r="O527" s="368">
        <f t="shared" si="48"/>
        <v>1523</v>
      </c>
      <c r="P527" s="369">
        <f t="shared" si="50"/>
        <v>44164</v>
      </c>
      <c r="Q527" s="369">
        <f t="shared" si="50"/>
        <v>44166</v>
      </c>
      <c r="R527" s="7"/>
    </row>
    <row r="528" spans="14:18" x14ac:dyDescent="0.2">
      <c r="N528" s="367">
        <f t="shared" si="49"/>
        <v>30</v>
      </c>
      <c r="O528" s="368">
        <f t="shared" si="48"/>
        <v>1472</v>
      </c>
      <c r="P528" s="369">
        <f t="shared" si="50"/>
        <v>44165</v>
      </c>
      <c r="Q528" s="369">
        <f t="shared" si="50"/>
        <v>44167</v>
      </c>
      <c r="R528" s="7"/>
    </row>
    <row r="529" spans="14:18" x14ac:dyDescent="0.2">
      <c r="N529" s="367">
        <f t="shared" si="49"/>
        <v>1</v>
      </c>
      <c r="O529" s="368">
        <f t="shared" si="48"/>
        <v>44166</v>
      </c>
      <c r="P529" s="369">
        <f t="shared" si="50"/>
        <v>44166</v>
      </c>
      <c r="Q529" s="369">
        <f t="shared" si="50"/>
        <v>44168</v>
      </c>
      <c r="R529" s="7"/>
    </row>
    <row r="530" spans="14:18" x14ac:dyDescent="0.2">
      <c r="N530" s="367">
        <f t="shared" si="49"/>
        <v>2</v>
      </c>
      <c r="O530" s="368">
        <f t="shared" si="48"/>
        <v>22084</v>
      </c>
      <c r="P530" s="369">
        <f t="shared" si="50"/>
        <v>44167</v>
      </c>
      <c r="Q530" s="369">
        <f t="shared" si="50"/>
        <v>44169</v>
      </c>
      <c r="R530" s="7"/>
    </row>
    <row r="531" spans="14:18" x14ac:dyDescent="0.2">
      <c r="N531" s="367">
        <f t="shared" si="49"/>
        <v>3</v>
      </c>
      <c r="O531" s="368">
        <f t="shared" si="48"/>
        <v>14723</v>
      </c>
      <c r="P531" s="369">
        <f t="shared" si="50"/>
        <v>44168</v>
      </c>
      <c r="Q531" s="369">
        <f t="shared" si="50"/>
        <v>44170</v>
      </c>
      <c r="R531" s="7"/>
    </row>
    <row r="532" spans="14:18" x14ac:dyDescent="0.2">
      <c r="N532" s="367">
        <f t="shared" si="49"/>
        <v>4</v>
      </c>
      <c r="O532" s="368">
        <f t="shared" si="48"/>
        <v>11042</v>
      </c>
      <c r="P532" s="369">
        <f t="shared" si="50"/>
        <v>44169</v>
      </c>
      <c r="Q532" s="369">
        <f t="shared" si="50"/>
        <v>44171</v>
      </c>
      <c r="R532" s="7"/>
    </row>
    <row r="533" spans="14:18" x14ac:dyDescent="0.2">
      <c r="N533" s="367">
        <f t="shared" si="49"/>
        <v>5</v>
      </c>
      <c r="O533" s="368">
        <f t="shared" si="48"/>
        <v>8834</v>
      </c>
      <c r="P533" s="369">
        <f t="shared" si="50"/>
        <v>44170</v>
      </c>
      <c r="Q533" s="369">
        <f t="shared" si="50"/>
        <v>44172</v>
      </c>
      <c r="R533" s="7"/>
    </row>
    <row r="534" spans="14:18" x14ac:dyDescent="0.2">
      <c r="N534" s="367">
        <f t="shared" si="49"/>
        <v>6</v>
      </c>
      <c r="O534" s="368">
        <f t="shared" si="48"/>
        <v>7362</v>
      </c>
      <c r="P534" s="369">
        <f t="shared" si="50"/>
        <v>44171</v>
      </c>
      <c r="Q534" s="369">
        <f t="shared" si="50"/>
        <v>44173</v>
      </c>
      <c r="R534" s="7"/>
    </row>
    <row r="535" spans="14:18" x14ac:dyDescent="0.2">
      <c r="N535" s="367">
        <f t="shared" si="49"/>
        <v>7</v>
      </c>
      <c r="O535" s="368">
        <f t="shared" si="48"/>
        <v>6310</v>
      </c>
      <c r="P535" s="369">
        <f t="shared" si="50"/>
        <v>44172</v>
      </c>
      <c r="Q535" s="369">
        <f t="shared" si="50"/>
        <v>44174</v>
      </c>
      <c r="R535" s="7"/>
    </row>
    <row r="536" spans="14:18" x14ac:dyDescent="0.2">
      <c r="N536" s="367">
        <f t="shared" si="49"/>
        <v>8</v>
      </c>
      <c r="O536" s="368">
        <f t="shared" si="48"/>
        <v>5522</v>
      </c>
      <c r="P536" s="369">
        <f t="shared" si="50"/>
        <v>44173</v>
      </c>
      <c r="Q536" s="369">
        <f t="shared" si="50"/>
        <v>44175</v>
      </c>
      <c r="R536" s="7"/>
    </row>
    <row r="537" spans="14:18" x14ac:dyDescent="0.2">
      <c r="N537" s="367">
        <f t="shared" si="49"/>
        <v>9</v>
      </c>
      <c r="O537" s="368">
        <f t="shared" si="48"/>
        <v>4908</v>
      </c>
      <c r="P537" s="369">
        <f t="shared" si="50"/>
        <v>44174</v>
      </c>
      <c r="Q537" s="369">
        <f t="shared" si="50"/>
        <v>44176</v>
      </c>
      <c r="R537" s="7"/>
    </row>
    <row r="538" spans="14:18" x14ac:dyDescent="0.2">
      <c r="N538" s="367">
        <f t="shared" si="49"/>
        <v>10</v>
      </c>
      <c r="O538" s="368">
        <f t="shared" si="48"/>
        <v>4418</v>
      </c>
      <c r="P538" s="369">
        <f t="shared" si="50"/>
        <v>44175</v>
      </c>
      <c r="Q538" s="369">
        <f t="shared" si="50"/>
        <v>44177</v>
      </c>
      <c r="R538" s="7"/>
    </row>
    <row r="539" spans="14:18" x14ac:dyDescent="0.2">
      <c r="N539" s="367">
        <f t="shared" si="49"/>
        <v>11</v>
      </c>
      <c r="O539" s="368">
        <f t="shared" si="48"/>
        <v>4016</v>
      </c>
      <c r="P539" s="369">
        <f t="shared" si="50"/>
        <v>44176</v>
      </c>
      <c r="Q539" s="369">
        <f t="shared" si="50"/>
        <v>44178</v>
      </c>
      <c r="R539" s="7"/>
    </row>
    <row r="540" spans="14:18" x14ac:dyDescent="0.2">
      <c r="N540" s="367">
        <f t="shared" si="49"/>
        <v>12</v>
      </c>
      <c r="O540" s="368">
        <f t="shared" si="48"/>
        <v>3681</v>
      </c>
      <c r="P540" s="369">
        <f t="shared" ref="P540:Q555" si="51">P539+1</f>
        <v>44177</v>
      </c>
      <c r="Q540" s="369">
        <f t="shared" si="51"/>
        <v>44179</v>
      </c>
      <c r="R540" s="7"/>
    </row>
    <row r="541" spans="14:18" x14ac:dyDescent="0.2">
      <c r="N541" s="367">
        <f t="shared" si="49"/>
        <v>13</v>
      </c>
      <c r="O541" s="368">
        <f t="shared" si="48"/>
        <v>3398</v>
      </c>
      <c r="P541" s="369">
        <f t="shared" si="51"/>
        <v>44178</v>
      </c>
      <c r="Q541" s="369">
        <f t="shared" si="51"/>
        <v>44180</v>
      </c>
      <c r="R541" s="7"/>
    </row>
    <row r="542" spans="14:18" x14ac:dyDescent="0.2">
      <c r="N542" s="367">
        <f t="shared" si="49"/>
        <v>14</v>
      </c>
      <c r="O542" s="368">
        <f t="shared" si="48"/>
        <v>3156</v>
      </c>
      <c r="P542" s="369">
        <f t="shared" si="51"/>
        <v>44179</v>
      </c>
      <c r="Q542" s="369">
        <f t="shared" si="51"/>
        <v>44181</v>
      </c>
      <c r="R542" s="7"/>
    </row>
    <row r="543" spans="14:18" x14ac:dyDescent="0.2">
      <c r="N543" s="367">
        <f t="shared" si="49"/>
        <v>15</v>
      </c>
      <c r="O543" s="368">
        <f t="shared" si="48"/>
        <v>2945</v>
      </c>
      <c r="P543" s="369">
        <f t="shared" si="51"/>
        <v>44180</v>
      </c>
      <c r="Q543" s="369">
        <f t="shared" si="51"/>
        <v>44182</v>
      </c>
      <c r="R543" s="7"/>
    </row>
    <row r="544" spans="14:18" x14ac:dyDescent="0.2">
      <c r="N544" s="367">
        <f t="shared" si="49"/>
        <v>16</v>
      </c>
      <c r="O544" s="368">
        <f t="shared" si="48"/>
        <v>2761</v>
      </c>
      <c r="P544" s="369">
        <f t="shared" si="51"/>
        <v>44181</v>
      </c>
      <c r="Q544" s="369">
        <f t="shared" si="51"/>
        <v>44183</v>
      </c>
      <c r="R544" s="7"/>
    </row>
    <row r="545" spans="14:18" x14ac:dyDescent="0.2">
      <c r="N545" s="367">
        <f t="shared" si="49"/>
        <v>17</v>
      </c>
      <c r="O545" s="368">
        <f t="shared" si="48"/>
        <v>2599</v>
      </c>
      <c r="P545" s="369">
        <f t="shared" si="51"/>
        <v>44182</v>
      </c>
      <c r="Q545" s="369">
        <f t="shared" si="51"/>
        <v>44184</v>
      </c>
      <c r="R545" s="7"/>
    </row>
    <row r="546" spans="14:18" x14ac:dyDescent="0.2">
      <c r="N546" s="367">
        <f t="shared" si="49"/>
        <v>18</v>
      </c>
      <c r="O546" s="368">
        <f t="shared" si="48"/>
        <v>2455</v>
      </c>
      <c r="P546" s="369">
        <f t="shared" si="51"/>
        <v>44183</v>
      </c>
      <c r="Q546" s="369">
        <f t="shared" si="51"/>
        <v>44185</v>
      </c>
      <c r="R546" s="7"/>
    </row>
    <row r="547" spans="14:18" x14ac:dyDescent="0.2">
      <c r="N547" s="367">
        <f t="shared" si="49"/>
        <v>19</v>
      </c>
      <c r="O547" s="368">
        <f t="shared" si="48"/>
        <v>2325</v>
      </c>
      <c r="P547" s="369">
        <f t="shared" si="51"/>
        <v>44184</v>
      </c>
      <c r="Q547" s="369">
        <f t="shared" si="51"/>
        <v>44186</v>
      </c>
      <c r="R547" s="7"/>
    </row>
    <row r="548" spans="14:18" x14ac:dyDescent="0.2">
      <c r="N548" s="367">
        <f t="shared" si="49"/>
        <v>20</v>
      </c>
      <c r="O548" s="368">
        <f t="shared" si="48"/>
        <v>2209</v>
      </c>
      <c r="P548" s="369">
        <f t="shared" si="51"/>
        <v>44185</v>
      </c>
      <c r="Q548" s="369">
        <f t="shared" si="51"/>
        <v>44187</v>
      </c>
      <c r="R548" s="7"/>
    </row>
    <row r="549" spans="14:18" x14ac:dyDescent="0.2">
      <c r="N549" s="367">
        <f t="shared" si="49"/>
        <v>21</v>
      </c>
      <c r="O549" s="368">
        <f t="shared" si="48"/>
        <v>2104</v>
      </c>
      <c r="P549" s="369">
        <f t="shared" si="51"/>
        <v>44186</v>
      </c>
      <c r="Q549" s="369">
        <f t="shared" si="51"/>
        <v>44188</v>
      </c>
      <c r="R549" s="7"/>
    </row>
    <row r="550" spans="14:18" x14ac:dyDescent="0.2">
      <c r="N550" s="367">
        <f t="shared" si="49"/>
        <v>22</v>
      </c>
      <c r="O550" s="368">
        <f t="shared" si="48"/>
        <v>2009</v>
      </c>
      <c r="P550" s="369">
        <f t="shared" si="51"/>
        <v>44187</v>
      </c>
      <c r="Q550" s="369">
        <f t="shared" si="51"/>
        <v>44189</v>
      </c>
      <c r="R550" s="7"/>
    </row>
    <row r="551" spans="14:18" x14ac:dyDescent="0.2">
      <c r="N551" s="367">
        <f t="shared" si="49"/>
        <v>23</v>
      </c>
      <c r="O551" s="368">
        <f t="shared" si="48"/>
        <v>1921</v>
      </c>
      <c r="P551" s="369">
        <f t="shared" si="51"/>
        <v>44188</v>
      </c>
      <c r="Q551" s="369">
        <f t="shared" si="51"/>
        <v>44190</v>
      </c>
      <c r="R551" s="7"/>
    </row>
    <row r="552" spans="14:18" x14ac:dyDescent="0.2">
      <c r="N552" s="367">
        <f t="shared" si="49"/>
        <v>24</v>
      </c>
      <c r="O552" s="368">
        <f t="shared" si="48"/>
        <v>1841</v>
      </c>
      <c r="P552" s="369">
        <f t="shared" si="51"/>
        <v>44189</v>
      </c>
      <c r="Q552" s="369">
        <f t="shared" si="51"/>
        <v>44191</v>
      </c>
      <c r="R552" s="7"/>
    </row>
    <row r="553" spans="14:18" x14ac:dyDescent="0.2">
      <c r="N553" s="367">
        <f t="shared" si="49"/>
        <v>25</v>
      </c>
      <c r="O553" s="368">
        <f t="shared" si="48"/>
        <v>1768</v>
      </c>
      <c r="P553" s="369">
        <f t="shared" si="51"/>
        <v>44190</v>
      </c>
      <c r="Q553" s="369">
        <f t="shared" si="51"/>
        <v>44192</v>
      </c>
      <c r="R553" s="7"/>
    </row>
    <row r="554" spans="14:18" x14ac:dyDescent="0.2">
      <c r="N554" s="367">
        <f t="shared" si="49"/>
        <v>26</v>
      </c>
      <c r="O554" s="368">
        <f t="shared" si="48"/>
        <v>1700</v>
      </c>
      <c r="P554" s="369">
        <f t="shared" si="51"/>
        <v>44191</v>
      </c>
      <c r="Q554" s="369">
        <f t="shared" si="51"/>
        <v>44193</v>
      </c>
      <c r="R554" s="7"/>
    </row>
    <row r="555" spans="14:18" x14ac:dyDescent="0.2">
      <c r="N555" s="367">
        <f t="shared" si="49"/>
        <v>27</v>
      </c>
      <c r="O555" s="368">
        <f t="shared" si="48"/>
        <v>1637</v>
      </c>
      <c r="P555" s="369">
        <f t="shared" si="51"/>
        <v>44192</v>
      </c>
      <c r="Q555" s="369">
        <f t="shared" si="51"/>
        <v>44194</v>
      </c>
      <c r="R555" s="7"/>
    </row>
    <row r="556" spans="14:18" x14ac:dyDescent="0.2">
      <c r="N556" s="367">
        <f t="shared" si="49"/>
        <v>28</v>
      </c>
      <c r="O556" s="368">
        <f t="shared" si="48"/>
        <v>1578</v>
      </c>
      <c r="P556" s="369">
        <f t="shared" ref="P556:Q571" si="52">P555+1</f>
        <v>44193</v>
      </c>
      <c r="Q556" s="369">
        <f t="shared" si="52"/>
        <v>44195</v>
      </c>
      <c r="R556" s="7"/>
    </row>
    <row r="557" spans="14:18" x14ac:dyDescent="0.2">
      <c r="N557" s="367">
        <f t="shared" si="49"/>
        <v>29</v>
      </c>
      <c r="O557" s="368">
        <f t="shared" si="48"/>
        <v>1524</v>
      </c>
      <c r="P557" s="369">
        <f t="shared" si="52"/>
        <v>44194</v>
      </c>
      <c r="Q557" s="369">
        <f t="shared" si="52"/>
        <v>44196</v>
      </c>
      <c r="R557" s="7"/>
    </row>
    <row r="558" spans="14:18" x14ac:dyDescent="0.2">
      <c r="N558" s="367">
        <f t="shared" si="49"/>
        <v>30</v>
      </c>
      <c r="O558" s="368">
        <f t="shared" si="48"/>
        <v>1473</v>
      </c>
      <c r="P558" s="369">
        <f t="shared" si="52"/>
        <v>44195</v>
      </c>
      <c r="Q558" s="369">
        <f t="shared" si="52"/>
        <v>44197</v>
      </c>
      <c r="R558" s="7"/>
    </row>
    <row r="559" spans="14:18" x14ac:dyDescent="0.2">
      <c r="N559" s="367">
        <f t="shared" si="49"/>
        <v>31</v>
      </c>
      <c r="O559" s="368">
        <f t="shared" si="48"/>
        <v>1426</v>
      </c>
      <c r="P559" s="369">
        <f t="shared" si="52"/>
        <v>44196</v>
      </c>
      <c r="Q559" s="369">
        <f t="shared" si="52"/>
        <v>44198</v>
      </c>
      <c r="R559" s="7"/>
    </row>
    <row r="560" spans="14:18" x14ac:dyDescent="0.2">
      <c r="N560" s="367">
        <f t="shared" si="49"/>
        <v>1</v>
      </c>
      <c r="O560" s="368">
        <f t="shared" si="48"/>
        <v>44197</v>
      </c>
      <c r="P560" s="369">
        <f t="shared" si="52"/>
        <v>44197</v>
      </c>
      <c r="Q560" s="369">
        <f t="shared" si="52"/>
        <v>44199</v>
      </c>
      <c r="R560" s="7"/>
    </row>
    <row r="561" spans="14:18" x14ac:dyDescent="0.2">
      <c r="N561" s="367">
        <f t="shared" si="49"/>
        <v>2</v>
      </c>
      <c r="O561" s="368">
        <f t="shared" si="48"/>
        <v>22099</v>
      </c>
      <c r="P561" s="369">
        <f t="shared" si="52"/>
        <v>44198</v>
      </c>
      <c r="Q561" s="369">
        <f t="shared" si="52"/>
        <v>44200</v>
      </c>
      <c r="R561" s="7"/>
    </row>
    <row r="562" spans="14:18" x14ac:dyDescent="0.2">
      <c r="N562" s="367">
        <f t="shared" si="49"/>
        <v>3</v>
      </c>
      <c r="O562" s="368">
        <f t="shared" si="48"/>
        <v>14733</v>
      </c>
      <c r="P562" s="369">
        <f t="shared" si="52"/>
        <v>44199</v>
      </c>
      <c r="Q562" s="369">
        <f t="shared" si="52"/>
        <v>44201</v>
      </c>
      <c r="R562" s="7"/>
    </row>
    <row r="563" spans="14:18" x14ac:dyDescent="0.2">
      <c r="N563" s="367">
        <f t="shared" si="49"/>
        <v>4</v>
      </c>
      <c r="O563" s="368">
        <f t="shared" si="48"/>
        <v>11050</v>
      </c>
      <c r="P563" s="369">
        <f t="shared" si="52"/>
        <v>44200</v>
      </c>
      <c r="Q563" s="369">
        <f t="shared" si="52"/>
        <v>44202</v>
      </c>
      <c r="R563" s="7"/>
    </row>
    <row r="564" spans="14:18" x14ac:dyDescent="0.2">
      <c r="N564" s="367">
        <f t="shared" si="49"/>
        <v>5</v>
      </c>
      <c r="O564" s="368">
        <f t="shared" si="48"/>
        <v>8840</v>
      </c>
      <c r="P564" s="369">
        <f t="shared" si="52"/>
        <v>44201</v>
      </c>
      <c r="Q564" s="369">
        <f t="shared" si="52"/>
        <v>44203</v>
      </c>
      <c r="R564" s="7"/>
    </row>
    <row r="565" spans="14:18" x14ac:dyDescent="0.2">
      <c r="N565" s="367">
        <f t="shared" si="49"/>
        <v>6</v>
      </c>
      <c r="O565" s="368">
        <f t="shared" si="48"/>
        <v>7367</v>
      </c>
      <c r="P565" s="369">
        <f t="shared" si="52"/>
        <v>44202</v>
      </c>
      <c r="Q565" s="369">
        <f t="shared" si="52"/>
        <v>44204</v>
      </c>
      <c r="R565" s="7"/>
    </row>
    <row r="566" spans="14:18" x14ac:dyDescent="0.2">
      <c r="N566" s="367">
        <f t="shared" si="49"/>
        <v>7</v>
      </c>
      <c r="O566" s="368">
        <f t="shared" si="48"/>
        <v>6315</v>
      </c>
      <c r="P566" s="369">
        <f t="shared" si="52"/>
        <v>44203</v>
      </c>
      <c r="Q566" s="369">
        <f t="shared" si="52"/>
        <v>44205</v>
      </c>
      <c r="R566" s="7"/>
    </row>
    <row r="567" spans="14:18" x14ac:dyDescent="0.2">
      <c r="N567" s="367">
        <f t="shared" si="49"/>
        <v>8</v>
      </c>
      <c r="O567" s="368">
        <f t="shared" si="48"/>
        <v>5526</v>
      </c>
      <c r="P567" s="369">
        <f t="shared" si="52"/>
        <v>44204</v>
      </c>
      <c r="Q567" s="369">
        <f t="shared" si="52"/>
        <v>44206</v>
      </c>
      <c r="R567" s="7"/>
    </row>
    <row r="568" spans="14:18" x14ac:dyDescent="0.2">
      <c r="N568" s="367">
        <f t="shared" si="49"/>
        <v>9</v>
      </c>
      <c r="O568" s="368">
        <f t="shared" si="48"/>
        <v>4912</v>
      </c>
      <c r="P568" s="369">
        <f t="shared" si="52"/>
        <v>44205</v>
      </c>
      <c r="Q568" s="369">
        <f t="shared" si="52"/>
        <v>44207</v>
      </c>
      <c r="R568" s="7"/>
    </row>
    <row r="569" spans="14:18" x14ac:dyDescent="0.2">
      <c r="N569" s="367">
        <f t="shared" si="49"/>
        <v>10</v>
      </c>
      <c r="O569" s="368">
        <f t="shared" si="48"/>
        <v>4421</v>
      </c>
      <c r="P569" s="369">
        <f t="shared" si="52"/>
        <v>44206</v>
      </c>
      <c r="Q569" s="369">
        <f t="shared" si="52"/>
        <v>44208</v>
      </c>
      <c r="R569" s="7"/>
    </row>
    <row r="570" spans="14:18" x14ac:dyDescent="0.2">
      <c r="N570" s="367">
        <f t="shared" si="49"/>
        <v>11</v>
      </c>
      <c r="O570" s="368">
        <f t="shared" si="48"/>
        <v>4019</v>
      </c>
      <c r="P570" s="369">
        <f t="shared" si="52"/>
        <v>44207</v>
      </c>
      <c r="Q570" s="369">
        <f t="shared" si="52"/>
        <v>44209</v>
      </c>
      <c r="R570" s="7"/>
    </row>
    <row r="571" spans="14:18" x14ac:dyDescent="0.2">
      <c r="N571" s="367">
        <f t="shared" si="49"/>
        <v>12</v>
      </c>
      <c r="O571" s="368">
        <f t="shared" si="48"/>
        <v>3684</v>
      </c>
      <c r="P571" s="369">
        <f t="shared" si="52"/>
        <v>44208</v>
      </c>
      <c r="Q571" s="369">
        <f t="shared" si="52"/>
        <v>44210</v>
      </c>
      <c r="R571" s="7"/>
    </row>
    <row r="572" spans="14:18" x14ac:dyDescent="0.2">
      <c r="N572" s="367">
        <f t="shared" si="49"/>
        <v>13</v>
      </c>
      <c r="O572" s="368">
        <f t="shared" si="48"/>
        <v>3401</v>
      </c>
      <c r="P572" s="369">
        <f t="shared" ref="P572:Q587" si="53">P571+1</f>
        <v>44209</v>
      </c>
      <c r="Q572" s="369">
        <f t="shared" si="53"/>
        <v>44211</v>
      </c>
      <c r="R572" s="7"/>
    </row>
    <row r="573" spans="14:18" x14ac:dyDescent="0.2">
      <c r="N573" s="367">
        <f t="shared" si="49"/>
        <v>14</v>
      </c>
      <c r="O573" s="368">
        <f t="shared" si="48"/>
        <v>3158</v>
      </c>
      <c r="P573" s="369">
        <f t="shared" si="53"/>
        <v>44210</v>
      </c>
      <c r="Q573" s="369">
        <f t="shared" si="53"/>
        <v>44212</v>
      </c>
      <c r="R573" s="7"/>
    </row>
    <row r="574" spans="14:18" x14ac:dyDescent="0.2">
      <c r="N574" s="367">
        <f t="shared" si="49"/>
        <v>15</v>
      </c>
      <c r="O574" s="368">
        <f t="shared" si="48"/>
        <v>2947</v>
      </c>
      <c r="P574" s="369">
        <f t="shared" si="53"/>
        <v>44211</v>
      </c>
      <c r="Q574" s="369">
        <f t="shared" si="53"/>
        <v>44213</v>
      </c>
      <c r="R574" s="7"/>
    </row>
    <row r="575" spans="14:18" x14ac:dyDescent="0.2">
      <c r="N575" s="367">
        <f t="shared" si="49"/>
        <v>16</v>
      </c>
      <c r="O575" s="368">
        <f t="shared" si="48"/>
        <v>2763</v>
      </c>
      <c r="P575" s="369">
        <f t="shared" si="53"/>
        <v>44212</v>
      </c>
      <c r="Q575" s="369">
        <f t="shared" si="53"/>
        <v>44214</v>
      </c>
      <c r="R575" s="7"/>
    </row>
    <row r="576" spans="14:18" x14ac:dyDescent="0.2">
      <c r="N576" s="367">
        <f t="shared" si="49"/>
        <v>17</v>
      </c>
      <c r="O576" s="368">
        <f t="shared" si="48"/>
        <v>2601</v>
      </c>
      <c r="P576" s="369">
        <f t="shared" si="53"/>
        <v>44213</v>
      </c>
      <c r="Q576" s="369">
        <f t="shared" si="53"/>
        <v>44215</v>
      </c>
      <c r="R576" s="7"/>
    </row>
    <row r="577" spans="14:18" x14ac:dyDescent="0.2">
      <c r="N577" s="367">
        <f t="shared" si="49"/>
        <v>18</v>
      </c>
      <c r="O577" s="368">
        <f t="shared" si="48"/>
        <v>2456</v>
      </c>
      <c r="P577" s="369">
        <f t="shared" si="53"/>
        <v>44214</v>
      </c>
      <c r="Q577" s="369">
        <f t="shared" si="53"/>
        <v>44216</v>
      </c>
      <c r="R577" s="7"/>
    </row>
    <row r="578" spans="14:18" x14ac:dyDescent="0.2">
      <c r="N578" s="367">
        <f t="shared" si="49"/>
        <v>19</v>
      </c>
      <c r="O578" s="368">
        <f t="shared" si="48"/>
        <v>2327</v>
      </c>
      <c r="P578" s="369">
        <f t="shared" si="53"/>
        <v>44215</v>
      </c>
      <c r="Q578" s="369">
        <f t="shared" si="53"/>
        <v>44217</v>
      </c>
      <c r="R578" s="7"/>
    </row>
    <row r="579" spans="14:18" x14ac:dyDescent="0.2">
      <c r="N579" s="367">
        <f t="shared" si="49"/>
        <v>20</v>
      </c>
      <c r="O579" s="368">
        <f t="shared" si="48"/>
        <v>2211</v>
      </c>
      <c r="P579" s="369">
        <f t="shared" si="53"/>
        <v>44216</v>
      </c>
      <c r="Q579" s="369">
        <f t="shared" si="53"/>
        <v>44218</v>
      </c>
      <c r="R579" s="7"/>
    </row>
    <row r="580" spans="14:18" x14ac:dyDescent="0.2">
      <c r="N580" s="367">
        <f t="shared" si="49"/>
        <v>21</v>
      </c>
      <c r="O580" s="368">
        <f t="shared" si="48"/>
        <v>2106</v>
      </c>
      <c r="P580" s="369">
        <f t="shared" si="53"/>
        <v>44217</v>
      </c>
      <c r="Q580" s="369">
        <f t="shared" si="53"/>
        <v>44219</v>
      </c>
      <c r="R580" s="7"/>
    </row>
    <row r="581" spans="14:18" x14ac:dyDescent="0.2">
      <c r="N581" s="367">
        <f t="shared" si="49"/>
        <v>22</v>
      </c>
      <c r="O581" s="368">
        <f t="shared" si="48"/>
        <v>2010</v>
      </c>
      <c r="P581" s="369">
        <f t="shared" si="53"/>
        <v>44218</v>
      </c>
      <c r="Q581" s="369">
        <f t="shared" si="53"/>
        <v>44220</v>
      </c>
      <c r="R581" s="7"/>
    </row>
    <row r="582" spans="14:18" x14ac:dyDescent="0.2">
      <c r="N582" s="367">
        <f t="shared" si="49"/>
        <v>23</v>
      </c>
      <c r="O582" s="368">
        <f t="shared" si="48"/>
        <v>1923</v>
      </c>
      <c r="P582" s="369">
        <f t="shared" si="53"/>
        <v>44219</v>
      </c>
      <c r="Q582" s="369">
        <f t="shared" si="53"/>
        <v>44221</v>
      </c>
      <c r="R582" s="7"/>
    </row>
    <row r="583" spans="14:18" x14ac:dyDescent="0.2">
      <c r="N583" s="367">
        <f t="shared" si="49"/>
        <v>24</v>
      </c>
      <c r="O583" s="368">
        <f t="shared" si="48"/>
        <v>1843</v>
      </c>
      <c r="P583" s="369">
        <f t="shared" si="53"/>
        <v>44220</v>
      </c>
      <c r="Q583" s="369">
        <f t="shared" si="53"/>
        <v>44222</v>
      </c>
      <c r="R583" s="7"/>
    </row>
    <row r="584" spans="14:18" x14ac:dyDescent="0.2">
      <c r="N584" s="367">
        <f t="shared" si="49"/>
        <v>25</v>
      </c>
      <c r="O584" s="368">
        <f t="shared" si="48"/>
        <v>1769</v>
      </c>
      <c r="P584" s="369">
        <f t="shared" si="53"/>
        <v>44221</v>
      </c>
      <c r="Q584" s="369">
        <f t="shared" si="53"/>
        <v>44223</v>
      </c>
      <c r="R584" s="7"/>
    </row>
    <row r="585" spans="14:18" x14ac:dyDescent="0.2">
      <c r="N585" s="367">
        <f t="shared" si="49"/>
        <v>26</v>
      </c>
      <c r="O585" s="368">
        <f t="shared" si="48"/>
        <v>1701</v>
      </c>
      <c r="P585" s="369">
        <f t="shared" si="53"/>
        <v>44222</v>
      </c>
      <c r="Q585" s="369">
        <f t="shared" si="53"/>
        <v>44224</v>
      </c>
      <c r="R585" s="7"/>
    </row>
    <row r="586" spans="14:18" x14ac:dyDescent="0.2">
      <c r="N586" s="367">
        <f t="shared" si="49"/>
        <v>27</v>
      </c>
      <c r="O586" s="368">
        <f t="shared" ref="O586:O649" si="54">ROUND(P586/N586,0)</f>
        <v>1638</v>
      </c>
      <c r="P586" s="369">
        <f t="shared" si="53"/>
        <v>44223</v>
      </c>
      <c r="Q586" s="369">
        <f t="shared" si="53"/>
        <v>44225</v>
      </c>
      <c r="R586" s="7"/>
    </row>
    <row r="587" spans="14:18" x14ac:dyDescent="0.2">
      <c r="N587" s="367">
        <f t="shared" ref="N587:N650" si="55">DAY(P587)</f>
        <v>28</v>
      </c>
      <c r="O587" s="368">
        <f t="shared" si="54"/>
        <v>1579</v>
      </c>
      <c r="P587" s="369">
        <f t="shared" si="53"/>
        <v>44224</v>
      </c>
      <c r="Q587" s="369">
        <f t="shared" si="53"/>
        <v>44226</v>
      </c>
      <c r="R587" s="7"/>
    </row>
    <row r="588" spans="14:18" x14ac:dyDescent="0.2">
      <c r="N588" s="367">
        <f t="shared" si="55"/>
        <v>29</v>
      </c>
      <c r="O588" s="368">
        <f t="shared" si="54"/>
        <v>1525</v>
      </c>
      <c r="P588" s="369">
        <f t="shared" ref="P588:Q603" si="56">P587+1</f>
        <v>44225</v>
      </c>
      <c r="Q588" s="369">
        <f t="shared" si="56"/>
        <v>44227</v>
      </c>
      <c r="R588" s="7"/>
    </row>
    <row r="589" spans="14:18" x14ac:dyDescent="0.2">
      <c r="N589" s="367">
        <f t="shared" si="55"/>
        <v>30</v>
      </c>
      <c r="O589" s="368">
        <f t="shared" si="54"/>
        <v>1474</v>
      </c>
      <c r="P589" s="369">
        <f t="shared" si="56"/>
        <v>44226</v>
      </c>
      <c r="Q589" s="369">
        <f t="shared" si="56"/>
        <v>44228</v>
      </c>
      <c r="R589" s="7"/>
    </row>
    <row r="590" spans="14:18" x14ac:dyDescent="0.2">
      <c r="N590" s="367">
        <f t="shared" si="55"/>
        <v>31</v>
      </c>
      <c r="O590" s="368">
        <f t="shared" si="54"/>
        <v>1427</v>
      </c>
      <c r="P590" s="369">
        <f t="shared" si="56"/>
        <v>44227</v>
      </c>
      <c r="Q590" s="369">
        <f t="shared" si="56"/>
        <v>44229</v>
      </c>
      <c r="R590" s="7"/>
    </row>
    <row r="591" spans="14:18" x14ac:dyDescent="0.2">
      <c r="N591" s="367">
        <f t="shared" si="55"/>
        <v>1</v>
      </c>
      <c r="O591" s="368">
        <f t="shared" si="54"/>
        <v>44228</v>
      </c>
      <c r="P591" s="369">
        <f t="shared" si="56"/>
        <v>44228</v>
      </c>
      <c r="Q591" s="369">
        <f t="shared" si="56"/>
        <v>44230</v>
      </c>
      <c r="R591" s="7"/>
    </row>
    <row r="592" spans="14:18" x14ac:dyDescent="0.2">
      <c r="N592" s="367">
        <f t="shared" si="55"/>
        <v>2</v>
      </c>
      <c r="O592" s="368">
        <f t="shared" si="54"/>
        <v>22115</v>
      </c>
      <c r="P592" s="369">
        <f t="shared" si="56"/>
        <v>44229</v>
      </c>
      <c r="Q592" s="369">
        <f t="shared" si="56"/>
        <v>44231</v>
      </c>
      <c r="R592" s="7"/>
    </row>
    <row r="593" spans="14:18" x14ac:dyDescent="0.2">
      <c r="N593" s="367">
        <f t="shared" si="55"/>
        <v>3</v>
      </c>
      <c r="O593" s="368">
        <f t="shared" si="54"/>
        <v>14743</v>
      </c>
      <c r="P593" s="369">
        <f t="shared" si="56"/>
        <v>44230</v>
      </c>
      <c r="Q593" s="369">
        <f t="shared" si="56"/>
        <v>44232</v>
      </c>
      <c r="R593" s="7"/>
    </row>
    <row r="594" spans="14:18" x14ac:dyDescent="0.2">
      <c r="N594" s="367">
        <f t="shared" si="55"/>
        <v>4</v>
      </c>
      <c r="O594" s="368">
        <f t="shared" si="54"/>
        <v>11058</v>
      </c>
      <c r="P594" s="369">
        <f t="shared" si="56"/>
        <v>44231</v>
      </c>
      <c r="Q594" s="369">
        <f t="shared" si="56"/>
        <v>44233</v>
      </c>
      <c r="R594" s="7"/>
    </row>
    <row r="595" spans="14:18" x14ac:dyDescent="0.2">
      <c r="N595" s="367">
        <f t="shared" si="55"/>
        <v>5</v>
      </c>
      <c r="O595" s="368">
        <f t="shared" si="54"/>
        <v>8846</v>
      </c>
      <c r="P595" s="369">
        <f t="shared" si="56"/>
        <v>44232</v>
      </c>
      <c r="Q595" s="369">
        <f t="shared" si="56"/>
        <v>44234</v>
      </c>
      <c r="R595" s="7"/>
    </row>
    <row r="596" spans="14:18" x14ac:dyDescent="0.2">
      <c r="N596" s="367">
        <f t="shared" si="55"/>
        <v>6</v>
      </c>
      <c r="O596" s="368">
        <f t="shared" si="54"/>
        <v>7372</v>
      </c>
      <c r="P596" s="369">
        <f t="shared" si="56"/>
        <v>44233</v>
      </c>
      <c r="Q596" s="369">
        <f t="shared" si="56"/>
        <v>44235</v>
      </c>
      <c r="R596" s="7"/>
    </row>
    <row r="597" spans="14:18" x14ac:dyDescent="0.2">
      <c r="N597" s="367">
        <f t="shared" si="55"/>
        <v>7</v>
      </c>
      <c r="O597" s="368">
        <f t="shared" si="54"/>
        <v>6319</v>
      </c>
      <c r="P597" s="369">
        <f t="shared" si="56"/>
        <v>44234</v>
      </c>
      <c r="Q597" s="369">
        <f t="shared" si="56"/>
        <v>44236</v>
      </c>
      <c r="R597" s="7"/>
    </row>
    <row r="598" spans="14:18" x14ac:dyDescent="0.2">
      <c r="N598" s="367">
        <f t="shared" si="55"/>
        <v>8</v>
      </c>
      <c r="O598" s="368">
        <f t="shared" si="54"/>
        <v>5529</v>
      </c>
      <c r="P598" s="369">
        <f t="shared" si="56"/>
        <v>44235</v>
      </c>
      <c r="Q598" s="369">
        <f t="shared" si="56"/>
        <v>44237</v>
      </c>
      <c r="R598" s="7"/>
    </row>
    <row r="599" spans="14:18" x14ac:dyDescent="0.2">
      <c r="N599" s="367">
        <f t="shared" si="55"/>
        <v>9</v>
      </c>
      <c r="O599" s="368">
        <f t="shared" si="54"/>
        <v>4915</v>
      </c>
      <c r="P599" s="369">
        <f t="shared" si="56"/>
        <v>44236</v>
      </c>
      <c r="Q599" s="369">
        <f t="shared" si="56"/>
        <v>44238</v>
      </c>
      <c r="R599" s="7"/>
    </row>
    <row r="600" spans="14:18" x14ac:dyDescent="0.2">
      <c r="N600" s="367">
        <f t="shared" si="55"/>
        <v>10</v>
      </c>
      <c r="O600" s="368">
        <f t="shared" si="54"/>
        <v>4424</v>
      </c>
      <c r="P600" s="369">
        <f t="shared" si="56"/>
        <v>44237</v>
      </c>
      <c r="Q600" s="369">
        <f t="shared" si="56"/>
        <v>44239</v>
      </c>
      <c r="R600" s="7"/>
    </row>
    <row r="601" spans="14:18" x14ac:dyDescent="0.2">
      <c r="N601" s="367">
        <f t="shared" si="55"/>
        <v>11</v>
      </c>
      <c r="O601" s="368">
        <f t="shared" si="54"/>
        <v>4022</v>
      </c>
      <c r="P601" s="369">
        <f t="shared" si="56"/>
        <v>44238</v>
      </c>
      <c r="Q601" s="369">
        <f t="shared" si="56"/>
        <v>44240</v>
      </c>
      <c r="R601" s="7"/>
    </row>
    <row r="602" spans="14:18" x14ac:dyDescent="0.2">
      <c r="N602" s="367">
        <f t="shared" si="55"/>
        <v>12</v>
      </c>
      <c r="O602" s="368">
        <f t="shared" si="54"/>
        <v>3687</v>
      </c>
      <c r="P602" s="369">
        <f t="shared" si="56"/>
        <v>44239</v>
      </c>
      <c r="Q602" s="369">
        <f t="shared" si="56"/>
        <v>44241</v>
      </c>
      <c r="R602" s="7"/>
    </row>
    <row r="603" spans="14:18" x14ac:dyDescent="0.2">
      <c r="N603" s="367">
        <f t="shared" si="55"/>
        <v>13</v>
      </c>
      <c r="O603" s="368">
        <f t="shared" si="54"/>
        <v>3403</v>
      </c>
      <c r="P603" s="369">
        <f t="shared" si="56"/>
        <v>44240</v>
      </c>
      <c r="Q603" s="369">
        <f t="shared" si="56"/>
        <v>44242</v>
      </c>
      <c r="R603" s="7"/>
    </row>
    <row r="604" spans="14:18" x14ac:dyDescent="0.2">
      <c r="N604" s="367">
        <f t="shared" si="55"/>
        <v>14</v>
      </c>
      <c r="O604" s="368">
        <f t="shared" si="54"/>
        <v>3160</v>
      </c>
      <c r="P604" s="369">
        <f t="shared" ref="P604:Q619" si="57">P603+1</f>
        <v>44241</v>
      </c>
      <c r="Q604" s="369">
        <f t="shared" si="57"/>
        <v>44243</v>
      </c>
      <c r="R604" s="7"/>
    </row>
    <row r="605" spans="14:18" x14ac:dyDescent="0.2">
      <c r="N605" s="367">
        <f t="shared" si="55"/>
        <v>15</v>
      </c>
      <c r="O605" s="368">
        <f t="shared" si="54"/>
        <v>2949</v>
      </c>
      <c r="P605" s="369">
        <f t="shared" si="57"/>
        <v>44242</v>
      </c>
      <c r="Q605" s="369">
        <f t="shared" si="57"/>
        <v>44244</v>
      </c>
      <c r="R605" s="7"/>
    </row>
    <row r="606" spans="14:18" x14ac:dyDescent="0.2">
      <c r="N606" s="367">
        <f t="shared" si="55"/>
        <v>16</v>
      </c>
      <c r="O606" s="368">
        <f t="shared" si="54"/>
        <v>2765</v>
      </c>
      <c r="P606" s="369">
        <f t="shared" si="57"/>
        <v>44243</v>
      </c>
      <c r="Q606" s="369">
        <f t="shared" si="57"/>
        <v>44245</v>
      </c>
      <c r="R606" s="7"/>
    </row>
    <row r="607" spans="14:18" x14ac:dyDescent="0.2">
      <c r="N607" s="367">
        <f t="shared" si="55"/>
        <v>17</v>
      </c>
      <c r="O607" s="368">
        <f t="shared" si="54"/>
        <v>2603</v>
      </c>
      <c r="P607" s="369">
        <f t="shared" si="57"/>
        <v>44244</v>
      </c>
      <c r="Q607" s="369">
        <f t="shared" si="57"/>
        <v>44246</v>
      </c>
      <c r="R607" s="7"/>
    </row>
    <row r="608" spans="14:18" x14ac:dyDescent="0.2">
      <c r="N608" s="367">
        <f t="shared" si="55"/>
        <v>18</v>
      </c>
      <c r="O608" s="368">
        <f t="shared" si="54"/>
        <v>2458</v>
      </c>
      <c r="P608" s="369">
        <f t="shared" si="57"/>
        <v>44245</v>
      </c>
      <c r="Q608" s="369">
        <f t="shared" si="57"/>
        <v>44247</v>
      </c>
      <c r="R608" s="7"/>
    </row>
    <row r="609" spans="14:18" x14ac:dyDescent="0.2">
      <c r="N609" s="367">
        <f t="shared" si="55"/>
        <v>19</v>
      </c>
      <c r="O609" s="368">
        <f t="shared" si="54"/>
        <v>2329</v>
      </c>
      <c r="P609" s="369">
        <f t="shared" si="57"/>
        <v>44246</v>
      </c>
      <c r="Q609" s="369">
        <f t="shared" si="57"/>
        <v>44248</v>
      </c>
      <c r="R609" s="7"/>
    </row>
    <row r="610" spans="14:18" x14ac:dyDescent="0.2">
      <c r="N610" s="367">
        <f t="shared" si="55"/>
        <v>20</v>
      </c>
      <c r="O610" s="368">
        <f t="shared" si="54"/>
        <v>2212</v>
      </c>
      <c r="P610" s="369">
        <f t="shared" si="57"/>
        <v>44247</v>
      </c>
      <c r="Q610" s="369">
        <f t="shared" si="57"/>
        <v>44249</v>
      </c>
      <c r="R610" s="7"/>
    </row>
    <row r="611" spans="14:18" x14ac:dyDescent="0.2">
      <c r="N611" s="367">
        <f t="shared" si="55"/>
        <v>21</v>
      </c>
      <c r="O611" s="368">
        <f t="shared" si="54"/>
        <v>2107</v>
      </c>
      <c r="P611" s="369">
        <f t="shared" si="57"/>
        <v>44248</v>
      </c>
      <c r="Q611" s="369">
        <f t="shared" si="57"/>
        <v>44250</v>
      </c>
      <c r="R611" s="7"/>
    </row>
    <row r="612" spans="14:18" x14ac:dyDescent="0.2">
      <c r="N612" s="367">
        <f t="shared" si="55"/>
        <v>22</v>
      </c>
      <c r="O612" s="368">
        <f t="shared" si="54"/>
        <v>2011</v>
      </c>
      <c r="P612" s="369">
        <f t="shared" si="57"/>
        <v>44249</v>
      </c>
      <c r="Q612" s="369">
        <f t="shared" si="57"/>
        <v>44251</v>
      </c>
      <c r="R612" s="7"/>
    </row>
    <row r="613" spans="14:18" x14ac:dyDescent="0.2">
      <c r="N613" s="367">
        <f t="shared" si="55"/>
        <v>23</v>
      </c>
      <c r="O613" s="368">
        <f t="shared" si="54"/>
        <v>1924</v>
      </c>
      <c r="P613" s="369">
        <f t="shared" si="57"/>
        <v>44250</v>
      </c>
      <c r="Q613" s="369">
        <f t="shared" si="57"/>
        <v>44252</v>
      </c>
      <c r="R613" s="7"/>
    </row>
    <row r="614" spans="14:18" x14ac:dyDescent="0.2">
      <c r="N614" s="367">
        <f t="shared" si="55"/>
        <v>24</v>
      </c>
      <c r="O614" s="368">
        <f t="shared" si="54"/>
        <v>1844</v>
      </c>
      <c r="P614" s="369">
        <f t="shared" si="57"/>
        <v>44251</v>
      </c>
      <c r="Q614" s="369">
        <f t="shared" si="57"/>
        <v>44253</v>
      </c>
      <c r="R614" s="7"/>
    </row>
    <row r="615" spans="14:18" x14ac:dyDescent="0.2">
      <c r="N615" s="367">
        <f t="shared" si="55"/>
        <v>25</v>
      </c>
      <c r="O615" s="368">
        <f t="shared" si="54"/>
        <v>1770</v>
      </c>
      <c r="P615" s="369">
        <f t="shared" si="57"/>
        <v>44252</v>
      </c>
      <c r="Q615" s="369">
        <f t="shared" si="57"/>
        <v>44254</v>
      </c>
      <c r="R615" s="7"/>
    </row>
    <row r="616" spans="14:18" x14ac:dyDescent="0.2">
      <c r="N616" s="367">
        <f t="shared" si="55"/>
        <v>26</v>
      </c>
      <c r="O616" s="368">
        <f t="shared" si="54"/>
        <v>1702</v>
      </c>
      <c r="P616" s="369">
        <f t="shared" si="57"/>
        <v>44253</v>
      </c>
      <c r="Q616" s="369">
        <f t="shared" si="57"/>
        <v>44255</v>
      </c>
      <c r="R616" s="7"/>
    </row>
    <row r="617" spans="14:18" x14ac:dyDescent="0.2">
      <c r="N617" s="367">
        <f t="shared" si="55"/>
        <v>27</v>
      </c>
      <c r="O617" s="368">
        <f t="shared" si="54"/>
        <v>1639</v>
      </c>
      <c r="P617" s="369">
        <f t="shared" si="57"/>
        <v>44254</v>
      </c>
      <c r="Q617" s="369">
        <f t="shared" si="57"/>
        <v>44256</v>
      </c>
      <c r="R617" s="7"/>
    </row>
    <row r="618" spans="14:18" x14ac:dyDescent="0.2">
      <c r="N618" s="367">
        <f t="shared" si="55"/>
        <v>28</v>
      </c>
      <c r="O618" s="368">
        <f t="shared" si="54"/>
        <v>1581</v>
      </c>
      <c r="P618" s="369">
        <f t="shared" si="57"/>
        <v>44255</v>
      </c>
      <c r="Q618" s="369">
        <f t="shared" si="57"/>
        <v>44257</v>
      </c>
      <c r="R618" s="7"/>
    </row>
    <row r="619" spans="14:18" x14ac:dyDescent="0.2">
      <c r="N619" s="367">
        <f t="shared" si="55"/>
        <v>1</v>
      </c>
      <c r="O619" s="368">
        <f t="shared" si="54"/>
        <v>44256</v>
      </c>
      <c r="P619" s="369">
        <f t="shared" si="57"/>
        <v>44256</v>
      </c>
      <c r="Q619" s="369">
        <f t="shared" si="57"/>
        <v>44258</v>
      </c>
      <c r="R619" s="7"/>
    </row>
    <row r="620" spans="14:18" x14ac:dyDescent="0.2">
      <c r="N620" s="367">
        <f t="shared" si="55"/>
        <v>2</v>
      </c>
      <c r="O620" s="368">
        <f t="shared" si="54"/>
        <v>22129</v>
      </c>
      <c r="P620" s="369">
        <f t="shared" ref="P620:Q635" si="58">P619+1</f>
        <v>44257</v>
      </c>
      <c r="Q620" s="369">
        <f t="shared" si="58"/>
        <v>44259</v>
      </c>
      <c r="R620" s="7"/>
    </row>
    <row r="621" spans="14:18" x14ac:dyDescent="0.2">
      <c r="N621" s="367">
        <f t="shared" si="55"/>
        <v>3</v>
      </c>
      <c r="O621" s="368">
        <f t="shared" si="54"/>
        <v>14753</v>
      </c>
      <c r="P621" s="369">
        <f t="shared" si="58"/>
        <v>44258</v>
      </c>
      <c r="Q621" s="369">
        <f t="shared" si="58"/>
        <v>44260</v>
      </c>
      <c r="R621" s="7"/>
    </row>
    <row r="622" spans="14:18" x14ac:dyDescent="0.2">
      <c r="N622" s="367">
        <f t="shared" si="55"/>
        <v>4</v>
      </c>
      <c r="O622" s="368">
        <f t="shared" si="54"/>
        <v>11065</v>
      </c>
      <c r="P622" s="369">
        <f t="shared" si="58"/>
        <v>44259</v>
      </c>
      <c r="Q622" s="369">
        <f t="shared" si="58"/>
        <v>44261</v>
      </c>
      <c r="R622" s="7"/>
    </row>
    <row r="623" spans="14:18" x14ac:dyDescent="0.2">
      <c r="N623" s="367">
        <f t="shared" si="55"/>
        <v>5</v>
      </c>
      <c r="O623" s="368">
        <f t="shared" si="54"/>
        <v>8852</v>
      </c>
      <c r="P623" s="369">
        <f t="shared" si="58"/>
        <v>44260</v>
      </c>
      <c r="Q623" s="369">
        <f t="shared" si="58"/>
        <v>44262</v>
      </c>
      <c r="R623" s="7"/>
    </row>
    <row r="624" spans="14:18" x14ac:dyDescent="0.2">
      <c r="N624" s="367">
        <f t="shared" si="55"/>
        <v>6</v>
      </c>
      <c r="O624" s="368">
        <f t="shared" si="54"/>
        <v>7377</v>
      </c>
      <c r="P624" s="369">
        <f t="shared" si="58"/>
        <v>44261</v>
      </c>
      <c r="Q624" s="369">
        <f t="shared" si="58"/>
        <v>44263</v>
      </c>
      <c r="R624" s="7"/>
    </row>
    <row r="625" spans="14:18" x14ac:dyDescent="0.2">
      <c r="N625" s="367">
        <f t="shared" si="55"/>
        <v>7</v>
      </c>
      <c r="O625" s="368">
        <f t="shared" si="54"/>
        <v>6323</v>
      </c>
      <c r="P625" s="369">
        <f t="shared" si="58"/>
        <v>44262</v>
      </c>
      <c r="Q625" s="369">
        <f t="shared" si="58"/>
        <v>44264</v>
      </c>
      <c r="R625" s="7"/>
    </row>
    <row r="626" spans="14:18" x14ac:dyDescent="0.2">
      <c r="N626" s="367">
        <f t="shared" si="55"/>
        <v>8</v>
      </c>
      <c r="O626" s="368">
        <f t="shared" si="54"/>
        <v>5533</v>
      </c>
      <c r="P626" s="369">
        <f t="shared" si="58"/>
        <v>44263</v>
      </c>
      <c r="Q626" s="369">
        <f t="shared" si="58"/>
        <v>44265</v>
      </c>
      <c r="R626" s="7"/>
    </row>
    <row r="627" spans="14:18" x14ac:dyDescent="0.2">
      <c r="N627" s="367">
        <f t="shared" si="55"/>
        <v>9</v>
      </c>
      <c r="O627" s="368">
        <f t="shared" si="54"/>
        <v>4918</v>
      </c>
      <c r="P627" s="369">
        <f t="shared" si="58"/>
        <v>44264</v>
      </c>
      <c r="Q627" s="369">
        <f t="shared" si="58"/>
        <v>44266</v>
      </c>
      <c r="R627" s="7"/>
    </row>
    <row r="628" spans="14:18" x14ac:dyDescent="0.2">
      <c r="N628" s="367">
        <f t="shared" si="55"/>
        <v>10</v>
      </c>
      <c r="O628" s="368">
        <f t="shared" si="54"/>
        <v>4427</v>
      </c>
      <c r="P628" s="369">
        <f t="shared" si="58"/>
        <v>44265</v>
      </c>
      <c r="Q628" s="369">
        <f t="shared" si="58"/>
        <v>44267</v>
      </c>
      <c r="R628" s="7"/>
    </row>
    <row r="629" spans="14:18" x14ac:dyDescent="0.2">
      <c r="N629" s="367">
        <f t="shared" si="55"/>
        <v>11</v>
      </c>
      <c r="O629" s="368">
        <f t="shared" si="54"/>
        <v>4024</v>
      </c>
      <c r="P629" s="369">
        <f t="shared" si="58"/>
        <v>44266</v>
      </c>
      <c r="Q629" s="369">
        <f t="shared" si="58"/>
        <v>44268</v>
      </c>
      <c r="R629" s="7"/>
    </row>
    <row r="630" spans="14:18" x14ac:dyDescent="0.2">
      <c r="N630" s="367">
        <f t="shared" si="55"/>
        <v>12</v>
      </c>
      <c r="O630" s="368">
        <f t="shared" si="54"/>
        <v>3689</v>
      </c>
      <c r="P630" s="369">
        <f t="shared" si="58"/>
        <v>44267</v>
      </c>
      <c r="Q630" s="369">
        <f t="shared" si="58"/>
        <v>44269</v>
      </c>
      <c r="R630" s="7"/>
    </row>
    <row r="631" spans="14:18" x14ac:dyDescent="0.2">
      <c r="N631" s="367">
        <f t="shared" si="55"/>
        <v>13</v>
      </c>
      <c r="O631" s="368">
        <f t="shared" si="54"/>
        <v>3405</v>
      </c>
      <c r="P631" s="369">
        <f t="shared" si="58"/>
        <v>44268</v>
      </c>
      <c r="Q631" s="369">
        <f t="shared" si="58"/>
        <v>44270</v>
      </c>
      <c r="R631" s="7"/>
    </row>
    <row r="632" spans="14:18" x14ac:dyDescent="0.2">
      <c r="N632" s="367">
        <f t="shared" si="55"/>
        <v>14</v>
      </c>
      <c r="O632" s="368">
        <f t="shared" si="54"/>
        <v>3162</v>
      </c>
      <c r="P632" s="369">
        <f t="shared" si="58"/>
        <v>44269</v>
      </c>
      <c r="Q632" s="369">
        <f t="shared" si="58"/>
        <v>44271</v>
      </c>
      <c r="R632" s="7"/>
    </row>
    <row r="633" spans="14:18" x14ac:dyDescent="0.2">
      <c r="N633" s="367">
        <f t="shared" si="55"/>
        <v>15</v>
      </c>
      <c r="O633" s="368">
        <f t="shared" si="54"/>
        <v>2951</v>
      </c>
      <c r="P633" s="369">
        <f t="shared" si="58"/>
        <v>44270</v>
      </c>
      <c r="Q633" s="369">
        <f t="shared" si="58"/>
        <v>44272</v>
      </c>
      <c r="R633" s="7"/>
    </row>
    <row r="634" spans="14:18" x14ac:dyDescent="0.2">
      <c r="N634" s="367">
        <f t="shared" si="55"/>
        <v>16</v>
      </c>
      <c r="O634" s="368">
        <f t="shared" si="54"/>
        <v>2767</v>
      </c>
      <c r="P634" s="369">
        <f t="shared" si="58"/>
        <v>44271</v>
      </c>
      <c r="Q634" s="369">
        <f t="shared" si="58"/>
        <v>44273</v>
      </c>
      <c r="R634" s="7"/>
    </row>
    <row r="635" spans="14:18" x14ac:dyDescent="0.2">
      <c r="N635" s="367">
        <f t="shared" si="55"/>
        <v>17</v>
      </c>
      <c r="O635" s="368">
        <f t="shared" si="54"/>
        <v>2604</v>
      </c>
      <c r="P635" s="369">
        <f t="shared" si="58"/>
        <v>44272</v>
      </c>
      <c r="Q635" s="369">
        <f t="shared" si="58"/>
        <v>44274</v>
      </c>
      <c r="R635" s="7"/>
    </row>
    <row r="636" spans="14:18" x14ac:dyDescent="0.2">
      <c r="N636" s="367">
        <f t="shared" si="55"/>
        <v>18</v>
      </c>
      <c r="O636" s="368">
        <f t="shared" si="54"/>
        <v>2460</v>
      </c>
      <c r="P636" s="369">
        <f t="shared" ref="P636:Q651" si="59">P635+1</f>
        <v>44273</v>
      </c>
      <c r="Q636" s="369">
        <f t="shared" si="59"/>
        <v>44275</v>
      </c>
      <c r="R636" s="7"/>
    </row>
    <row r="637" spans="14:18" x14ac:dyDescent="0.2">
      <c r="N637" s="367">
        <f t="shared" si="55"/>
        <v>19</v>
      </c>
      <c r="O637" s="368">
        <f t="shared" si="54"/>
        <v>2330</v>
      </c>
      <c r="P637" s="369">
        <f t="shared" si="59"/>
        <v>44274</v>
      </c>
      <c r="Q637" s="369">
        <f t="shared" si="59"/>
        <v>44276</v>
      </c>
      <c r="R637" s="7"/>
    </row>
    <row r="638" spans="14:18" x14ac:dyDescent="0.2">
      <c r="N638" s="367">
        <f t="shared" si="55"/>
        <v>20</v>
      </c>
      <c r="O638" s="368">
        <f t="shared" si="54"/>
        <v>2214</v>
      </c>
      <c r="P638" s="369">
        <f t="shared" si="59"/>
        <v>44275</v>
      </c>
      <c r="Q638" s="369">
        <f t="shared" si="59"/>
        <v>44277</v>
      </c>
      <c r="R638" s="7"/>
    </row>
    <row r="639" spans="14:18" x14ac:dyDescent="0.2">
      <c r="N639" s="367">
        <f t="shared" si="55"/>
        <v>21</v>
      </c>
      <c r="O639" s="368">
        <f t="shared" si="54"/>
        <v>2108</v>
      </c>
      <c r="P639" s="369">
        <f t="shared" si="59"/>
        <v>44276</v>
      </c>
      <c r="Q639" s="369">
        <f t="shared" si="59"/>
        <v>44278</v>
      </c>
      <c r="R639" s="7"/>
    </row>
    <row r="640" spans="14:18" x14ac:dyDescent="0.2">
      <c r="N640" s="367">
        <f t="shared" si="55"/>
        <v>22</v>
      </c>
      <c r="O640" s="368">
        <f t="shared" si="54"/>
        <v>2013</v>
      </c>
      <c r="P640" s="369">
        <f t="shared" si="59"/>
        <v>44277</v>
      </c>
      <c r="Q640" s="369">
        <f t="shared" si="59"/>
        <v>44279</v>
      </c>
      <c r="R640" s="7"/>
    </row>
    <row r="641" spans="14:18" x14ac:dyDescent="0.2">
      <c r="N641" s="367">
        <f t="shared" si="55"/>
        <v>23</v>
      </c>
      <c r="O641" s="368">
        <f t="shared" si="54"/>
        <v>1925</v>
      </c>
      <c r="P641" s="369">
        <f t="shared" si="59"/>
        <v>44278</v>
      </c>
      <c r="Q641" s="369">
        <f t="shared" si="59"/>
        <v>44280</v>
      </c>
      <c r="R641" s="7"/>
    </row>
    <row r="642" spans="14:18" x14ac:dyDescent="0.2">
      <c r="N642" s="367">
        <f t="shared" si="55"/>
        <v>24</v>
      </c>
      <c r="O642" s="368">
        <f t="shared" si="54"/>
        <v>1845</v>
      </c>
      <c r="P642" s="369">
        <f t="shared" si="59"/>
        <v>44279</v>
      </c>
      <c r="Q642" s="369">
        <f t="shared" si="59"/>
        <v>44281</v>
      </c>
      <c r="R642" s="7"/>
    </row>
    <row r="643" spans="14:18" x14ac:dyDescent="0.2">
      <c r="N643" s="367">
        <f t="shared" si="55"/>
        <v>25</v>
      </c>
      <c r="O643" s="368">
        <f t="shared" si="54"/>
        <v>1771</v>
      </c>
      <c r="P643" s="369">
        <f t="shared" si="59"/>
        <v>44280</v>
      </c>
      <c r="Q643" s="369">
        <f t="shared" si="59"/>
        <v>44282</v>
      </c>
      <c r="R643" s="7"/>
    </row>
    <row r="644" spans="14:18" x14ac:dyDescent="0.2">
      <c r="N644" s="367">
        <f t="shared" si="55"/>
        <v>26</v>
      </c>
      <c r="O644" s="368">
        <f t="shared" si="54"/>
        <v>1703</v>
      </c>
      <c r="P644" s="369">
        <f t="shared" si="59"/>
        <v>44281</v>
      </c>
      <c r="Q644" s="369">
        <f t="shared" si="59"/>
        <v>44283</v>
      </c>
      <c r="R644" s="7"/>
    </row>
    <row r="645" spans="14:18" x14ac:dyDescent="0.2">
      <c r="N645" s="367">
        <f t="shared" si="55"/>
        <v>27</v>
      </c>
      <c r="O645" s="368">
        <f t="shared" si="54"/>
        <v>1640</v>
      </c>
      <c r="P645" s="369">
        <f t="shared" si="59"/>
        <v>44282</v>
      </c>
      <c r="Q645" s="369">
        <f t="shared" si="59"/>
        <v>44284</v>
      </c>
      <c r="R645" s="7"/>
    </row>
    <row r="646" spans="14:18" x14ac:dyDescent="0.2">
      <c r="N646" s="367">
        <f t="shared" si="55"/>
        <v>28</v>
      </c>
      <c r="O646" s="368">
        <f t="shared" si="54"/>
        <v>1582</v>
      </c>
      <c r="P646" s="369">
        <f t="shared" si="59"/>
        <v>44283</v>
      </c>
      <c r="Q646" s="369">
        <f t="shared" si="59"/>
        <v>44285</v>
      </c>
      <c r="R646" s="7"/>
    </row>
    <row r="647" spans="14:18" x14ac:dyDescent="0.2">
      <c r="N647" s="367">
        <f t="shared" si="55"/>
        <v>29</v>
      </c>
      <c r="O647" s="368">
        <f t="shared" si="54"/>
        <v>1527</v>
      </c>
      <c r="P647" s="369">
        <f t="shared" si="59"/>
        <v>44284</v>
      </c>
      <c r="Q647" s="369">
        <f t="shared" si="59"/>
        <v>44286</v>
      </c>
      <c r="R647" s="7"/>
    </row>
    <row r="648" spans="14:18" x14ac:dyDescent="0.2">
      <c r="N648" s="367">
        <f t="shared" si="55"/>
        <v>30</v>
      </c>
      <c r="O648" s="368">
        <f t="shared" si="54"/>
        <v>1476</v>
      </c>
      <c r="P648" s="369">
        <f t="shared" si="59"/>
        <v>44285</v>
      </c>
      <c r="Q648" s="369">
        <f t="shared" si="59"/>
        <v>44287</v>
      </c>
      <c r="R648" s="7"/>
    </row>
    <row r="649" spans="14:18" x14ac:dyDescent="0.2">
      <c r="N649" s="367">
        <f t="shared" si="55"/>
        <v>31</v>
      </c>
      <c r="O649" s="368">
        <f t="shared" si="54"/>
        <v>1429</v>
      </c>
      <c r="P649" s="369">
        <f t="shared" si="59"/>
        <v>44286</v>
      </c>
      <c r="Q649" s="369">
        <f t="shared" si="59"/>
        <v>44288</v>
      </c>
      <c r="R649" s="7"/>
    </row>
    <row r="650" spans="14:18" x14ac:dyDescent="0.2">
      <c r="N650" s="367">
        <f t="shared" si="55"/>
        <v>1</v>
      </c>
      <c r="O650" s="368">
        <f t="shared" ref="O650:O713" si="60">ROUND(P650/N650,0)</f>
        <v>44287</v>
      </c>
      <c r="P650" s="369">
        <f t="shared" si="59"/>
        <v>44287</v>
      </c>
      <c r="Q650" s="369">
        <f t="shared" si="59"/>
        <v>44289</v>
      </c>
      <c r="R650" s="7"/>
    </row>
    <row r="651" spans="14:18" x14ac:dyDescent="0.2">
      <c r="N651" s="367">
        <f t="shared" ref="N651:N714" si="61">DAY(P651)</f>
        <v>2</v>
      </c>
      <c r="O651" s="368">
        <f t="shared" si="60"/>
        <v>22144</v>
      </c>
      <c r="P651" s="369">
        <f t="shared" si="59"/>
        <v>44288</v>
      </c>
      <c r="Q651" s="369">
        <f t="shared" si="59"/>
        <v>44290</v>
      </c>
      <c r="R651" s="7"/>
    </row>
    <row r="652" spans="14:18" x14ac:dyDescent="0.2">
      <c r="N652" s="367">
        <f t="shared" si="61"/>
        <v>3</v>
      </c>
      <c r="O652" s="368">
        <f t="shared" si="60"/>
        <v>14763</v>
      </c>
      <c r="P652" s="369">
        <f t="shared" ref="P652:Q667" si="62">P651+1</f>
        <v>44289</v>
      </c>
      <c r="Q652" s="369">
        <f t="shared" si="62"/>
        <v>44291</v>
      </c>
      <c r="R652" s="7"/>
    </row>
    <row r="653" spans="14:18" x14ac:dyDescent="0.2">
      <c r="N653" s="367">
        <f t="shared" si="61"/>
        <v>4</v>
      </c>
      <c r="O653" s="368">
        <f t="shared" si="60"/>
        <v>11073</v>
      </c>
      <c r="P653" s="369">
        <f t="shared" si="62"/>
        <v>44290</v>
      </c>
      <c r="Q653" s="369">
        <f t="shared" si="62"/>
        <v>44292</v>
      </c>
      <c r="R653" s="7"/>
    </row>
    <row r="654" spans="14:18" x14ac:dyDescent="0.2">
      <c r="N654" s="367">
        <f t="shared" si="61"/>
        <v>5</v>
      </c>
      <c r="O654" s="368">
        <f t="shared" si="60"/>
        <v>8858</v>
      </c>
      <c r="P654" s="369">
        <f t="shared" si="62"/>
        <v>44291</v>
      </c>
      <c r="Q654" s="369">
        <f t="shared" si="62"/>
        <v>44293</v>
      </c>
      <c r="R654" s="7"/>
    </row>
    <row r="655" spans="14:18" x14ac:dyDescent="0.2">
      <c r="N655" s="367">
        <f t="shared" si="61"/>
        <v>6</v>
      </c>
      <c r="O655" s="368">
        <f t="shared" si="60"/>
        <v>7382</v>
      </c>
      <c r="P655" s="369">
        <f t="shared" si="62"/>
        <v>44292</v>
      </c>
      <c r="Q655" s="369">
        <f t="shared" si="62"/>
        <v>44294</v>
      </c>
      <c r="R655" s="7"/>
    </row>
    <row r="656" spans="14:18" x14ac:dyDescent="0.2">
      <c r="N656" s="367">
        <f t="shared" si="61"/>
        <v>7</v>
      </c>
      <c r="O656" s="368">
        <f t="shared" si="60"/>
        <v>6328</v>
      </c>
      <c r="P656" s="369">
        <f t="shared" si="62"/>
        <v>44293</v>
      </c>
      <c r="Q656" s="369">
        <f t="shared" si="62"/>
        <v>44295</v>
      </c>
      <c r="R656" s="7"/>
    </row>
    <row r="657" spans="14:18" x14ac:dyDescent="0.2">
      <c r="N657" s="367">
        <f t="shared" si="61"/>
        <v>8</v>
      </c>
      <c r="O657" s="368">
        <f t="shared" si="60"/>
        <v>5537</v>
      </c>
      <c r="P657" s="369">
        <f t="shared" si="62"/>
        <v>44294</v>
      </c>
      <c r="Q657" s="369">
        <f t="shared" si="62"/>
        <v>44296</v>
      </c>
      <c r="R657" s="7"/>
    </row>
    <row r="658" spans="14:18" x14ac:dyDescent="0.2">
      <c r="N658" s="367">
        <f t="shared" si="61"/>
        <v>9</v>
      </c>
      <c r="O658" s="368">
        <f t="shared" si="60"/>
        <v>4922</v>
      </c>
      <c r="P658" s="369">
        <f t="shared" si="62"/>
        <v>44295</v>
      </c>
      <c r="Q658" s="369">
        <f t="shared" si="62"/>
        <v>44297</v>
      </c>
      <c r="R658" s="7"/>
    </row>
    <row r="659" spans="14:18" x14ac:dyDescent="0.2">
      <c r="N659" s="367">
        <f t="shared" si="61"/>
        <v>10</v>
      </c>
      <c r="O659" s="368">
        <f t="shared" si="60"/>
        <v>4430</v>
      </c>
      <c r="P659" s="369">
        <f t="shared" si="62"/>
        <v>44296</v>
      </c>
      <c r="Q659" s="369">
        <f t="shared" si="62"/>
        <v>44298</v>
      </c>
      <c r="R659" s="7"/>
    </row>
    <row r="660" spans="14:18" x14ac:dyDescent="0.2">
      <c r="N660" s="367">
        <f t="shared" si="61"/>
        <v>11</v>
      </c>
      <c r="O660" s="368">
        <f t="shared" si="60"/>
        <v>4027</v>
      </c>
      <c r="P660" s="369">
        <f t="shared" si="62"/>
        <v>44297</v>
      </c>
      <c r="Q660" s="369">
        <f t="shared" si="62"/>
        <v>44299</v>
      </c>
      <c r="R660" s="7"/>
    </row>
    <row r="661" spans="14:18" x14ac:dyDescent="0.2">
      <c r="N661" s="367">
        <f t="shared" si="61"/>
        <v>12</v>
      </c>
      <c r="O661" s="368">
        <f t="shared" si="60"/>
        <v>3692</v>
      </c>
      <c r="P661" s="369">
        <f t="shared" si="62"/>
        <v>44298</v>
      </c>
      <c r="Q661" s="369">
        <f t="shared" si="62"/>
        <v>44300</v>
      </c>
      <c r="R661" s="7"/>
    </row>
    <row r="662" spans="14:18" x14ac:dyDescent="0.2">
      <c r="N662" s="367">
        <f t="shared" si="61"/>
        <v>13</v>
      </c>
      <c r="O662" s="368">
        <f t="shared" si="60"/>
        <v>3408</v>
      </c>
      <c r="P662" s="369">
        <f t="shared" si="62"/>
        <v>44299</v>
      </c>
      <c r="Q662" s="369">
        <f t="shared" si="62"/>
        <v>44301</v>
      </c>
      <c r="R662" s="7"/>
    </row>
    <row r="663" spans="14:18" x14ac:dyDescent="0.2">
      <c r="N663" s="367">
        <f t="shared" si="61"/>
        <v>14</v>
      </c>
      <c r="O663" s="368">
        <f t="shared" si="60"/>
        <v>3164</v>
      </c>
      <c r="P663" s="369">
        <f t="shared" si="62"/>
        <v>44300</v>
      </c>
      <c r="Q663" s="369">
        <f t="shared" si="62"/>
        <v>44302</v>
      </c>
      <c r="R663" s="7"/>
    </row>
    <row r="664" spans="14:18" x14ac:dyDescent="0.2">
      <c r="N664" s="367">
        <f t="shared" si="61"/>
        <v>15</v>
      </c>
      <c r="O664" s="368">
        <f t="shared" si="60"/>
        <v>2953</v>
      </c>
      <c r="P664" s="369">
        <f t="shared" si="62"/>
        <v>44301</v>
      </c>
      <c r="Q664" s="369">
        <f t="shared" si="62"/>
        <v>44303</v>
      </c>
      <c r="R664" s="7"/>
    </row>
    <row r="665" spans="14:18" x14ac:dyDescent="0.2">
      <c r="N665" s="367">
        <f t="shared" si="61"/>
        <v>16</v>
      </c>
      <c r="O665" s="368">
        <f t="shared" si="60"/>
        <v>2769</v>
      </c>
      <c r="P665" s="369">
        <f t="shared" si="62"/>
        <v>44302</v>
      </c>
      <c r="Q665" s="369">
        <f t="shared" si="62"/>
        <v>44304</v>
      </c>
      <c r="R665" s="7"/>
    </row>
    <row r="666" spans="14:18" x14ac:dyDescent="0.2">
      <c r="N666" s="367">
        <f t="shared" si="61"/>
        <v>17</v>
      </c>
      <c r="O666" s="368">
        <f t="shared" si="60"/>
        <v>2606</v>
      </c>
      <c r="P666" s="369">
        <f t="shared" si="62"/>
        <v>44303</v>
      </c>
      <c r="Q666" s="369">
        <f t="shared" si="62"/>
        <v>44305</v>
      </c>
      <c r="R666" s="7"/>
    </row>
    <row r="667" spans="14:18" x14ac:dyDescent="0.2">
      <c r="N667" s="367">
        <f t="shared" si="61"/>
        <v>18</v>
      </c>
      <c r="O667" s="368">
        <f t="shared" si="60"/>
        <v>2461</v>
      </c>
      <c r="P667" s="369">
        <f t="shared" si="62"/>
        <v>44304</v>
      </c>
      <c r="Q667" s="369">
        <f t="shared" si="62"/>
        <v>44306</v>
      </c>
      <c r="R667" s="7"/>
    </row>
    <row r="668" spans="14:18" x14ac:dyDescent="0.2">
      <c r="N668" s="367">
        <f t="shared" si="61"/>
        <v>19</v>
      </c>
      <c r="O668" s="368">
        <f t="shared" si="60"/>
        <v>2332</v>
      </c>
      <c r="P668" s="369">
        <f t="shared" ref="P668:Q683" si="63">P667+1</f>
        <v>44305</v>
      </c>
      <c r="Q668" s="369">
        <f t="shared" si="63"/>
        <v>44307</v>
      </c>
      <c r="R668" s="7"/>
    </row>
    <row r="669" spans="14:18" x14ac:dyDescent="0.2">
      <c r="N669" s="367">
        <f t="shared" si="61"/>
        <v>20</v>
      </c>
      <c r="O669" s="368">
        <f t="shared" si="60"/>
        <v>2215</v>
      </c>
      <c r="P669" s="369">
        <f t="shared" si="63"/>
        <v>44306</v>
      </c>
      <c r="Q669" s="369">
        <f t="shared" si="63"/>
        <v>44308</v>
      </c>
      <c r="R669" s="7"/>
    </row>
    <row r="670" spans="14:18" x14ac:dyDescent="0.2">
      <c r="N670" s="367">
        <f t="shared" si="61"/>
        <v>21</v>
      </c>
      <c r="O670" s="368">
        <f t="shared" si="60"/>
        <v>2110</v>
      </c>
      <c r="P670" s="369">
        <f t="shared" si="63"/>
        <v>44307</v>
      </c>
      <c r="Q670" s="369">
        <f t="shared" si="63"/>
        <v>44309</v>
      </c>
      <c r="R670" s="7"/>
    </row>
    <row r="671" spans="14:18" x14ac:dyDescent="0.2">
      <c r="N671" s="367">
        <f t="shared" si="61"/>
        <v>22</v>
      </c>
      <c r="O671" s="368">
        <f t="shared" si="60"/>
        <v>2014</v>
      </c>
      <c r="P671" s="369">
        <f t="shared" si="63"/>
        <v>44308</v>
      </c>
      <c r="Q671" s="369">
        <f t="shared" si="63"/>
        <v>44310</v>
      </c>
      <c r="R671" s="7"/>
    </row>
    <row r="672" spans="14:18" x14ac:dyDescent="0.2">
      <c r="N672" s="367">
        <f t="shared" si="61"/>
        <v>23</v>
      </c>
      <c r="O672" s="368">
        <f t="shared" si="60"/>
        <v>1926</v>
      </c>
      <c r="P672" s="369">
        <f t="shared" si="63"/>
        <v>44309</v>
      </c>
      <c r="Q672" s="369">
        <f t="shared" si="63"/>
        <v>44311</v>
      </c>
      <c r="R672" s="7"/>
    </row>
    <row r="673" spans="14:18" x14ac:dyDescent="0.2">
      <c r="N673" s="367">
        <f t="shared" si="61"/>
        <v>24</v>
      </c>
      <c r="O673" s="368">
        <f t="shared" si="60"/>
        <v>1846</v>
      </c>
      <c r="P673" s="369">
        <f t="shared" si="63"/>
        <v>44310</v>
      </c>
      <c r="Q673" s="369">
        <f t="shared" si="63"/>
        <v>44312</v>
      </c>
      <c r="R673" s="7"/>
    </row>
    <row r="674" spans="14:18" x14ac:dyDescent="0.2">
      <c r="N674" s="367">
        <f t="shared" si="61"/>
        <v>25</v>
      </c>
      <c r="O674" s="368">
        <f t="shared" si="60"/>
        <v>1772</v>
      </c>
      <c r="P674" s="369">
        <f t="shared" si="63"/>
        <v>44311</v>
      </c>
      <c r="Q674" s="369">
        <f t="shared" si="63"/>
        <v>44313</v>
      </c>
      <c r="R674" s="7"/>
    </row>
    <row r="675" spans="14:18" x14ac:dyDescent="0.2">
      <c r="N675" s="367">
        <f t="shared" si="61"/>
        <v>26</v>
      </c>
      <c r="O675" s="368">
        <f t="shared" si="60"/>
        <v>1704</v>
      </c>
      <c r="P675" s="369">
        <f t="shared" si="63"/>
        <v>44312</v>
      </c>
      <c r="Q675" s="369">
        <f t="shared" si="63"/>
        <v>44314</v>
      </c>
      <c r="R675" s="7"/>
    </row>
    <row r="676" spans="14:18" x14ac:dyDescent="0.2">
      <c r="N676" s="367">
        <f t="shared" si="61"/>
        <v>27</v>
      </c>
      <c r="O676" s="368">
        <f t="shared" si="60"/>
        <v>1641</v>
      </c>
      <c r="P676" s="369">
        <f t="shared" si="63"/>
        <v>44313</v>
      </c>
      <c r="Q676" s="369">
        <f t="shared" si="63"/>
        <v>44315</v>
      </c>
      <c r="R676" s="7"/>
    </row>
    <row r="677" spans="14:18" x14ac:dyDescent="0.2">
      <c r="N677" s="367">
        <f t="shared" si="61"/>
        <v>28</v>
      </c>
      <c r="O677" s="368">
        <f t="shared" si="60"/>
        <v>1583</v>
      </c>
      <c r="P677" s="369">
        <f t="shared" si="63"/>
        <v>44314</v>
      </c>
      <c r="Q677" s="369">
        <f t="shared" si="63"/>
        <v>44316</v>
      </c>
      <c r="R677" s="7"/>
    </row>
    <row r="678" spans="14:18" x14ac:dyDescent="0.2">
      <c r="N678" s="367">
        <f t="shared" si="61"/>
        <v>29</v>
      </c>
      <c r="O678" s="368">
        <f t="shared" si="60"/>
        <v>1528</v>
      </c>
      <c r="P678" s="369">
        <f t="shared" si="63"/>
        <v>44315</v>
      </c>
      <c r="Q678" s="369">
        <f t="shared" si="63"/>
        <v>44317</v>
      </c>
      <c r="R678" s="7"/>
    </row>
    <row r="679" spans="14:18" x14ac:dyDescent="0.2">
      <c r="N679" s="367">
        <f t="shared" si="61"/>
        <v>30</v>
      </c>
      <c r="O679" s="368">
        <f t="shared" si="60"/>
        <v>1477</v>
      </c>
      <c r="P679" s="369">
        <f t="shared" si="63"/>
        <v>44316</v>
      </c>
      <c r="Q679" s="369">
        <f t="shared" si="63"/>
        <v>44318</v>
      </c>
      <c r="R679" s="7"/>
    </row>
    <row r="680" spans="14:18" x14ac:dyDescent="0.2">
      <c r="N680" s="367">
        <f t="shared" si="61"/>
        <v>1</v>
      </c>
      <c r="O680" s="368">
        <f t="shared" si="60"/>
        <v>44317</v>
      </c>
      <c r="P680" s="369">
        <f t="shared" si="63"/>
        <v>44317</v>
      </c>
      <c r="Q680" s="369">
        <f t="shared" si="63"/>
        <v>44319</v>
      </c>
      <c r="R680" s="7"/>
    </row>
    <row r="681" spans="14:18" x14ac:dyDescent="0.2">
      <c r="N681" s="367">
        <f t="shared" si="61"/>
        <v>2</v>
      </c>
      <c r="O681" s="368">
        <f t="shared" si="60"/>
        <v>22159</v>
      </c>
      <c r="P681" s="369">
        <f t="shared" si="63"/>
        <v>44318</v>
      </c>
      <c r="Q681" s="369">
        <f t="shared" si="63"/>
        <v>44320</v>
      </c>
      <c r="R681" s="7"/>
    </row>
    <row r="682" spans="14:18" x14ac:dyDescent="0.2">
      <c r="N682" s="367">
        <f t="shared" si="61"/>
        <v>3</v>
      </c>
      <c r="O682" s="368">
        <f t="shared" si="60"/>
        <v>14773</v>
      </c>
      <c r="P682" s="369">
        <f t="shared" si="63"/>
        <v>44319</v>
      </c>
      <c r="Q682" s="369">
        <f t="shared" si="63"/>
        <v>44321</v>
      </c>
      <c r="R682" s="7"/>
    </row>
    <row r="683" spans="14:18" x14ac:dyDescent="0.2">
      <c r="N683" s="367">
        <f t="shared" si="61"/>
        <v>4</v>
      </c>
      <c r="O683" s="368">
        <f t="shared" si="60"/>
        <v>11080</v>
      </c>
      <c r="P683" s="369">
        <f t="shared" si="63"/>
        <v>44320</v>
      </c>
      <c r="Q683" s="369">
        <f t="shared" si="63"/>
        <v>44322</v>
      </c>
      <c r="R683" s="7"/>
    </row>
    <row r="684" spans="14:18" x14ac:dyDescent="0.2">
      <c r="N684" s="367">
        <f t="shared" si="61"/>
        <v>5</v>
      </c>
      <c r="O684" s="368">
        <f t="shared" si="60"/>
        <v>8864</v>
      </c>
      <c r="P684" s="369">
        <f t="shared" ref="P684:Q699" si="64">P683+1</f>
        <v>44321</v>
      </c>
      <c r="Q684" s="369">
        <f t="shared" si="64"/>
        <v>44323</v>
      </c>
      <c r="R684" s="7"/>
    </row>
    <row r="685" spans="14:18" x14ac:dyDescent="0.2">
      <c r="N685" s="367">
        <f t="shared" si="61"/>
        <v>6</v>
      </c>
      <c r="O685" s="368">
        <f t="shared" si="60"/>
        <v>7387</v>
      </c>
      <c r="P685" s="369">
        <f t="shared" si="64"/>
        <v>44322</v>
      </c>
      <c r="Q685" s="369">
        <f t="shared" si="64"/>
        <v>44324</v>
      </c>
      <c r="R685" s="7"/>
    </row>
    <row r="686" spans="14:18" x14ac:dyDescent="0.2">
      <c r="N686" s="367">
        <f t="shared" si="61"/>
        <v>7</v>
      </c>
      <c r="O686" s="368">
        <f t="shared" si="60"/>
        <v>6332</v>
      </c>
      <c r="P686" s="369">
        <f t="shared" si="64"/>
        <v>44323</v>
      </c>
      <c r="Q686" s="369">
        <f t="shared" si="64"/>
        <v>44325</v>
      </c>
      <c r="R686" s="7"/>
    </row>
    <row r="687" spans="14:18" x14ac:dyDescent="0.2">
      <c r="N687" s="367">
        <f t="shared" si="61"/>
        <v>8</v>
      </c>
      <c r="O687" s="368">
        <f t="shared" si="60"/>
        <v>5541</v>
      </c>
      <c r="P687" s="369">
        <f t="shared" si="64"/>
        <v>44324</v>
      </c>
      <c r="Q687" s="369">
        <f t="shared" si="64"/>
        <v>44326</v>
      </c>
      <c r="R687" s="7"/>
    </row>
    <row r="688" spans="14:18" x14ac:dyDescent="0.2">
      <c r="N688" s="367">
        <f t="shared" si="61"/>
        <v>9</v>
      </c>
      <c r="O688" s="368">
        <f t="shared" si="60"/>
        <v>4925</v>
      </c>
      <c r="P688" s="369">
        <f t="shared" si="64"/>
        <v>44325</v>
      </c>
      <c r="Q688" s="369">
        <f t="shared" si="64"/>
        <v>44327</v>
      </c>
      <c r="R688" s="7"/>
    </row>
    <row r="689" spans="14:18" x14ac:dyDescent="0.2">
      <c r="N689" s="367">
        <f t="shared" si="61"/>
        <v>10</v>
      </c>
      <c r="O689" s="368">
        <f t="shared" si="60"/>
        <v>4433</v>
      </c>
      <c r="P689" s="369">
        <f t="shared" si="64"/>
        <v>44326</v>
      </c>
      <c r="Q689" s="369">
        <f t="shared" si="64"/>
        <v>44328</v>
      </c>
      <c r="R689" s="7"/>
    </row>
    <row r="690" spans="14:18" x14ac:dyDescent="0.2">
      <c r="N690" s="367">
        <f t="shared" si="61"/>
        <v>11</v>
      </c>
      <c r="O690" s="368">
        <f t="shared" si="60"/>
        <v>4030</v>
      </c>
      <c r="P690" s="369">
        <f t="shared" si="64"/>
        <v>44327</v>
      </c>
      <c r="Q690" s="369">
        <f t="shared" si="64"/>
        <v>44329</v>
      </c>
      <c r="R690" s="7"/>
    </row>
    <row r="691" spans="14:18" x14ac:dyDescent="0.2">
      <c r="N691" s="367">
        <f t="shared" si="61"/>
        <v>12</v>
      </c>
      <c r="O691" s="368">
        <f t="shared" si="60"/>
        <v>3694</v>
      </c>
      <c r="P691" s="369">
        <f t="shared" si="64"/>
        <v>44328</v>
      </c>
      <c r="Q691" s="369">
        <f t="shared" si="64"/>
        <v>44330</v>
      </c>
      <c r="R691" s="7"/>
    </row>
    <row r="692" spans="14:18" x14ac:dyDescent="0.2">
      <c r="N692" s="367">
        <f t="shared" si="61"/>
        <v>13</v>
      </c>
      <c r="O692" s="368">
        <f t="shared" si="60"/>
        <v>3410</v>
      </c>
      <c r="P692" s="369">
        <f t="shared" si="64"/>
        <v>44329</v>
      </c>
      <c r="Q692" s="369">
        <f t="shared" si="64"/>
        <v>44331</v>
      </c>
      <c r="R692" s="7"/>
    </row>
    <row r="693" spans="14:18" x14ac:dyDescent="0.2">
      <c r="N693" s="367">
        <f t="shared" si="61"/>
        <v>14</v>
      </c>
      <c r="O693" s="368">
        <f t="shared" si="60"/>
        <v>3166</v>
      </c>
      <c r="P693" s="369">
        <f t="shared" si="64"/>
        <v>44330</v>
      </c>
      <c r="Q693" s="369">
        <f t="shared" si="64"/>
        <v>44332</v>
      </c>
      <c r="R693" s="7"/>
    </row>
    <row r="694" spans="14:18" x14ac:dyDescent="0.2">
      <c r="N694" s="367">
        <f t="shared" si="61"/>
        <v>15</v>
      </c>
      <c r="O694" s="368">
        <f t="shared" si="60"/>
        <v>2955</v>
      </c>
      <c r="P694" s="369">
        <f t="shared" si="64"/>
        <v>44331</v>
      </c>
      <c r="Q694" s="369">
        <f t="shared" si="64"/>
        <v>44333</v>
      </c>
      <c r="R694" s="7"/>
    </row>
    <row r="695" spans="14:18" x14ac:dyDescent="0.2">
      <c r="N695" s="367">
        <f t="shared" si="61"/>
        <v>16</v>
      </c>
      <c r="O695" s="368">
        <f t="shared" si="60"/>
        <v>2771</v>
      </c>
      <c r="P695" s="369">
        <f t="shared" si="64"/>
        <v>44332</v>
      </c>
      <c r="Q695" s="369">
        <f t="shared" si="64"/>
        <v>44334</v>
      </c>
      <c r="R695" s="7"/>
    </row>
    <row r="696" spans="14:18" x14ac:dyDescent="0.2">
      <c r="N696" s="367">
        <f t="shared" si="61"/>
        <v>17</v>
      </c>
      <c r="O696" s="368">
        <f t="shared" si="60"/>
        <v>2608</v>
      </c>
      <c r="P696" s="369">
        <f t="shared" si="64"/>
        <v>44333</v>
      </c>
      <c r="Q696" s="369">
        <f t="shared" si="64"/>
        <v>44335</v>
      </c>
      <c r="R696" s="7"/>
    </row>
    <row r="697" spans="14:18" x14ac:dyDescent="0.2">
      <c r="N697" s="367">
        <f t="shared" si="61"/>
        <v>18</v>
      </c>
      <c r="O697" s="368">
        <f t="shared" si="60"/>
        <v>2463</v>
      </c>
      <c r="P697" s="369">
        <f t="shared" si="64"/>
        <v>44334</v>
      </c>
      <c r="Q697" s="369">
        <f t="shared" si="64"/>
        <v>44336</v>
      </c>
      <c r="R697" s="7"/>
    </row>
    <row r="698" spans="14:18" x14ac:dyDescent="0.2">
      <c r="N698" s="367">
        <f t="shared" si="61"/>
        <v>19</v>
      </c>
      <c r="O698" s="368">
        <f t="shared" si="60"/>
        <v>2333</v>
      </c>
      <c r="P698" s="369">
        <f t="shared" si="64"/>
        <v>44335</v>
      </c>
      <c r="Q698" s="369">
        <f t="shared" si="64"/>
        <v>44337</v>
      </c>
      <c r="R698" s="7"/>
    </row>
    <row r="699" spans="14:18" x14ac:dyDescent="0.2">
      <c r="N699" s="367">
        <f t="shared" si="61"/>
        <v>20</v>
      </c>
      <c r="O699" s="368">
        <f t="shared" si="60"/>
        <v>2217</v>
      </c>
      <c r="P699" s="369">
        <f t="shared" si="64"/>
        <v>44336</v>
      </c>
      <c r="Q699" s="369">
        <f t="shared" si="64"/>
        <v>44338</v>
      </c>
      <c r="R699" s="7"/>
    </row>
    <row r="700" spans="14:18" x14ac:dyDescent="0.2">
      <c r="N700" s="367">
        <f t="shared" si="61"/>
        <v>21</v>
      </c>
      <c r="O700" s="368">
        <f t="shared" si="60"/>
        <v>2111</v>
      </c>
      <c r="P700" s="369">
        <f t="shared" ref="P700:Q715" si="65">P699+1</f>
        <v>44337</v>
      </c>
      <c r="Q700" s="369">
        <f t="shared" si="65"/>
        <v>44339</v>
      </c>
      <c r="R700" s="7"/>
    </row>
    <row r="701" spans="14:18" x14ac:dyDescent="0.2">
      <c r="N701" s="367">
        <f t="shared" si="61"/>
        <v>22</v>
      </c>
      <c r="O701" s="368">
        <f t="shared" si="60"/>
        <v>2015</v>
      </c>
      <c r="P701" s="369">
        <f t="shared" si="65"/>
        <v>44338</v>
      </c>
      <c r="Q701" s="369">
        <f t="shared" si="65"/>
        <v>44340</v>
      </c>
      <c r="R701" s="7"/>
    </row>
    <row r="702" spans="14:18" x14ac:dyDescent="0.2">
      <c r="N702" s="367">
        <f t="shared" si="61"/>
        <v>23</v>
      </c>
      <c r="O702" s="368">
        <f t="shared" si="60"/>
        <v>1928</v>
      </c>
      <c r="P702" s="369">
        <f t="shared" si="65"/>
        <v>44339</v>
      </c>
      <c r="Q702" s="369">
        <f t="shared" si="65"/>
        <v>44341</v>
      </c>
      <c r="R702" s="7"/>
    </row>
    <row r="703" spans="14:18" x14ac:dyDescent="0.2">
      <c r="N703" s="367">
        <f t="shared" si="61"/>
        <v>24</v>
      </c>
      <c r="O703" s="368">
        <f t="shared" si="60"/>
        <v>1848</v>
      </c>
      <c r="P703" s="369">
        <f t="shared" si="65"/>
        <v>44340</v>
      </c>
      <c r="Q703" s="369">
        <f t="shared" si="65"/>
        <v>44342</v>
      </c>
      <c r="R703" s="7"/>
    </row>
    <row r="704" spans="14:18" x14ac:dyDescent="0.2">
      <c r="N704" s="367">
        <f t="shared" si="61"/>
        <v>25</v>
      </c>
      <c r="O704" s="368">
        <f t="shared" si="60"/>
        <v>1774</v>
      </c>
      <c r="P704" s="369">
        <f t="shared" si="65"/>
        <v>44341</v>
      </c>
      <c r="Q704" s="369">
        <f t="shared" si="65"/>
        <v>44343</v>
      </c>
      <c r="R704" s="7"/>
    </row>
    <row r="705" spans="14:18" x14ac:dyDescent="0.2">
      <c r="N705" s="367">
        <f t="shared" si="61"/>
        <v>26</v>
      </c>
      <c r="O705" s="368">
        <f t="shared" si="60"/>
        <v>1705</v>
      </c>
      <c r="P705" s="369">
        <f t="shared" si="65"/>
        <v>44342</v>
      </c>
      <c r="Q705" s="369">
        <f t="shared" si="65"/>
        <v>44344</v>
      </c>
      <c r="R705" s="7"/>
    </row>
    <row r="706" spans="14:18" x14ac:dyDescent="0.2">
      <c r="N706" s="367">
        <f t="shared" si="61"/>
        <v>27</v>
      </c>
      <c r="O706" s="368">
        <f t="shared" si="60"/>
        <v>1642</v>
      </c>
      <c r="P706" s="369">
        <f t="shared" si="65"/>
        <v>44343</v>
      </c>
      <c r="Q706" s="369">
        <f t="shared" si="65"/>
        <v>44345</v>
      </c>
      <c r="R706" s="7"/>
    </row>
    <row r="707" spans="14:18" x14ac:dyDescent="0.2">
      <c r="N707" s="367">
        <f t="shared" si="61"/>
        <v>28</v>
      </c>
      <c r="O707" s="368">
        <f t="shared" si="60"/>
        <v>1584</v>
      </c>
      <c r="P707" s="369">
        <f t="shared" si="65"/>
        <v>44344</v>
      </c>
      <c r="Q707" s="369">
        <f t="shared" si="65"/>
        <v>44346</v>
      </c>
      <c r="R707" s="7"/>
    </row>
    <row r="708" spans="14:18" x14ac:dyDescent="0.2">
      <c r="N708" s="367">
        <f t="shared" si="61"/>
        <v>29</v>
      </c>
      <c r="O708" s="368">
        <f t="shared" si="60"/>
        <v>1529</v>
      </c>
      <c r="P708" s="369">
        <f t="shared" si="65"/>
        <v>44345</v>
      </c>
      <c r="Q708" s="369">
        <f t="shared" si="65"/>
        <v>44347</v>
      </c>
      <c r="R708" s="7"/>
    </row>
    <row r="709" spans="14:18" x14ac:dyDescent="0.2">
      <c r="N709" s="367">
        <f t="shared" si="61"/>
        <v>30</v>
      </c>
      <c r="O709" s="368">
        <f t="shared" si="60"/>
        <v>1478</v>
      </c>
      <c r="P709" s="369">
        <f t="shared" si="65"/>
        <v>44346</v>
      </c>
      <c r="Q709" s="369">
        <f t="shared" si="65"/>
        <v>44348</v>
      </c>
      <c r="R709" s="7"/>
    </row>
    <row r="710" spans="14:18" x14ac:dyDescent="0.2">
      <c r="N710" s="367">
        <f t="shared" si="61"/>
        <v>31</v>
      </c>
      <c r="O710" s="368">
        <f t="shared" si="60"/>
        <v>1431</v>
      </c>
      <c r="P710" s="369">
        <f t="shared" si="65"/>
        <v>44347</v>
      </c>
      <c r="Q710" s="369">
        <f t="shared" si="65"/>
        <v>44349</v>
      </c>
      <c r="R710" s="7"/>
    </row>
    <row r="711" spans="14:18" x14ac:dyDescent="0.2">
      <c r="N711" s="367">
        <f t="shared" si="61"/>
        <v>1</v>
      </c>
      <c r="O711" s="368">
        <f t="shared" si="60"/>
        <v>44348</v>
      </c>
      <c r="P711" s="369">
        <f t="shared" si="65"/>
        <v>44348</v>
      </c>
      <c r="Q711" s="369">
        <f t="shared" si="65"/>
        <v>44350</v>
      </c>
      <c r="R711" s="7"/>
    </row>
    <row r="712" spans="14:18" x14ac:dyDescent="0.2">
      <c r="N712" s="367">
        <f t="shared" si="61"/>
        <v>2</v>
      </c>
      <c r="O712" s="368">
        <f t="shared" si="60"/>
        <v>22175</v>
      </c>
      <c r="P712" s="369">
        <f t="shared" si="65"/>
        <v>44349</v>
      </c>
      <c r="Q712" s="369">
        <f t="shared" si="65"/>
        <v>44351</v>
      </c>
      <c r="R712" s="7"/>
    </row>
    <row r="713" spans="14:18" x14ac:dyDescent="0.2">
      <c r="N713" s="367">
        <f t="shared" si="61"/>
        <v>3</v>
      </c>
      <c r="O713" s="368">
        <f t="shared" si="60"/>
        <v>14783</v>
      </c>
      <c r="P713" s="369">
        <f t="shared" si="65"/>
        <v>44350</v>
      </c>
      <c r="Q713" s="369">
        <f t="shared" si="65"/>
        <v>44352</v>
      </c>
      <c r="R713" s="7"/>
    </row>
    <row r="714" spans="14:18" x14ac:dyDescent="0.2">
      <c r="N714" s="367">
        <f t="shared" si="61"/>
        <v>4</v>
      </c>
      <c r="O714" s="368">
        <f t="shared" ref="O714:O777" si="66">ROUND(P714/N714,0)</f>
        <v>11088</v>
      </c>
      <c r="P714" s="369">
        <f t="shared" si="65"/>
        <v>44351</v>
      </c>
      <c r="Q714" s="369">
        <f t="shared" si="65"/>
        <v>44353</v>
      </c>
      <c r="R714" s="7"/>
    </row>
    <row r="715" spans="14:18" x14ac:dyDescent="0.2">
      <c r="N715" s="367">
        <f t="shared" ref="N715:N778" si="67">DAY(P715)</f>
        <v>5</v>
      </c>
      <c r="O715" s="368">
        <f t="shared" si="66"/>
        <v>8870</v>
      </c>
      <c r="P715" s="369">
        <f t="shared" si="65"/>
        <v>44352</v>
      </c>
      <c r="Q715" s="369">
        <f t="shared" si="65"/>
        <v>44354</v>
      </c>
      <c r="R715" s="7"/>
    </row>
    <row r="716" spans="14:18" x14ac:dyDescent="0.2">
      <c r="N716" s="367">
        <f t="shared" si="67"/>
        <v>6</v>
      </c>
      <c r="O716" s="368">
        <f t="shared" si="66"/>
        <v>7392</v>
      </c>
      <c r="P716" s="369">
        <f t="shared" ref="P716:Q731" si="68">P715+1</f>
        <v>44353</v>
      </c>
      <c r="Q716" s="369">
        <f t="shared" si="68"/>
        <v>44355</v>
      </c>
      <c r="R716" s="7"/>
    </row>
    <row r="717" spans="14:18" x14ac:dyDescent="0.2">
      <c r="N717" s="367">
        <f t="shared" si="67"/>
        <v>7</v>
      </c>
      <c r="O717" s="368">
        <f t="shared" si="66"/>
        <v>6336</v>
      </c>
      <c r="P717" s="369">
        <f t="shared" si="68"/>
        <v>44354</v>
      </c>
      <c r="Q717" s="369">
        <f t="shared" si="68"/>
        <v>44356</v>
      </c>
      <c r="R717" s="7"/>
    </row>
    <row r="718" spans="14:18" x14ac:dyDescent="0.2">
      <c r="N718" s="367">
        <f t="shared" si="67"/>
        <v>8</v>
      </c>
      <c r="O718" s="368">
        <f t="shared" si="66"/>
        <v>5544</v>
      </c>
      <c r="P718" s="369">
        <f t="shared" si="68"/>
        <v>44355</v>
      </c>
      <c r="Q718" s="369">
        <f t="shared" si="68"/>
        <v>44357</v>
      </c>
      <c r="R718" s="7"/>
    </row>
    <row r="719" spans="14:18" x14ac:dyDescent="0.2">
      <c r="N719" s="367">
        <f t="shared" si="67"/>
        <v>9</v>
      </c>
      <c r="O719" s="368">
        <f t="shared" si="66"/>
        <v>4928</v>
      </c>
      <c r="P719" s="369">
        <f t="shared" si="68"/>
        <v>44356</v>
      </c>
      <c r="Q719" s="369">
        <f t="shared" si="68"/>
        <v>44358</v>
      </c>
      <c r="R719" s="7"/>
    </row>
    <row r="720" spans="14:18" x14ac:dyDescent="0.2">
      <c r="N720" s="367">
        <f t="shared" si="67"/>
        <v>10</v>
      </c>
      <c r="O720" s="368">
        <f t="shared" si="66"/>
        <v>4436</v>
      </c>
      <c r="P720" s="369">
        <f t="shared" si="68"/>
        <v>44357</v>
      </c>
      <c r="Q720" s="369">
        <f t="shared" si="68"/>
        <v>44359</v>
      </c>
      <c r="R720" s="7"/>
    </row>
    <row r="721" spans="14:18" x14ac:dyDescent="0.2">
      <c r="N721" s="367">
        <f t="shared" si="67"/>
        <v>11</v>
      </c>
      <c r="O721" s="368">
        <f t="shared" si="66"/>
        <v>4033</v>
      </c>
      <c r="P721" s="369">
        <f t="shared" si="68"/>
        <v>44358</v>
      </c>
      <c r="Q721" s="369">
        <f t="shared" si="68"/>
        <v>44360</v>
      </c>
      <c r="R721" s="7"/>
    </row>
    <row r="722" spans="14:18" x14ac:dyDescent="0.2">
      <c r="N722" s="367">
        <f t="shared" si="67"/>
        <v>12</v>
      </c>
      <c r="O722" s="368">
        <f t="shared" si="66"/>
        <v>3697</v>
      </c>
      <c r="P722" s="369">
        <f t="shared" si="68"/>
        <v>44359</v>
      </c>
      <c r="Q722" s="369">
        <f t="shared" si="68"/>
        <v>44361</v>
      </c>
      <c r="R722" s="7"/>
    </row>
    <row r="723" spans="14:18" x14ac:dyDescent="0.2">
      <c r="N723" s="367">
        <f t="shared" si="67"/>
        <v>13</v>
      </c>
      <c r="O723" s="368">
        <f t="shared" si="66"/>
        <v>3412</v>
      </c>
      <c r="P723" s="369">
        <f t="shared" si="68"/>
        <v>44360</v>
      </c>
      <c r="Q723" s="369">
        <f t="shared" si="68"/>
        <v>44362</v>
      </c>
      <c r="R723" s="7"/>
    </row>
    <row r="724" spans="14:18" x14ac:dyDescent="0.2">
      <c r="N724" s="367">
        <f t="shared" si="67"/>
        <v>14</v>
      </c>
      <c r="O724" s="368">
        <f t="shared" si="66"/>
        <v>3169</v>
      </c>
      <c r="P724" s="369">
        <f t="shared" si="68"/>
        <v>44361</v>
      </c>
      <c r="Q724" s="369">
        <f t="shared" si="68"/>
        <v>44363</v>
      </c>
      <c r="R724" s="7"/>
    </row>
    <row r="725" spans="14:18" x14ac:dyDescent="0.2">
      <c r="N725" s="367">
        <f t="shared" si="67"/>
        <v>15</v>
      </c>
      <c r="O725" s="368">
        <f t="shared" si="66"/>
        <v>2957</v>
      </c>
      <c r="P725" s="369">
        <f t="shared" si="68"/>
        <v>44362</v>
      </c>
      <c r="Q725" s="369">
        <f t="shared" si="68"/>
        <v>44364</v>
      </c>
      <c r="R725" s="7"/>
    </row>
    <row r="726" spans="14:18" x14ac:dyDescent="0.2">
      <c r="N726" s="367">
        <f t="shared" si="67"/>
        <v>16</v>
      </c>
      <c r="O726" s="368">
        <f t="shared" si="66"/>
        <v>2773</v>
      </c>
      <c r="P726" s="369">
        <f t="shared" si="68"/>
        <v>44363</v>
      </c>
      <c r="Q726" s="369">
        <f t="shared" si="68"/>
        <v>44365</v>
      </c>
      <c r="R726" s="7"/>
    </row>
    <row r="727" spans="14:18" x14ac:dyDescent="0.2">
      <c r="N727" s="367">
        <f t="shared" si="67"/>
        <v>17</v>
      </c>
      <c r="O727" s="368">
        <f t="shared" si="66"/>
        <v>2610</v>
      </c>
      <c r="P727" s="369">
        <f t="shared" si="68"/>
        <v>44364</v>
      </c>
      <c r="Q727" s="369">
        <f t="shared" si="68"/>
        <v>44366</v>
      </c>
      <c r="R727" s="7"/>
    </row>
    <row r="728" spans="14:18" x14ac:dyDescent="0.2">
      <c r="N728" s="367">
        <f t="shared" si="67"/>
        <v>18</v>
      </c>
      <c r="O728" s="368">
        <f t="shared" si="66"/>
        <v>2465</v>
      </c>
      <c r="P728" s="369">
        <f t="shared" si="68"/>
        <v>44365</v>
      </c>
      <c r="Q728" s="369">
        <f t="shared" si="68"/>
        <v>44367</v>
      </c>
      <c r="R728" s="7"/>
    </row>
    <row r="729" spans="14:18" x14ac:dyDescent="0.2">
      <c r="N729" s="367">
        <f t="shared" si="67"/>
        <v>19</v>
      </c>
      <c r="O729" s="368">
        <f t="shared" si="66"/>
        <v>2335</v>
      </c>
      <c r="P729" s="369">
        <f t="shared" si="68"/>
        <v>44366</v>
      </c>
      <c r="Q729" s="369">
        <f t="shared" si="68"/>
        <v>44368</v>
      </c>
      <c r="R729" s="7"/>
    </row>
    <row r="730" spans="14:18" x14ac:dyDescent="0.2">
      <c r="N730" s="367">
        <f t="shared" si="67"/>
        <v>20</v>
      </c>
      <c r="O730" s="368">
        <f t="shared" si="66"/>
        <v>2218</v>
      </c>
      <c r="P730" s="369">
        <f t="shared" si="68"/>
        <v>44367</v>
      </c>
      <c r="Q730" s="369">
        <f t="shared" si="68"/>
        <v>44369</v>
      </c>
      <c r="R730" s="7"/>
    </row>
    <row r="731" spans="14:18" x14ac:dyDescent="0.2">
      <c r="N731" s="367">
        <f t="shared" si="67"/>
        <v>21</v>
      </c>
      <c r="O731" s="368">
        <f t="shared" si="66"/>
        <v>2113</v>
      </c>
      <c r="P731" s="369">
        <f t="shared" si="68"/>
        <v>44368</v>
      </c>
      <c r="Q731" s="369">
        <f t="shared" si="68"/>
        <v>44370</v>
      </c>
      <c r="R731" s="7"/>
    </row>
    <row r="732" spans="14:18" x14ac:dyDescent="0.2">
      <c r="N732" s="367">
        <f t="shared" si="67"/>
        <v>22</v>
      </c>
      <c r="O732" s="368">
        <f t="shared" si="66"/>
        <v>2017</v>
      </c>
      <c r="P732" s="369">
        <f t="shared" ref="P732:Q747" si="69">P731+1</f>
        <v>44369</v>
      </c>
      <c r="Q732" s="369">
        <f t="shared" si="69"/>
        <v>44371</v>
      </c>
      <c r="R732" s="7"/>
    </row>
    <row r="733" spans="14:18" x14ac:dyDescent="0.2">
      <c r="N733" s="367">
        <f t="shared" si="67"/>
        <v>23</v>
      </c>
      <c r="O733" s="368">
        <f t="shared" si="66"/>
        <v>1929</v>
      </c>
      <c r="P733" s="369">
        <f t="shared" si="69"/>
        <v>44370</v>
      </c>
      <c r="Q733" s="369">
        <f t="shared" si="69"/>
        <v>44372</v>
      </c>
      <c r="R733" s="7"/>
    </row>
    <row r="734" spans="14:18" x14ac:dyDescent="0.2">
      <c r="N734" s="367">
        <f t="shared" si="67"/>
        <v>24</v>
      </c>
      <c r="O734" s="368">
        <f t="shared" si="66"/>
        <v>1849</v>
      </c>
      <c r="P734" s="369">
        <f t="shared" si="69"/>
        <v>44371</v>
      </c>
      <c r="Q734" s="369">
        <f t="shared" si="69"/>
        <v>44373</v>
      </c>
      <c r="R734" s="7"/>
    </row>
    <row r="735" spans="14:18" x14ac:dyDescent="0.2">
      <c r="N735" s="367">
        <f t="shared" si="67"/>
        <v>25</v>
      </c>
      <c r="O735" s="368">
        <f t="shared" si="66"/>
        <v>1775</v>
      </c>
      <c r="P735" s="369">
        <f t="shared" si="69"/>
        <v>44372</v>
      </c>
      <c r="Q735" s="369">
        <f t="shared" si="69"/>
        <v>44374</v>
      </c>
      <c r="R735" s="7"/>
    </row>
    <row r="736" spans="14:18" x14ac:dyDescent="0.2">
      <c r="N736" s="367">
        <f t="shared" si="67"/>
        <v>26</v>
      </c>
      <c r="O736" s="368">
        <f t="shared" si="66"/>
        <v>1707</v>
      </c>
      <c r="P736" s="369">
        <f t="shared" si="69"/>
        <v>44373</v>
      </c>
      <c r="Q736" s="369">
        <f t="shared" si="69"/>
        <v>44375</v>
      </c>
      <c r="R736" s="7"/>
    </row>
    <row r="737" spans="14:18" x14ac:dyDescent="0.2">
      <c r="N737" s="367">
        <f t="shared" si="67"/>
        <v>27</v>
      </c>
      <c r="O737" s="368">
        <f t="shared" si="66"/>
        <v>1643</v>
      </c>
      <c r="P737" s="369">
        <f t="shared" si="69"/>
        <v>44374</v>
      </c>
      <c r="Q737" s="369">
        <f t="shared" si="69"/>
        <v>44376</v>
      </c>
      <c r="R737" s="7"/>
    </row>
    <row r="738" spans="14:18" x14ac:dyDescent="0.2">
      <c r="N738" s="367">
        <f t="shared" si="67"/>
        <v>28</v>
      </c>
      <c r="O738" s="368">
        <f t="shared" si="66"/>
        <v>1585</v>
      </c>
      <c r="P738" s="369">
        <f t="shared" si="69"/>
        <v>44375</v>
      </c>
      <c r="Q738" s="369">
        <f t="shared" si="69"/>
        <v>44377</v>
      </c>
      <c r="R738" s="7"/>
    </row>
    <row r="739" spans="14:18" x14ac:dyDescent="0.2">
      <c r="N739" s="367">
        <f t="shared" si="67"/>
        <v>29</v>
      </c>
      <c r="O739" s="368">
        <f t="shared" si="66"/>
        <v>1530</v>
      </c>
      <c r="P739" s="369">
        <f t="shared" si="69"/>
        <v>44376</v>
      </c>
      <c r="Q739" s="369">
        <f t="shared" si="69"/>
        <v>44378</v>
      </c>
      <c r="R739" s="7"/>
    </row>
    <row r="740" spans="14:18" x14ac:dyDescent="0.2">
      <c r="N740" s="367">
        <f t="shared" si="67"/>
        <v>30</v>
      </c>
      <c r="O740" s="368">
        <f t="shared" si="66"/>
        <v>1479</v>
      </c>
      <c r="P740" s="369">
        <f t="shared" si="69"/>
        <v>44377</v>
      </c>
      <c r="Q740" s="369">
        <f t="shared" si="69"/>
        <v>44379</v>
      </c>
      <c r="R740" s="7"/>
    </row>
    <row r="741" spans="14:18" x14ac:dyDescent="0.2">
      <c r="N741" s="367">
        <f t="shared" si="67"/>
        <v>1</v>
      </c>
      <c r="O741" s="368">
        <f t="shared" si="66"/>
        <v>44378</v>
      </c>
      <c r="P741" s="369">
        <f t="shared" si="69"/>
        <v>44378</v>
      </c>
      <c r="Q741" s="369">
        <f t="shared" si="69"/>
        <v>44380</v>
      </c>
      <c r="R741" s="7"/>
    </row>
    <row r="742" spans="14:18" x14ac:dyDescent="0.2">
      <c r="N742" s="367">
        <f t="shared" si="67"/>
        <v>2</v>
      </c>
      <c r="O742" s="368">
        <f t="shared" si="66"/>
        <v>22190</v>
      </c>
      <c r="P742" s="369">
        <f t="shared" si="69"/>
        <v>44379</v>
      </c>
      <c r="Q742" s="369">
        <f t="shared" si="69"/>
        <v>44381</v>
      </c>
      <c r="R742" s="7"/>
    </row>
    <row r="743" spans="14:18" x14ac:dyDescent="0.2">
      <c r="N743" s="367">
        <f t="shared" si="67"/>
        <v>3</v>
      </c>
      <c r="O743" s="368">
        <f t="shared" si="66"/>
        <v>14793</v>
      </c>
      <c r="P743" s="369">
        <f t="shared" si="69"/>
        <v>44380</v>
      </c>
      <c r="Q743" s="369">
        <f t="shared" si="69"/>
        <v>44382</v>
      </c>
      <c r="R743" s="7"/>
    </row>
    <row r="744" spans="14:18" x14ac:dyDescent="0.2">
      <c r="N744" s="367">
        <f t="shared" si="67"/>
        <v>4</v>
      </c>
      <c r="O744" s="368">
        <f t="shared" si="66"/>
        <v>11095</v>
      </c>
      <c r="P744" s="369">
        <f t="shared" si="69"/>
        <v>44381</v>
      </c>
      <c r="Q744" s="369">
        <f t="shared" si="69"/>
        <v>44383</v>
      </c>
      <c r="R744" s="7"/>
    </row>
    <row r="745" spans="14:18" x14ac:dyDescent="0.2">
      <c r="N745" s="367">
        <f t="shared" si="67"/>
        <v>5</v>
      </c>
      <c r="O745" s="368">
        <f t="shared" si="66"/>
        <v>8876</v>
      </c>
      <c r="P745" s="369">
        <f t="shared" si="69"/>
        <v>44382</v>
      </c>
      <c r="Q745" s="369">
        <f t="shared" si="69"/>
        <v>44384</v>
      </c>
      <c r="R745" s="7"/>
    </row>
    <row r="746" spans="14:18" x14ac:dyDescent="0.2">
      <c r="N746" s="367">
        <f t="shared" si="67"/>
        <v>6</v>
      </c>
      <c r="O746" s="368">
        <f t="shared" si="66"/>
        <v>7397</v>
      </c>
      <c r="P746" s="369">
        <f t="shared" si="69"/>
        <v>44383</v>
      </c>
      <c r="Q746" s="369">
        <f t="shared" si="69"/>
        <v>44385</v>
      </c>
      <c r="R746" s="7"/>
    </row>
    <row r="747" spans="14:18" x14ac:dyDescent="0.2">
      <c r="N747" s="367">
        <f t="shared" si="67"/>
        <v>7</v>
      </c>
      <c r="O747" s="368">
        <f t="shared" si="66"/>
        <v>6341</v>
      </c>
      <c r="P747" s="369">
        <f t="shared" si="69"/>
        <v>44384</v>
      </c>
      <c r="Q747" s="369">
        <f t="shared" si="69"/>
        <v>44386</v>
      </c>
      <c r="R747" s="7"/>
    </row>
    <row r="748" spans="14:18" x14ac:dyDescent="0.2">
      <c r="N748" s="367">
        <f t="shared" si="67"/>
        <v>8</v>
      </c>
      <c r="O748" s="368">
        <f t="shared" si="66"/>
        <v>5548</v>
      </c>
      <c r="P748" s="369">
        <f t="shared" ref="P748:Q763" si="70">P747+1</f>
        <v>44385</v>
      </c>
      <c r="Q748" s="369">
        <f t="shared" si="70"/>
        <v>44387</v>
      </c>
      <c r="R748" s="7"/>
    </row>
    <row r="749" spans="14:18" x14ac:dyDescent="0.2">
      <c r="N749" s="367">
        <f t="shared" si="67"/>
        <v>9</v>
      </c>
      <c r="O749" s="368">
        <f t="shared" si="66"/>
        <v>4932</v>
      </c>
      <c r="P749" s="369">
        <f t="shared" si="70"/>
        <v>44386</v>
      </c>
      <c r="Q749" s="369">
        <f t="shared" si="70"/>
        <v>44388</v>
      </c>
      <c r="R749" s="7"/>
    </row>
    <row r="750" spans="14:18" x14ac:dyDescent="0.2">
      <c r="N750" s="367">
        <f t="shared" si="67"/>
        <v>10</v>
      </c>
      <c r="O750" s="368">
        <f t="shared" si="66"/>
        <v>4439</v>
      </c>
      <c r="P750" s="369">
        <f t="shared" si="70"/>
        <v>44387</v>
      </c>
      <c r="Q750" s="369">
        <f t="shared" si="70"/>
        <v>44389</v>
      </c>
      <c r="R750" s="7"/>
    </row>
    <row r="751" spans="14:18" x14ac:dyDescent="0.2">
      <c r="N751" s="367">
        <f t="shared" si="67"/>
        <v>11</v>
      </c>
      <c r="O751" s="368">
        <f t="shared" si="66"/>
        <v>4035</v>
      </c>
      <c r="P751" s="369">
        <f t="shared" si="70"/>
        <v>44388</v>
      </c>
      <c r="Q751" s="369">
        <f t="shared" si="70"/>
        <v>44390</v>
      </c>
      <c r="R751" s="7"/>
    </row>
    <row r="752" spans="14:18" x14ac:dyDescent="0.2">
      <c r="N752" s="367">
        <f t="shared" si="67"/>
        <v>12</v>
      </c>
      <c r="O752" s="368">
        <f t="shared" si="66"/>
        <v>3699</v>
      </c>
      <c r="P752" s="369">
        <f t="shared" si="70"/>
        <v>44389</v>
      </c>
      <c r="Q752" s="369">
        <f t="shared" si="70"/>
        <v>44391</v>
      </c>
      <c r="R752" s="7"/>
    </row>
    <row r="753" spans="14:18" x14ac:dyDescent="0.2">
      <c r="N753" s="367">
        <f t="shared" si="67"/>
        <v>13</v>
      </c>
      <c r="O753" s="368">
        <f t="shared" si="66"/>
        <v>3415</v>
      </c>
      <c r="P753" s="369">
        <f t="shared" si="70"/>
        <v>44390</v>
      </c>
      <c r="Q753" s="369">
        <f t="shared" si="70"/>
        <v>44392</v>
      </c>
      <c r="R753" s="7"/>
    </row>
    <row r="754" spans="14:18" x14ac:dyDescent="0.2">
      <c r="N754" s="367">
        <f t="shared" si="67"/>
        <v>14</v>
      </c>
      <c r="O754" s="368">
        <f t="shared" si="66"/>
        <v>3171</v>
      </c>
      <c r="P754" s="369">
        <f t="shared" si="70"/>
        <v>44391</v>
      </c>
      <c r="Q754" s="369">
        <f t="shared" si="70"/>
        <v>44393</v>
      </c>
      <c r="R754" s="7"/>
    </row>
    <row r="755" spans="14:18" x14ac:dyDescent="0.2">
      <c r="N755" s="367">
        <f t="shared" si="67"/>
        <v>15</v>
      </c>
      <c r="O755" s="368">
        <f t="shared" si="66"/>
        <v>2959</v>
      </c>
      <c r="P755" s="369">
        <f t="shared" si="70"/>
        <v>44392</v>
      </c>
      <c r="Q755" s="369">
        <f t="shared" si="70"/>
        <v>44394</v>
      </c>
      <c r="R755" s="7"/>
    </row>
    <row r="756" spans="14:18" x14ac:dyDescent="0.2">
      <c r="N756" s="367">
        <f t="shared" si="67"/>
        <v>16</v>
      </c>
      <c r="O756" s="368">
        <f t="shared" si="66"/>
        <v>2775</v>
      </c>
      <c r="P756" s="369">
        <f t="shared" si="70"/>
        <v>44393</v>
      </c>
      <c r="Q756" s="369">
        <f t="shared" si="70"/>
        <v>44395</v>
      </c>
      <c r="R756" s="7"/>
    </row>
    <row r="757" spans="14:18" x14ac:dyDescent="0.2">
      <c r="N757" s="367">
        <f t="shared" si="67"/>
        <v>17</v>
      </c>
      <c r="O757" s="368">
        <f t="shared" si="66"/>
        <v>2611</v>
      </c>
      <c r="P757" s="369">
        <f t="shared" si="70"/>
        <v>44394</v>
      </c>
      <c r="Q757" s="369">
        <f t="shared" si="70"/>
        <v>44396</v>
      </c>
      <c r="R757" s="7"/>
    </row>
    <row r="758" spans="14:18" x14ac:dyDescent="0.2">
      <c r="N758" s="367">
        <f t="shared" si="67"/>
        <v>18</v>
      </c>
      <c r="O758" s="368">
        <f t="shared" si="66"/>
        <v>2466</v>
      </c>
      <c r="P758" s="369">
        <f t="shared" si="70"/>
        <v>44395</v>
      </c>
      <c r="Q758" s="369">
        <f t="shared" si="70"/>
        <v>44397</v>
      </c>
      <c r="R758" s="7"/>
    </row>
    <row r="759" spans="14:18" x14ac:dyDescent="0.2">
      <c r="N759" s="367">
        <f t="shared" si="67"/>
        <v>19</v>
      </c>
      <c r="O759" s="368">
        <f t="shared" si="66"/>
        <v>2337</v>
      </c>
      <c r="P759" s="369">
        <f t="shared" si="70"/>
        <v>44396</v>
      </c>
      <c r="Q759" s="369">
        <f t="shared" si="70"/>
        <v>44398</v>
      </c>
      <c r="R759" s="7"/>
    </row>
    <row r="760" spans="14:18" x14ac:dyDescent="0.2">
      <c r="N760" s="367">
        <f t="shared" si="67"/>
        <v>20</v>
      </c>
      <c r="O760" s="368">
        <f t="shared" si="66"/>
        <v>2220</v>
      </c>
      <c r="P760" s="369">
        <f t="shared" si="70"/>
        <v>44397</v>
      </c>
      <c r="Q760" s="369">
        <f t="shared" si="70"/>
        <v>44399</v>
      </c>
      <c r="R760" s="7"/>
    </row>
    <row r="761" spans="14:18" x14ac:dyDescent="0.2">
      <c r="N761" s="367">
        <f t="shared" si="67"/>
        <v>21</v>
      </c>
      <c r="O761" s="368">
        <f t="shared" si="66"/>
        <v>2114</v>
      </c>
      <c r="P761" s="369">
        <f t="shared" si="70"/>
        <v>44398</v>
      </c>
      <c r="Q761" s="369">
        <f t="shared" si="70"/>
        <v>44400</v>
      </c>
      <c r="R761" s="7"/>
    </row>
    <row r="762" spans="14:18" x14ac:dyDescent="0.2">
      <c r="N762" s="367">
        <f t="shared" si="67"/>
        <v>22</v>
      </c>
      <c r="O762" s="368">
        <f t="shared" si="66"/>
        <v>2018</v>
      </c>
      <c r="P762" s="369">
        <f t="shared" si="70"/>
        <v>44399</v>
      </c>
      <c r="Q762" s="369">
        <f t="shared" si="70"/>
        <v>44401</v>
      </c>
      <c r="R762" s="7"/>
    </row>
    <row r="763" spans="14:18" x14ac:dyDescent="0.2">
      <c r="N763" s="367">
        <f t="shared" si="67"/>
        <v>23</v>
      </c>
      <c r="O763" s="368">
        <f t="shared" si="66"/>
        <v>1930</v>
      </c>
      <c r="P763" s="369">
        <f t="shared" si="70"/>
        <v>44400</v>
      </c>
      <c r="Q763" s="369">
        <f t="shared" si="70"/>
        <v>44402</v>
      </c>
      <c r="R763" s="7"/>
    </row>
    <row r="764" spans="14:18" x14ac:dyDescent="0.2">
      <c r="N764" s="367">
        <f t="shared" si="67"/>
        <v>24</v>
      </c>
      <c r="O764" s="368">
        <f t="shared" si="66"/>
        <v>1850</v>
      </c>
      <c r="P764" s="369">
        <f t="shared" ref="P764:Q779" si="71">P763+1</f>
        <v>44401</v>
      </c>
      <c r="Q764" s="369">
        <f t="shared" si="71"/>
        <v>44403</v>
      </c>
      <c r="R764" s="7"/>
    </row>
    <row r="765" spans="14:18" x14ac:dyDescent="0.2">
      <c r="N765" s="367">
        <f t="shared" si="67"/>
        <v>25</v>
      </c>
      <c r="O765" s="368">
        <f t="shared" si="66"/>
        <v>1776</v>
      </c>
      <c r="P765" s="369">
        <f t="shared" si="71"/>
        <v>44402</v>
      </c>
      <c r="Q765" s="369">
        <f t="shared" si="71"/>
        <v>44404</v>
      </c>
      <c r="R765" s="7"/>
    </row>
    <row r="766" spans="14:18" x14ac:dyDescent="0.2">
      <c r="N766" s="367">
        <f t="shared" si="67"/>
        <v>26</v>
      </c>
      <c r="O766" s="368">
        <f t="shared" si="66"/>
        <v>1708</v>
      </c>
      <c r="P766" s="369">
        <f t="shared" si="71"/>
        <v>44403</v>
      </c>
      <c r="Q766" s="369">
        <f t="shared" si="71"/>
        <v>44405</v>
      </c>
      <c r="R766" s="7"/>
    </row>
    <row r="767" spans="14:18" x14ac:dyDescent="0.2">
      <c r="N767" s="367">
        <f t="shared" si="67"/>
        <v>27</v>
      </c>
      <c r="O767" s="368">
        <f t="shared" si="66"/>
        <v>1645</v>
      </c>
      <c r="P767" s="369">
        <f t="shared" si="71"/>
        <v>44404</v>
      </c>
      <c r="Q767" s="369">
        <f t="shared" si="71"/>
        <v>44406</v>
      </c>
      <c r="R767" s="7"/>
    </row>
    <row r="768" spans="14:18" x14ac:dyDescent="0.2">
      <c r="N768" s="367">
        <f t="shared" si="67"/>
        <v>28</v>
      </c>
      <c r="O768" s="368">
        <f t="shared" si="66"/>
        <v>1586</v>
      </c>
      <c r="P768" s="369">
        <f t="shared" si="71"/>
        <v>44405</v>
      </c>
      <c r="Q768" s="369">
        <f t="shared" si="71"/>
        <v>44407</v>
      </c>
      <c r="R768" s="7"/>
    </row>
    <row r="769" spans="14:18" x14ac:dyDescent="0.2">
      <c r="N769" s="367">
        <f t="shared" si="67"/>
        <v>29</v>
      </c>
      <c r="O769" s="368">
        <f t="shared" si="66"/>
        <v>1531</v>
      </c>
      <c r="P769" s="369">
        <f t="shared" si="71"/>
        <v>44406</v>
      </c>
      <c r="Q769" s="369">
        <f t="shared" si="71"/>
        <v>44408</v>
      </c>
      <c r="R769" s="7"/>
    </row>
    <row r="770" spans="14:18" x14ac:dyDescent="0.2">
      <c r="N770" s="367">
        <f t="shared" si="67"/>
        <v>30</v>
      </c>
      <c r="O770" s="368">
        <f t="shared" si="66"/>
        <v>1480</v>
      </c>
      <c r="P770" s="369">
        <f t="shared" si="71"/>
        <v>44407</v>
      </c>
      <c r="Q770" s="369">
        <f t="shared" si="71"/>
        <v>44409</v>
      </c>
      <c r="R770" s="7"/>
    </row>
    <row r="771" spans="14:18" x14ac:dyDescent="0.2">
      <c r="N771" s="367">
        <f t="shared" si="67"/>
        <v>31</v>
      </c>
      <c r="O771" s="368">
        <f t="shared" si="66"/>
        <v>1433</v>
      </c>
      <c r="P771" s="369">
        <f t="shared" si="71"/>
        <v>44408</v>
      </c>
      <c r="Q771" s="369">
        <f t="shared" si="71"/>
        <v>44410</v>
      </c>
      <c r="R771" s="7"/>
    </row>
    <row r="772" spans="14:18" x14ac:dyDescent="0.2">
      <c r="N772" s="367">
        <f t="shared" si="67"/>
        <v>1</v>
      </c>
      <c r="O772" s="368">
        <f t="shared" si="66"/>
        <v>44409</v>
      </c>
      <c r="P772" s="369">
        <f t="shared" si="71"/>
        <v>44409</v>
      </c>
      <c r="Q772" s="369">
        <f t="shared" si="71"/>
        <v>44411</v>
      </c>
      <c r="R772" s="7"/>
    </row>
    <row r="773" spans="14:18" x14ac:dyDescent="0.2">
      <c r="N773" s="367">
        <f t="shared" si="67"/>
        <v>2</v>
      </c>
      <c r="O773" s="368">
        <f t="shared" si="66"/>
        <v>22205</v>
      </c>
      <c r="P773" s="369">
        <f t="shared" si="71"/>
        <v>44410</v>
      </c>
      <c r="Q773" s="369">
        <f t="shared" si="71"/>
        <v>44412</v>
      </c>
      <c r="R773" s="7"/>
    </row>
    <row r="774" spans="14:18" x14ac:dyDescent="0.2">
      <c r="N774" s="367">
        <f t="shared" si="67"/>
        <v>3</v>
      </c>
      <c r="O774" s="368">
        <f t="shared" si="66"/>
        <v>14804</v>
      </c>
      <c r="P774" s="369">
        <f t="shared" si="71"/>
        <v>44411</v>
      </c>
      <c r="Q774" s="369">
        <f t="shared" si="71"/>
        <v>44413</v>
      </c>
      <c r="R774" s="7"/>
    </row>
    <row r="775" spans="14:18" x14ac:dyDescent="0.2">
      <c r="N775" s="367">
        <f t="shared" si="67"/>
        <v>4</v>
      </c>
      <c r="O775" s="368">
        <f t="shared" si="66"/>
        <v>11103</v>
      </c>
      <c r="P775" s="369">
        <f t="shared" si="71"/>
        <v>44412</v>
      </c>
      <c r="Q775" s="369">
        <f t="shared" si="71"/>
        <v>44414</v>
      </c>
      <c r="R775" s="7"/>
    </row>
    <row r="776" spans="14:18" x14ac:dyDescent="0.2">
      <c r="N776" s="367">
        <f t="shared" si="67"/>
        <v>5</v>
      </c>
      <c r="O776" s="368">
        <f t="shared" si="66"/>
        <v>8883</v>
      </c>
      <c r="P776" s="369">
        <f t="shared" si="71"/>
        <v>44413</v>
      </c>
      <c r="Q776" s="369">
        <f t="shared" si="71"/>
        <v>44415</v>
      </c>
      <c r="R776" s="7"/>
    </row>
    <row r="777" spans="14:18" x14ac:dyDescent="0.2">
      <c r="N777" s="367">
        <f t="shared" si="67"/>
        <v>6</v>
      </c>
      <c r="O777" s="368">
        <f t="shared" si="66"/>
        <v>7402</v>
      </c>
      <c r="P777" s="369">
        <f t="shared" si="71"/>
        <v>44414</v>
      </c>
      <c r="Q777" s="369">
        <f t="shared" si="71"/>
        <v>44416</v>
      </c>
      <c r="R777" s="7"/>
    </row>
    <row r="778" spans="14:18" x14ac:dyDescent="0.2">
      <c r="N778" s="367">
        <f t="shared" si="67"/>
        <v>7</v>
      </c>
      <c r="O778" s="368">
        <f t="shared" ref="O778:O841" si="72">ROUND(P778/N778,0)</f>
        <v>6345</v>
      </c>
      <c r="P778" s="369">
        <f t="shared" si="71"/>
        <v>44415</v>
      </c>
      <c r="Q778" s="369">
        <f t="shared" si="71"/>
        <v>44417</v>
      </c>
      <c r="R778" s="7"/>
    </row>
    <row r="779" spans="14:18" x14ac:dyDescent="0.2">
      <c r="N779" s="367">
        <f t="shared" ref="N779:N842" si="73">DAY(P779)</f>
        <v>8</v>
      </c>
      <c r="O779" s="368">
        <f t="shared" si="72"/>
        <v>5552</v>
      </c>
      <c r="P779" s="369">
        <f t="shared" si="71"/>
        <v>44416</v>
      </c>
      <c r="Q779" s="369">
        <f t="shared" si="71"/>
        <v>44418</v>
      </c>
      <c r="R779" s="7"/>
    </row>
    <row r="780" spans="14:18" x14ac:dyDescent="0.2">
      <c r="N780" s="367">
        <f t="shared" si="73"/>
        <v>9</v>
      </c>
      <c r="O780" s="368">
        <f t="shared" si="72"/>
        <v>4935</v>
      </c>
      <c r="P780" s="369">
        <f t="shared" ref="P780:Q795" si="74">P779+1</f>
        <v>44417</v>
      </c>
      <c r="Q780" s="369">
        <f t="shared" si="74"/>
        <v>44419</v>
      </c>
      <c r="R780" s="7"/>
    </row>
    <row r="781" spans="14:18" x14ac:dyDescent="0.2">
      <c r="N781" s="367">
        <f t="shared" si="73"/>
        <v>10</v>
      </c>
      <c r="O781" s="368">
        <f t="shared" si="72"/>
        <v>4442</v>
      </c>
      <c r="P781" s="369">
        <f t="shared" si="74"/>
        <v>44418</v>
      </c>
      <c r="Q781" s="369">
        <f t="shared" si="74"/>
        <v>44420</v>
      </c>
      <c r="R781" s="7"/>
    </row>
    <row r="782" spans="14:18" x14ac:dyDescent="0.2">
      <c r="N782" s="367">
        <f t="shared" si="73"/>
        <v>11</v>
      </c>
      <c r="O782" s="368">
        <f t="shared" si="72"/>
        <v>4038</v>
      </c>
      <c r="P782" s="369">
        <f t="shared" si="74"/>
        <v>44419</v>
      </c>
      <c r="Q782" s="369">
        <f t="shared" si="74"/>
        <v>44421</v>
      </c>
      <c r="R782" s="7"/>
    </row>
    <row r="783" spans="14:18" x14ac:dyDescent="0.2">
      <c r="N783" s="367">
        <f t="shared" si="73"/>
        <v>12</v>
      </c>
      <c r="O783" s="368">
        <f t="shared" si="72"/>
        <v>3702</v>
      </c>
      <c r="P783" s="369">
        <f t="shared" si="74"/>
        <v>44420</v>
      </c>
      <c r="Q783" s="369">
        <f t="shared" si="74"/>
        <v>44422</v>
      </c>
      <c r="R783" s="7"/>
    </row>
    <row r="784" spans="14:18" x14ac:dyDescent="0.2">
      <c r="N784" s="367">
        <f t="shared" si="73"/>
        <v>13</v>
      </c>
      <c r="O784" s="368">
        <f t="shared" si="72"/>
        <v>3417</v>
      </c>
      <c r="P784" s="369">
        <f t="shared" si="74"/>
        <v>44421</v>
      </c>
      <c r="Q784" s="369">
        <f t="shared" si="74"/>
        <v>44423</v>
      </c>
      <c r="R784" s="7"/>
    </row>
    <row r="785" spans="14:18" x14ac:dyDescent="0.2">
      <c r="N785" s="367">
        <f t="shared" si="73"/>
        <v>14</v>
      </c>
      <c r="O785" s="368">
        <f t="shared" si="72"/>
        <v>3173</v>
      </c>
      <c r="P785" s="369">
        <f t="shared" si="74"/>
        <v>44422</v>
      </c>
      <c r="Q785" s="369">
        <f t="shared" si="74"/>
        <v>44424</v>
      </c>
      <c r="R785" s="7"/>
    </row>
    <row r="786" spans="14:18" x14ac:dyDescent="0.2">
      <c r="N786" s="367">
        <f t="shared" si="73"/>
        <v>15</v>
      </c>
      <c r="O786" s="368">
        <f t="shared" si="72"/>
        <v>2962</v>
      </c>
      <c r="P786" s="369">
        <f t="shared" si="74"/>
        <v>44423</v>
      </c>
      <c r="Q786" s="369">
        <f t="shared" si="74"/>
        <v>44425</v>
      </c>
      <c r="R786" s="7"/>
    </row>
    <row r="787" spans="14:18" x14ac:dyDescent="0.2">
      <c r="N787" s="367">
        <f t="shared" si="73"/>
        <v>16</v>
      </c>
      <c r="O787" s="368">
        <f t="shared" si="72"/>
        <v>2777</v>
      </c>
      <c r="P787" s="369">
        <f t="shared" si="74"/>
        <v>44424</v>
      </c>
      <c r="Q787" s="369">
        <f t="shared" si="74"/>
        <v>44426</v>
      </c>
      <c r="R787" s="7"/>
    </row>
    <row r="788" spans="14:18" x14ac:dyDescent="0.2">
      <c r="N788" s="367">
        <f t="shared" si="73"/>
        <v>17</v>
      </c>
      <c r="O788" s="368">
        <f t="shared" si="72"/>
        <v>2613</v>
      </c>
      <c r="P788" s="369">
        <f t="shared" si="74"/>
        <v>44425</v>
      </c>
      <c r="Q788" s="369">
        <f t="shared" si="74"/>
        <v>44427</v>
      </c>
      <c r="R788" s="7"/>
    </row>
    <row r="789" spans="14:18" x14ac:dyDescent="0.2">
      <c r="N789" s="367">
        <f t="shared" si="73"/>
        <v>18</v>
      </c>
      <c r="O789" s="368">
        <f t="shared" si="72"/>
        <v>2468</v>
      </c>
      <c r="P789" s="369">
        <f t="shared" si="74"/>
        <v>44426</v>
      </c>
      <c r="Q789" s="369">
        <f t="shared" si="74"/>
        <v>44428</v>
      </c>
      <c r="R789" s="7"/>
    </row>
    <row r="790" spans="14:18" x14ac:dyDescent="0.2">
      <c r="N790" s="367">
        <f t="shared" si="73"/>
        <v>19</v>
      </c>
      <c r="O790" s="368">
        <f t="shared" si="72"/>
        <v>2338</v>
      </c>
      <c r="P790" s="369">
        <f t="shared" si="74"/>
        <v>44427</v>
      </c>
      <c r="Q790" s="369">
        <f t="shared" si="74"/>
        <v>44429</v>
      </c>
      <c r="R790" s="7"/>
    </row>
    <row r="791" spans="14:18" x14ac:dyDescent="0.2">
      <c r="N791" s="367">
        <f t="shared" si="73"/>
        <v>20</v>
      </c>
      <c r="O791" s="368">
        <f t="shared" si="72"/>
        <v>2221</v>
      </c>
      <c r="P791" s="369">
        <f t="shared" si="74"/>
        <v>44428</v>
      </c>
      <c r="Q791" s="369">
        <f t="shared" si="74"/>
        <v>44430</v>
      </c>
      <c r="R791" s="7"/>
    </row>
    <row r="792" spans="14:18" x14ac:dyDescent="0.2">
      <c r="N792" s="367">
        <f t="shared" si="73"/>
        <v>21</v>
      </c>
      <c r="O792" s="368">
        <f t="shared" si="72"/>
        <v>2116</v>
      </c>
      <c r="P792" s="369">
        <f t="shared" si="74"/>
        <v>44429</v>
      </c>
      <c r="Q792" s="369">
        <f t="shared" si="74"/>
        <v>44431</v>
      </c>
      <c r="R792" s="7"/>
    </row>
    <row r="793" spans="14:18" x14ac:dyDescent="0.2">
      <c r="N793" s="367">
        <f t="shared" si="73"/>
        <v>22</v>
      </c>
      <c r="O793" s="368">
        <f t="shared" si="72"/>
        <v>2020</v>
      </c>
      <c r="P793" s="369">
        <f t="shared" si="74"/>
        <v>44430</v>
      </c>
      <c r="Q793" s="369">
        <f t="shared" si="74"/>
        <v>44432</v>
      </c>
      <c r="R793" s="7"/>
    </row>
    <row r="794" spans="14:18" x14ac:dyDescent="0.2">
      <c r="N794" s="367">
        <f t="shared" si="73"/>
        <v>23</v>
      </c>
      <c r="O794" s="368">
        <f t="shared" si="72"/>
        <v>1932</v>
      </c>
      <c r="P794" s="369">
        <f t="shared" si="74"/>
        <v>44431</v>
      </c>
      <c r="Q794" s="369">
        <f t="shared" si="74"/>
        <v>44433</v>
      </c>
      <c r="R794" s="7"/>
    </row>
    <row r="795" spans="14:18" x14ac:dyDescent="0.2">
      <c r="N795" s="367">
        <f t="shared" si="73"/>
        <v>24</v>
      </c>
      <c r="O795" s="368">
        <f t="shared" si="72"/>
        <v>1851</v>
      </c>
      <c r="P795" s="369">
        <f t="shared" si="74"/>
        <v>44432</v>
      </c>
      <c r="Q795" s="369">
        <f t="shared" si="74"/>
        <v>44434</v>
      </c>
      <c r="R795" s="7"/>
    </row>
    <row r="796" spans="14:18" x14ac:dyDescent="0.2">
      <c r="N796" s="367">
        <f t="shared" si="73"/>
        <v>25</v>
      </c>
      <c r="O796" s="368">
        <f t="shared" si="72"/>
        <v>1777</v>
      </c>
      <c r="P796" s="369">
        <f t="shared" ref="P796:Q811" si="75">P795+1</f>
        <v>44433</v>
      </c>
      <c r="Q796" s="369">
        <f t="shared" si="75"/>
        <v>44435</v>
      </c>
      <c r="R796" s="7"/>
    </row>
    <row r="797" spans="14:18" x14ac:dyDescent="0.2">
      <c r="N797" s="367">
        <f t="shared" si="73"/>
        <v>26</v>
      </c>
      <c r="O797" s="368">
        <f t="shared" si="72"/>
        <v>1709</v>
      </c>
      <c r="P797" s="369">
        <f t="shared" si="75"/>
        <v>44434</v>
      </c>
      <c r="Q797" s="369">
        <f t="shared" si="75"/>
        <v>44436</v>
      </c>
      <c r="R797" s="7"/>
    </row>
    <row r="798" spans="14:18" x14ac:dyDescent="0.2">
      <c r="N798" s="367">
        <f t="shared" si="73"/>
        <v>27</v>
      </c>
      <c r="O798" s="368">
        <f t="shared" si="72"/>
        <v>1646</v>
      </c>
      <c r="P798" s="369">
        <f t="shared" si="75"/>
        <v>44435</v>
      </c>
      <c r="Q798" s="369">
        <f t="shared" si="75"/>
        <v>44437</v>
      </c>
      <c r="R798" s="7"/>
    </row>
    <row r="799" spans="14:18" x14ac:dyDescent="0.2">
      <c r="N799" s="367">
        <f t="shared" si="73"/>
        <v>28</v>
      </c>
      <c r="O799" s="368">
        <f t="shared" si="72"/>
        <v>1587</v>
      </c>
      <c r="P799" s="369">
        <f t="shared" si="75"/>
        <v>44436</v>
      </c>
      <c r="Q799" s="369">
        <f t="shared" si="75"/>
        <v>44438</v>
      </c>
      <c r="R799" s="7"/>
    </row>
    <row r="800" spans="14:18" x14ac:dyDescent="0.2">
      <c r="N800" s="367">
        <f t="shared" si="73"/>
        <v>29</v>
      </c>
      <c r="O800" s="368">
        <f t="shared" si="72"/>
        <v>1532</v>
      </c>
      <c r="P800" s="369">
        <f t="shared" si="75"/>
        <v>44437</v>
      </c>
      <c r="Q800" s="369">
        <f t="shared" si="75"/>
        <v>44439</v>
      </c>
      <c r="R800" s="7"/>
    </row>
    <row r="801" spans="14:18" x14ac:dyDescent="0.2">
      <c r="N801" s="367">
        <f t="shared" si="73"/>
        <v>30</v>
      </c>
      <c r="O801" s="368">
        <f t="shared" si="72"/>
        <v>1481</v>
      </c>
      <c r="P801" s="369">
        <f t="shared" si="75"/>
        <v>44438</v>
      </c>
      <c r="Q801" s="369">
        <f t="shared" si="75"/>
        <v>44440</v>
      </c>
      <c r="R801" s="7"/>
    </row>
    <row r="802" spans="14:18" x14ac:dyDescent="0.2">
      <c r="N802" s="367">
        <f t="shared" si="73"/>
        <v>31</v>
      </c>
      <c r="O802" s="368">
        <f t="shared" si="72"/>
        <v>1434</v>
      </c>
      <c r="P802" s="369">
        <f t="shared" si="75"/>
        <v>44439</v>
      </c>
      <c r="Q802" s="369">
        <f t="shared" si="75"/>
        <v>44441</v>
      </c>
      <c r="R802" s="7"/>
    </row>
    <row r="803" spans="14:18" x14ac:dyDescent="0.2">
      <c r="N803" s="367">
        <f t="shared" si="73"/>
        <v>1</v>
      </c>
      <c r="O803" s="368">
        <f t="shared" si="72"/>
        <v>44440</v>
      </c>
      <c r="P803" s="369">
        <f t="shared" si="75"/>
        <v>44440</v>
      </c>
      <c r="Q803" s="369">
        <f t="shared" si="75"/>
        <v>44442</v>
      </c>
      <c r="R803" s="7"/>
    </row>
    <row r="804" spans="14:18" x14ac:dyDescent="0.2">
      <c r="N804" s="367">
        <f t="shared" si="73"/>
        <v>2</v>
      </c>
      <c r="O804" s="368">
        <f t="shared" si="72"/>
        <v>22221</v>
      </c>
      <c r="P804" s="369">
        <f t="shared" si="75"/>
        <v>44441</v>
      </c>
      <c r="Q804" s="369">
        <f t="shared" si="75"/>
        <v>44443</v>
      </c>
      <c r="R804" s="7"/>
    </row>
    <row r="805" spans="14:18" x14ac:dyDescent="0.2">
      <c r="N805" s="367">
        <f t="shared" si="73"/>
        <v>3</v>
      </c>
      <c r="O805" s="368">
        <f t="shared" si="72"/>
        <v>14814</v>
      </c>
      <c r="P805" s="369">
        <f t="shared" si="75"/>
        <v>44442</v>
      </c>
      <c r="Q805" s="369">
        <f t="shared" si="75"/>
        <v>44444</v>
      </c>
      <c r="R805" s="7"/>
    </row>
    <row r="806" spans="14:18" x14ac:dyDescent="0.2">
      <c r="N806" s="367">
        <f t="shared" si="73"/>
        <v>4</v>
      </c>
      <c r="O806" s="368">
        <f t="shared" si="72"/>
        <v>11111</v>
      </c>
      <c r="P806" s="369">
        <f t="shared" si="75"/>
        <v>44443</v>
      </c>
      <c r="Q806" s="369">
        <f t="shared" si="75"/>
        <v>44445</v>
      </c>
      <c r="R806" s="7"/>
    </row>
    <row r="807" spans="14:18" x14ac:dyDescent="0.2">
      <c r="N807" s="367">
        <f t="shared" si="73"/>
        <v>5</v>
      </c>
      <c r="O807" s="368">
        <f t="shared" si="72"/>
        <v>8889</v>
      </c>
      <c r="P807" s="369">
        <f t="shared" si="75"/>
        <v>44444</v>
      </c>
      <c r="Q807" s="369">
        <f t="shared" si="75"/>
        <v>44446</v>
      </c>
      <c r="R807" s="7"/>
    </row>
    <row r="808" spans="14:18" x14ac:dyDescent="0.2">
      <c r="N808" s="367">
        <f t="shared" si="73"/>
        <v>6</v>
      </c>
      <c r="O808" s="368">
        <f t="shared" si="72"/>
        <v>7408</v>
      </c>
      <c r="P808" s="369">
        <f t="shared" si="75"/>
        <v>44445</v>
      </c>
      <c r="Q808" s="369">
        <f t="shared" si="75"/>
        <v>44447</v>
      </c>
      <c r="R808" s="7"/>
    </row>
    <row r="809" spans="14:18" x14ac:dyDescent="0.2">
      <c r="N809" s="367">
        <f t="shared" si="73"/>
        <v>7</v>
      </c>
      <c r="O809" s="368">
        <f t="shared" si="72"/>
        <v>6349</v>
      </c>
      <c r="P809" s="369">
        <f t="shared" si="75"/>
        <v>44446</v>
      </c>
      <c r="Q809" s="369">
        <f t="shared" si="75"/>
        <v>44448</v>
      </c>
      <c r="R809" s="7"/>
    </row>
    <row r="810" spans="14:18" x14ac:dyDescent="0.2">
      <c r="N810" s="367">
        <f t="shared" si="73"/>
        <v>8</v>
      </c>
      <c r="O810" s="368">
        <f t="shared" si="72"/>
        <v>5556</v>
      </c>
      <c r="P810" s="369">
        <f t="shared" si="75"/>
        <v>44447</v>
      </c>
      <c r="Q810" s="369">
        <f t="shared" si="75"/>
        <v>44449</v>
      </c>
      <c r="R810" s="7"/>
    </row>
    <row r="811" spans="14:18" x14ac:dyDescent="0.2">
      <c r="N811" s="367">
        <f t="shared" si="73"/>
        <v>9</v>
      </c>
      <c r="O811" s="368">
        <f t="shared" si="72"/>
        <v>4939</v>
      </c>
      <c r="P811" s="369">
        <f t="shared" si="75"/>
        <v>44448</v>
      </c>
      <c r="Q811" s="369">
        <f t="shared" si="75"/>
        <v>44450</v>
      </c>
      <c r="R811" s="7"/>
    </row>
    <row r="812" spans="14:18" x14ac:dyDescent="0.2">
      <c r="N812" s="367">
        <f t="shared" si="73"/>
        <v>10</v>
      </c>
      <c r="O812" s="368">
        <f t="shared" si="72"/>
        <v>4445</v>
      </c>
      <c r="P812" s="369">
        <f t="shared" ref="P812:Q827" si="76">P811+1</f>
        <v>44449</v>
      </c>
      <c r="Q812" s="369">
        <f t="shared" si="76"/>
        <v>44451</v>
      </c>
      <c r="R812" s="7"/>
    </row>
    <row r="813" spans="14:18" x14ac:dyDescent="0.2">
      <c r="N813" s="367">
        <f t="shared" si="73"/>
        <v>11</v>
      </c>
      <c r="O813" s="368">
        <f t="shared" si="72"/>
        <v>4041</v>
      </c>
      <c r="P813" s="369">
        <f t="shared" si="76"/>
        <v>44450</v>
      </c>
      <c r="Q813" s="369">
        <f t="shared" si="76"/>
        <v>44452</v>
      </c>
      <c r="R813" s="7"/>
    </row>
    <row r="814" spans="14:18" x14ac:dyDescent="0.2">
      <c r="N814" s="367">
        <f t="shared" si="73"/>
        <v>12</v>
      </c>
      <c r="O814" s="368">
        <f t="shared" si="72"/>
        <v>3704</v>
      </c>
      <c r="P814" s="369">
        <f t="shared" si="76"/>
        <v>44451</v>
      </c>
      <c r="Q814" s="369">
        <f t="shared" si="76"/>
        <v>44453</v>
      </c>
      <c r="R814" s="7"/>
    </row>
    <row r="815" spans="14:18" x14ac:dyDescent="0.2">
      <c r="N815" s="367">
        <f t="shared" si="73"/>
        <v>13</v>
      </c>
      <c r="O815" s="368">
        <f t="shared" si="72"/>
        <v>3419</v>
      </c>
      <c r="P815" s="369">
        <f t="shared" si="76"/>
        <v>44452</v>
      </c>
      <c r="Q815" s="369">
        <f t="shared" si="76"/>
        <v>44454</v>
      </c>
      <c r="R815" s="7"/>
    </row>
    <row r="816" spans="14:18" x14ac:dyDescent="0.2">
      <c r="N816" s="367">
        <f t="shared" si="73"/>
        <v>14</v>
      </c>
      <c r="O816" s="368">
        <f t="shared" si="72"/>
        <v>3175</v>
      </c>
      <c r="P816" s="369">
        <f t="shared" si="76"/>
        <v>44453</v>
      </c>
      <c r="Q816" s="369">
        <f t="shared" si="76"/>
        <v>44455</v>
      </c>
      <c r="R816" s="7"/>
    </row>
    <row r="817" spans="14:18" x14ac:dyDescent="0.2">
      <c r="N817" s="367">
        <f t="shared" si="73"/>
        <v>15</v>
      </c>
      <c r="O817" s="368">
        <f t="shared" si="72"/>
        <v>2964</v>
      </c>
      <c r="P817" s="369">
        <f t="shared" si="76"/>
        <v>44454</v>
      </c>
      <c r="Q817" s="369">
        <f t="shared" si="76"/>
        <v>44456</v>
      </c>
      <c r="R817" s="7"/>
    </row>
    <row r="818" spans="14:18" x14ac:dyDescent="0.2">
      <c r="N818" s="367">
        <f t="shared" si="73"/>
        <v>16</v>
      </c>
      <c r="O818" s="368">
        <f t="shared" si="72"/>
        <v>2778</v>
      </c>
      <c r="P818" s="369">
        <f t="shared" si="76"/>
        <v>44455</v>
      </c>
      <c r="Q818" s="369">
        <f t="shared" si="76"/>
        <v>44457</v>
      </c>
      <c r="R818" s="7"/>
    </row>
    <row r="819" spans="14:18" x14ac:dyDescent="0.2">
      <c r="N819" s="367">
        <f t="shared" si="73"/>
        <v>17</v>
      </c>
      <c r="O819" s="368">
        <f t="shared" si="72"/>
        <v>2615</v>
      </c>
      <c r="P819" s="369">
        <f t="shared" si="76"/>
        <v>44456</v>
      </c>
      <c r="Q819" s="369">
        <f t="shared" si="76"/>
        <v>44458</v>
      </c>
      <c r="R819" s="7"/>
    </row>
    <row r="820" spans="14:18" x14ac:dyDescent="0.2">
      <c r="N820" s="367">
        <f t="shared" si="73"/>
        <v>18</v>
      </c>
      <c r="O820" s="368">
        <f t="shared" si="72"/>
        <v>2470</v>
      </c>
      <c r="P820" s="369">
        <f t="shared" si="76"/>
        <v>44457</v>
      </c>
      <c r="Q820" s="369">
        <f t="shared" si="76"/>
        <v>44459</v>
      </c>
      <c r="R820" s="7"/>
    </row>
    <row r="821" spans="14:18" x14ac:dyDescent="0.2">
      <c r="N821" s="367">
        <f t="shared" si="73"/>
        <v>19</v>
      </c>
      <c r="O821" s="368">
        <f t="shared" si="72"/>
        <v>2340</v>
      </c>
      <c r="P821" s="369">
        <f t="shared" si="76"/>
        <v>44458</v>
      </c>
      <c r="Q821" s="369">
        <f t="shared" si="76"/>
        <v>44460</v>
      </c>
      <c r="R821" s="7"/>
    </row>
    <row r="822" spans="14:18" x14ac:dyDescent="0.2">
      <c r="N822" s="367">
        <f t="shared" si="73"/>
        <v>20</v>
      </c>
      <c r="O822" s="368">
        <f t="shared" si="72"/>
        <v>2223</v>
      </c>
      <c r="P822" s="369">
        <f t="shared" si="76"/>
        <v>44459</v>
      </c>
      <c r="Q822" s="369">
        <f t="shared" si="76"/>
        <v>44461</v>
      </c>
      <c r="R822" s="7"/>
    </row>
    <row r="823" spans="14:18" x14ac:dyDescent="0.2">
      <c r="N823" s="367">
        <f t="shared" si="73"/>
        <v>21</v>
      </c>
      <c r="O823" s="368">
        <f t="shared" si="72"/>
        <v>2117</v>
      </c>
      <c r="P823" s="369">
        <f t="shared" si="76"/>
        <v>44460</v>
      </c>
      <c r="Q823" s="369">
        <f t="shared" si="76"/>
        <v>44462</v>
      </c>
      <c r="R823" s="7"/>
    </row>
    <row r="824" spans="14:18" x14ac:dyDescent="0.2">
      <c r="N824" s="367">
        <f t="shared" si="73"/>
        <v>22</v>
      </c>
      <c r="O824" s="368">
        <f t="shared" si="72"/>
        <v>2021</v>
      </c>
      <c r="P824" s="369">
        <f t="shared" si="76"/>
        <v>44461</v>
      </c>
      <c r="Q824" s="369">
        <f t="shared" si="76"/>
        <v>44463</v>
      </c>
      <c r="R824" s="7"/>
    </row>
    <row r="825" spans="14:18" x14ac:dyDescent="0.2">
      <c r="N825" s="367">
        <f t="shared" si="73"/>
        <v>23</v>
      </c>
      <c r="O825" s="368">
        <f t="shared" si="72"/>
        <v>1933</v>
      </c>
      <c r="P825" s="369">
        <f t="shared" si="76"/>
        <v>44462</v>
      </c>
      <c r="Q825" s="369">
        <f t="shared" si="76"/>
        <v>44464</v>
      </c>
      <c r="R825" s="7"/>
    </row>
    <row r="826" spans="14:18" x14ac:dyDescent="0.2">
      <c r="N826" s="367">
        <f t="shared" si="73"/>
        <v>24</v>
      </c>
      <c r="O826" s="368">
        <f t="shared" si="72"/>
        <v>1853</v>
      </c>
      <c r="P826" s="369">
        <f t="shared" si="76"/>
        <v>44463</v>
      </c>
      <c r="Q826" s="369">
        <f t="shared" si="76"/>
        <v>44465</v>
      </c>
      <c r="R826" s="7"/>
    </row>
    <row r="827" spans="14:18" x14ac:dyDescent="0.2">
      <c r="N827" s="367">
        <f t="shared" si="73"/>
        <v>25</v>
      </c>
      <c r="O827" s="368">
        <f t="shared" si="72"/>
        <v>1779</v>
      </c>
      <c r="P827" s="369">
        <f t="shared" si="76"/>
        <v>44464</v>
      </c>
      <c r="Q827" s="369">
        <f t="shared" si="76"/>
        <v>44466</v>
      </c>
      <c r="R827" s="7"/>
    </row>
    <row r="828" spans="14:18" x14ac:dyDescent="0.2">
      <c r="N828" s="367">
        <f t="shared" si="73"/>
        <v>26</v>
      </c>
      <c r="O828" s="368">
        <f t="shared" si="72"/>
        <v>1710</v>
      </c>
      <c r="P828" s="369">
        <f t="shared" ref="P828:Q843" si="77">P827+1</f>
        <v>44465</v>
      </c>
      <c r="Q828" s="369">
        <f t="shared" si="77"/>
        <v>44467</v>
      </c>
      <c r="R828" s="7"/>
    </row>
    <row r="829" spans="14:18" x14ac:dyDescent="0.2">
      <c r="N829" s="367">
        <f t="shared" si="73"/>
        <v>27</v>
      </c>
      <c r="O829" s="368">
        <f t="shared" si="72"/>
        <v>1647</v>
      </c>
      <c r="P829" s="369">
        <f t="shared" si="77"/>
        <v>44466</v>
      </c>
      <c r="Q829" s="369">
        <f t="shared" si="77"/>
        <v>44468</v>
      </c>
      <c r="R829" s="7"/>
    </row>
    <row r="830" spans="14:18" x14ac:dyDescent="0.2">
      <c r="N830" s="367">
        <f t="shared" si="73"/>
        <v>28</v>
      </c>
      <c r="O830" s="368">
        <f t="shared" si="72"/>
        <v>1588</v>
      </c>
      <c r="P830" s="369">
        <f t="shared" si="77"/>
        <v>44467</v>
      </c>
      <c r="Q830" s="369">
        <f t="shared" si="77"/>
        <v>44469</v>
      </c>
      <c r="R830" s="7"/>
    </row>
    <row r="831" spans="14:18" x14ac:dyDescent="0.2">
      <c r="N831" s="367">
        <f t="shared" si="73"/>
        <v>29</v>
      </c>
      <c r="O831" s="368">
        <f t="shared" si="72"/>
        <v>1533</v>
      </c>
      <c r="P831" s="369">
        <f t="shared" si="77"/>
        <v>44468</v>
      </c>
      <c r="Q831" s="369">
        <f t="shared" si="77"/>
        <v>44470</v>
      </c>
      <c r="R831" s="7"/>
    </row>
    <row r="832" spans="14:18" x14ac:dyDescent="0.2">
      <c r="N832" s="367">
        <f t="shared" si="73"/>
        <v>30</v>
      </c>
      <c r="O832" s="368">
        <f t="shared" si="72"/>
        <v>1482</v>
      </c>
      <c r="P832" s="369">
        <f t="shared" si="77"/>
        <v>44469</v>
      </c>
      <c r="Q832" s="369">
        <f t="shared" si="77"/>
        <v>44471</v>
      </c>
      <c r="R832" s="7"/>
    </row>
    <row r="833" spans="14:18" x14ac:dyDescent="0.2">
      <c r="N833" s="367">
        <f t="shared" si="73"/>
        <v>1</v>
      </c>
      <c r="O833" s="368">
        <f t="shared" si="72"/>
        <v>44470</v>
      </c>
      <c r="P833" s="369">
        <f t="shared" si="77"/>
        <v>44470</v>
      </c>
      <c r="Q833" s="369">
        <f t="shared" si="77"/>
        <v>44472</v>
      </c>
      <c r="R833" s="7"/>
    </row>
    <row r="834" spans="14:18" x14ac:dyDescent="0.2">
      <c r="N834" s="367">
        <f t="shared" si="73"/>
        <v>2</v>
      </c>
      <c r="O834" s="368">
        <f t="shared" si="72"/>
        <v>22236</v>
      </c>
      <c r="P834" s="369">
        <f t="shared" si="77"/>
        <v>44471</v>
      </c>
      <c r="Q834" s="369">
        <f t="shared" si="77"/>
        <v>44473</v>
      </c>
      <c r="R834" s="7"/>
    </row>
    <row r="835" spans="14:18" x14ac:dyDescent="0.2">
      <c r="N835" s="367">
        <f t="shared" si="73"/>
        <v>3</v>
      </c>
      <c r="O835" s="368">
        <f t="shared" si="72"/>
        <v>14824</v>
      </c>
      <c r="P835" s="369">
        <f t="shared" si="77"/>
        <v>44472</v>
      </c>
      <c r="Q835" s="369">
        <f t="shared" si="77"/>
        <v>44474</v>
      </c>
      <c r="R835" s="7"/>
    </row>
    <row r="836" spans="14:18" x14ac:dyDescent="0.2">
      <c r="N836" s="367">
        <f t="shared" si="73"/>
        <v>4</v>
      </c>
      <c r="O836" s="368">
        <f t="shared" si="72"/>
        <v>11118</v>
      </c>
      <c r="P836" s="369">
        <f t="shared" si="77"/>
        <v>44473</v>
      </c>
      <c r="Q836" s="369">
        <f t="shared" si="77"/>
        <v>44475</v>
      </c>
      <c r="R836" s="7"/>
    </row>
    <row r="837" spans="14:18" x14ac:dyDescent="0.2">
      <c r="N837" s="367">
        <f t="shared" si="73"/>
        <v>5</v>
      </c>
      <c r="O837" s="368">
        <f t="shared" si="72"/>
        <v>8895</v>
      </c>
      <c r="P837" s="369">
        <f t="shared" si="77"/>
        <v>44474</v>
      </c>
      <c r="Q837" s="369">
        <f t="shared" si="77"/>
        <v>44476</v>
      </c>
      <c r="R837" s="7"/>
    </row>
    <row r="838" spans="14:18" x14ac:dyDescent="0.2">
      <c r="N838" s="367">
        <f t="shared" si="73"/>
        <v>6</v>
      </c>
      <c r="O838" s="368">
        <f t="shared" si="72"/>
        <v>7413</v>
      </c>
      <c r="P838" s="369">
        <f t="shared" si="77"/>
        <v>44475</v>
      </c>
      <c r="Q838" s="369">
        <f t="shared" si="77"/>
        <v>44477</v>
      </c>
      <c r="R838" s="7"/>
    </row>
    <row r="839" spans="14:18" x14ac:dyDescent="0.2">
      <c r="N839" s="367">
        <f t="shared" si="73"/>
        <v>7</v>
      </c>
      <c r="O839" s="368">
        <f t="shared" si="72"/>
        <v>6354</v>
      </c>
      <c r="P839" s="369">
        <f t="shared" si="77"/>
        <v>44476</v>
      </c>
      <c r="Q839" s="369">
        <f t="shared" si="77"/>
        <v>44478</v>
      </c>
      <c r="R839" s="7"/>
    </row>
    <row r="840" spans="14:18" x14ac:dyDescent="0.2">
      <c r="N840" s="367">
        <f t="shared" si="73"/>
        <v>8</v>
      </c>
      <c r="O840" s="368">
        <f t="shared" si="72"/>
        <v>5560</v>
      </c>
      <c r="P840" s="369">
        <f t="shared" si="77"/>
        <v>44477</v>
      </c>
      <c r="Q840" s="369">
        <f t="shared" si="77"/>
        <v>44479</v>
      </c>
      <c r="R840" s="7"/>
    </row>
    <row r="841" spans="14:18" x14ac:dyDescent="0.2">
      <c r="N841" s="367">
        <f t="shared" si="73"/>
        <v>9</v>
      </c>
      <c r="O841" s="368">
        <f t="shared" si="72"/>
        <v>4942</v>
      </c>
      <c r="P841" s="369">
        <f t="shared" si="77"/>
        <v>44478</v>
      </c>
      <c r="Q841" s="369">
        <f t="shared" si="77"/>
        <v>44480</v>
      </c>
      <c r="R841" s="7"/>
    </row>
    <row r="842" spans="14:18" x14ac:dyDescent="0.2">
      <c r="N842" s="367">
        <f t="shared" si="73"/>
        <v>10</v>
      </c>
      <c r="O842" s="368">
        <f t="shared" ref="O842:O905" si="78">ROUND(P842/N842,0)</f>
        <v>4448</v>
      </c>
      <c r="P842" s="369">
        <f t="shared" si="77"/>
        <v>44479</v>
      </c>
      <c r="Q842" s="369">
        <f t="shared" si="77"/>
        <v>44481</v>
      </c>
      <c r="R842" s="7"/>
    </row>
    <row r="843" spans="14:18" x14ac:dyDescent="0.2">
      <c r="N843" s="367">
        <f t="shared" ref="N843:N906" si="79">DAY(P843)</f>
        <v>11</v>
      </c>
      <c r="O843" s="368">
        <f t="shared" si="78"/>
        <v>4044</v>
      </c>
      <c r="P843" s="369">
        <f t="shared" si="77"/>
        <v>44480</v>
      </c>
      <c r="Q843" s="369">
        <f t="shared" si="77"/>
        <v>44482</v>
      </c>
      <c r="R843" s="7"/>
    </row>
    <row r="844" spans="14:18" x14ac:dyDescent="0.2">
      <c r="N844" s="367">
        <f t="shared" si="79"/>
        <v>12</v>
      </c>
      <c r="O844" s="368">
        <f t="shared" si="78"/>
        <v>3707</v>
      </c>
      <c r="P844" s="369">
        <f t="shared" ref="P844:Q859" si="80">P843+1</f>
        <v>44481</v>
      </c>
      <c r="Q844" s="369">
        <f t="shared" si="80"/>
        <v>44483</v>
      </c>
      <c r="R844" s="7"/>
    </row>
    <row r="845" spans="14:18" x14ac:dyDescent="0.2">
      <c r="N845" s="367">
        <f t="shared" si="79"/>
        <v>13</v>
      </c>
      <c r="O845" s="368">
        <f t="shared" si="78"/>
        <v>3422</v>
      </c>
      <c r="P845" s="369">
        <f t="shared" si="80"/>
        <v>44482</v>
      </c>
      <c r="Q845" s="369">
        <f t="shared" si="80"/>
        <v>44484</v>
      </c>
      <c r="R845" s="7"/>
    </row>
    <row r="846" spans="14:18" x14ac:dyDescent="0.2">
      <c r="N846" s="367">
        <f t="shared" si="79"/>
        <v>14</v>
      </c>
      <c r="O846" s="368">
        <f t="shared" si="78"/>
        <v>3177</v>
      </c>
      <c r="P846" s="369">
        <f t="shared" si="80"/>
        <v>44483</v>
      </c>
      <c r="Q846" s="369">
        <f t="shared" si="80"/>
        <v>44485</v>
      </c>
      <c r="R846" s="7"/>
    </row>
    <row r="847" spans="14:18" x14ac:dyDescent="0.2">
      <c r="N847" s="367">
        <f t="shared" si="79"/>
        <v>15</v>
      </c>
      <c r="O847" s="368">
        <f t="shared" si="78"/>
        <v>2966</v>
      </c>
      <c r="P847" s="369">
        <f t="shared" si="80"/>
        <v>44484</v>
      </c>
      <c r="Q847" s="369">
        <f t="shared" si="80"/>
        <v>44486</v>
      </c>
      <c r="R847" s="7"/>
    </row>
    <row r="848" spans="14:18" x14ac:dyDescent="0.2">
      <c r="N848" s="367">
        <f t="shared" si="79"/>
        <v>16</v>
      </c>
      <c r="O848" s="368">
        <f t="shared" si="78"/>
        <v>2780</v>
      </c>
      <c r="P848" s="369">
        <f t="shared" si="80"/>
        <v>44485</v>
      </c>
      <c r="Q848" s="369">
        <f t="shared" si="80"/>
        <v>44487</v>
      </c>
      <c r="R848" s="7"/>
    </row>
    <row r="849" spans="14:18" x14ac:dyDescent="0.2">
      <c r="N849" s="367">
        <f t="shared" si="79"/>
        <v>17</v>
      </c>
      <c r="O849" s="368">
        <f t="shared" si="78"/>
        <v>2617</v>
      </c>
      <c r="P849" s="369">
        <f t="shared" si="80"/>
        <v>44486</v>
      </c>
      <c r="Q849" s="369">
        <f t="shared" si="80"/>
        <v>44488</v>
      </c>
      <c r="R849" s="7"/>
    </row>
    <row r="850" spans="14:18" x14ac:dyDescent="0.2">
      <c r="N850" s="367">
        <f t="shared" si="79"/>
        <v>18</v>
      </c>
      <c r="O850" s="368">
        <f t="shared" si="78"/>
        <v>2472</v>
      </c>
      <c r="P850" s="369">
        <f t="shared" si="80"/>
        <v>44487</v>
      </c>
      <c r="Q850" s="369">
        <f t="shared" si="80"/>
        <v>44489</v>
      </c>
      <c r="R850" s="7"/>
    </row>
    <row r="851" spans="14:18" x14ac:dyDescent="0.2">
      <c r="N851" s="367">
        <f t="shared" si="79"/>
        <v>19</v>
      </c>
      <c r="O851" s="368">
        <f t="shared" si="78"/>
        <v>2341</v>
      </c>
      <c r="P851" s="369">
        <f t="shared" si="80"/>
        <v>44488</v>
      </c>
      <c r="Q851" s="369">
        <f t="shared" si="80"/>
        <v>44490</v>
      </c>
      <c r="R851" s="7"/>
    </row>
    <row r="852" spans="14:18" x14ac:dyDescent="0.2">
      <c r="N852" s="367">
        <f t="shared" si="79"/>
        <v>20</v>
      </c>
      <c r="O852" s="368">
        <f t="shared" si="78"/>
        <v>2224</v>
      </c>
      <c r="P852" s="369">
        <f t="shared" si="80"/>
        <v>44489</v>
      </c>
      <c r="Q852" s="369">
        <f t="shared" si="80"/>
        <v>44491</v>
      </c>
      <c r="R852" s="7"/>
    </row>
    <row r="853" spans="14:18" x14ac:dyDescent="0.2">
      <c r="N853" s="367">
        <f t="shared" si="79"/>
        <v>21</v>
      </c>
      <c r="O853" s="368">
        <f t="shared" si="78"/>
        <v>2119</v>
      </c>
      <c r="P853" s="369">
        <f t="shared" si="80"/>
        <v>44490</v>
      </c>
      <c r="Q853" s="369">
        <f t="shared" si="80"/>
        <v>44492</v>
      </c>
      <c r="R853" s="7"/>
    </row>
    <row r="854" spans="14:18" x14ac:dyDescent="0.2">
      <c r="N854" s="367">
        <f t="shared" si="79"/>
        <v>22</v>
      </c>
      <c r="O854" s="368">
        <f t="shared" si="78"/>
        <v>2022</v>
      </c>
      <c r="P854" s="369">
        <f t="shared" si="80"/>
        <v>44491</v>
      </c>
      <c r="Q854" s="369">
        <f t="shared" si="80"/>
        <v>44493</v>
      </c>
      <c r="R854" s="7"/>
    </row>
    <row r="855" spans="14:18" x14ac:dyDescent="0.2">
      <c r="N855" s="367">
        <f t="shared" si="79"/>
        <v>23</v>
      </c>
      <c r="O855" s="368">
        <f t="shared" si="78"/>
        <v>1934</v>
      </c>
      <c r="P855" s="369">
        <f t="shared" si="80"/>
        <v>44492</v>
      </c>
      <c r="Q855" s="369">
        <f t="shared" si="80"/>
        <v>44494</v>
      </c>
      <c r="R855" s="7"/>
    </row>
    <row r="856" spans="14:18" x14ac:dyDescent="0.2">
      <c r="N856" s="367">
        <f t="shared" si="79"/>
        <v>24</v>
      </c>
      <c r="O856" s="368">
        <f t="shared" si="78"/>
        <v>1854</v>
      </c>
      <c r="P856" s="369">
        <f t="shared" si="80"/>
        <v>44493</v>
      </c>
      <c r="Q856" s="369">
        <f t="shared" si="80"/>
        <v>44495</v>
      </c>
      <c r="R856" s="7"/>
    </row>
    <row r="857" spans="14:18" x14ac:dyDescent="0.2">
      <c r="N857" s="367">
        <f t="shared" si="79"/>
        <v>25</v>
      </c>
      <c r="O857" s="368">
        <f t="shared" si="78"/>
        <v>1780</v>
      </c>
      <c r="P857" s="369">
        <f t="shared" si="80"/>
        <v>44494</v>
      </c>
      <c r="Q857" s="369">
        <f t="shared" si="80"/>
        <v>44496</v>
      </c>
      <c r="R857" s="7"/>
    </row>
    <row r="858" spans="14:18" x14ac:dyDescent="0.2">
      <c r="N858" s="367">
        <f t="shared" si="79"/>
        <v>26</v>
      </c>
      <c r="O858" s="368">
        <f t="shared" si="78"/>
        <v>1711</v>
      </c>
      <c r="P858" s="369">
        <f t="shared" si="80"/>
        <v>44495</v>
      </c>
      <c r="Q858" s="369">
        <f t="shared" si="80"/>
        <v>44497</v>
      </c>
      <c r="R858" s="7"/>
    </row>
    <row r="859" spans="14:18" x14ac:dyDescent="0.2">
      <c r="N859" s="367">
        <f t="shared" si="79"/>
        <v>27</v>
      </c>
      <c r="O859" s="368">
        <f t="shared" si="78"/>
        <v>1648</v>
      </c>
      <c r="P859" s="369">
        <f t="shared" si="80"/>
        <v>44496</v>
      </c>
      <c r="Q859" s="369">
        <f t="shared" si="80"/>
        <v>44498</v>
      </c>
      <c r="R859" s="7"/>
    </row>
    <row r="860" spans="14:18" x14ac:dyDescent="0.2">
      <c r="N860" s="367">
        <f t="shared" si="79"/>
        <v>28</v>
      </c>
      <c r="O860" s="368">
        <f t="shared" si="78"/>
        <v>1589</v>
      </c>
      <c r="P860" s="369">
        <f t="shared" ref="P860:Q875" si="81">P859+1</f>
        <v>44497</v>
      </c>
      <c r="Q860" s="369">
        <f t="shared" si="81"/>
        <v>44499</v>
      </c>
      <c r="R860" s="7"/>
    </row>
    <row r="861" spans="14:18" x14ac:dyDescent="0.2">
      <c r="N861" s="367">
        <f t="shared" si="79"/>
        <v>29</v>
      </c>
      <c r="O861" s="368">
        <f t="shared" si="78"/>
        <v>1534</v>
      </c>
      <c r="P861" s="369">
        <f t="shared" si="81"/>
        <v>44498</v>
      </c>
      <c r="Q861" s="369">
        <f t="shared" si="81"/>
        <v>44500</v>
      </c>
      <c r="R861" s="7"/>
    </row>
    <row r="862" spans="14:18" x14ac:dyDescent="0.2">
      <c r="N862" s="367">
        <f t="shared" si="79"/>
        <v>30</v>
      </c>
      <c r="O862" s="368">
        <f t="shared" si="78"/>
        <v>1483</v>
      </c>
      <c r="P862" s="369">
        <f t="shared" si="81"/>
        <v>44499</v>
      </c>
      <c r="Q862" s="369">
        <f t="shared" si="81"/>
        <v>44501</v>
      </c>
      <c r="R862" s="7"/>
    </row>
    <row r="863" spans="14:18" x14ac:dyDescent="0.2">
      <c r="N863" s="367">
        <f t="shared" si="79"/>
        <v>31</v>
      </c>
      <c r="O863" s="368">
        <f t="shared" si="78"/>
        <v>1435</v>
      </c>
      <c r="P863" s="369">
        <f t="shared" si="81"/>
        <v>44500</v>
      </c>
      <c r="Q863" s="369">
        <f t="shared" si="81"/>
        <v>44502</v>
      </c>
      <c r="R863" s="7"/>
    </row>
    <row r="864" spans="14:18" x14ac:dyDescent="0.2">
      <c r="N864" s="367">
        <f t="shared" si="79"/>
        <v>1</v>
      </c>
      <c r="O864" s="368">
        <f t="shared" si="78"/>
        <v>44501</v>
      </c>
      <c r="P864" s="369">
        <f t="shared" si="81"/>
        <v>44501</v>
      </c>
      <c r="Q864" s="369">
        <f t="shared" si="81"/>
        <v>44503</v>
      </c>
      <c r="R864" s="7"/>
    </row>
    <row r="865" spans="14:18" x14ac:dyDescent="0.2">
      <c r="N865" s="367">
        <f t="shared" si="79"/>
        <v>2</v>
      </c>
      <c r="O865" s="368">
        <f t="shared" si="78"/>
        <v>22251</v>
      </c>
      <c r="P865" s="369">
        <f t="shared" si="81"/>
        <v>44502</v>
      </c>
      <c r="Q865" s="369">
        <f t="shared" si="81"/>
        <v>44504</v>
      </c>
      <c r="R865" s="7"/>
    </row>
    <row r="866" spans="14:18" x14ac:dyDescent="0.2">
      <c r="N866" s="367">
        <f t="shared" si="79"/>
        <v>3</v>
      </c>
      <c r="O866" s="368">
        <f t="shared" si="78"/>
        <v>14834</v>
      </c>
      <c r="P866" s="369">
        <f t="shared" si="81"/>
        <v>44503</v>
      </c>
      <c r="Q866" s="369">
        <f t="shared" si="81"/>
        <v>44505</v>
      </c>
      <c r="R866" s="7"/>
    </row>
    <row r="867" spans="14:18" x14ac:dyDescent="0.2">
      <c r="N867" s="367">
        <f t="shared" si="79"/>
        <v>4</v>
      </c>
      <c r="O867" s="368">
        <f t="shared" si="78"/>
        <v>11126</v>
      </c>
      <c r="P867" s="369">
        <f t="shared" si="81"/>
        <v>44504</v>
      </c>
      <c r="Q867" s="369">
        <f t="shared" si="81"/>
        <v>44506</v>
      </c>
      <c r="R867" s="7"/>
    </row>
    <row r="868" spans="14:18" x14ac:dyDescent="0.2">
      <c r="N868" s="367">
        <f t="shared" si="79"/>
        <v>5</v>
      </c>
      <c r="O868" s="368">
        <f t="shared" si="78"/>
        <v>8901</v>
      </c>
      <c r="P868" s="369">
        <f t="shared" si="81"/>
        <v>44505</v>
      </c>
      <c r="Q868" s="369">
        <f t="shared" si="81"/>
        <v>44507</v>
      </c>
      <c r="R868" s="7"/>
    </row>
    <row r="869" spans="14:18" x14ac:dyDescent="0.2">
      <c r="N869" s="367">
        <f t="shared" si="79"/>
        <v>6</v>
      </c>
      <c r="O869" s="368">
        <f t="shared" si="78"/>
        <v>7418</v>
      </c>
      <c r="P869" s="369">
        <f t="shared" si="81"/>
        <v>44506</v>
      </c>
      <c r="Q869" s="369">
        <f t="shared" si="81"/>
        <v>44508</v>
      </c>
      <c r="R869" s="7"/>
    </row>
    <row r="870" spans="14:18" x14ac:dyDescent="0.2">
      <c r="N870" s="367">
        <f t="shared" si="79"/>
        <v>7</v>
      </c>
      <c r="O870" s="368">
        <f t="shared" si="78"/>
        <v>6358</v>
      </c>
      <c r="P870" s="369">
        <f t="shared" si="81"/>
        <v>44507</v>
      </c>
      <c r="Q870" s="369">
        <f t="shared" si="81"/>
        <v>44509</v>
      </c>
      <c r="R870" s="7"/>
    </row>
    <row r="871" spans="14:18" x14ac:dyDescent="0.2">
      <c r="N871" s="367">
        <f t="shared" si="79"/>
        <v>8</v>
      </c>
      <c r="O871" s="368">
        <f t="shared" si="78"/>
        <v>5564</v>
      </c>
      <c r="P871" s="369">
        <f t="shared" si="81"/>
        <v>44508</v>
      </c>
      <c r="Q871" s="369">
        <f t="shared" si="81"/>
        <v>44510</v>
      </c>
      <c r="R871" s="7"/>
    </row>
    <row r="872" spans="14:18" x14ac:dyDescent="0.2">
      <c r="N872" s="367">
        <f t="shared" si="79"/>
        <v>9</v>
      </c>
      <c r="O872" s="368">
        <f t="shared" si="78"/>
        <v>4945</v>
      </c>
      <c r="P872" s="369">
        <f t="shared" si="81"/>
        <v>44509</v>
      </c>
      <c r="Q872" s="369">
        <f t="shared" si="81"/>
        <v>44511</v>
      </c>
      <c r="R872" s="7"/>
    </row>
    <row r="873" spans="14:18" x14ac:dyDescent="0.2">
      <c r="N873" s="367">
        <f t="shared" si="79"/>
        <v>10</v>
      </c>
      <c r="O873" s="368">
        <f t="shared" si="78"/>
        <v>4451</v>
      </c>
      <c r="P873" s="369">
        <f t="shared" si="81"/>
        <v>44510</v>
      </c>
      <c r="Q873" s="369">
        <f t="shared" si="81"/>
        <v>44512</v>
      </c>
      <c r="R873" s="7"/>
    </row>
    <row r="874" spans="14:18" x14ac:dyDescent="0.2">
      <c r="N874" s="367">
        <f t="shared" si="79"/>
        <v>11</v>
      </c>
      <c r="O874" s="368">
        <f t="shared" si="78"/>
        <v>4046</v>
      </c>
      <c r="P874" s="369">
        <f t="shared" si="81"/>
        <v>44511</v>
      </c>
      <c r="Q874" s="369">
        <f t="shared" si="81"/>
        <v>44513</v>
      </c>
      <c r="R874" s="7"/>
    </row>
    <row r="875" spans="14:18" x14ac:dyDescent="0.2">
      <c r="N875" s="367">
        <f t="shared" si="79"/>
        <v>12</v>
      </c>
      <c r="O875" s="368">
        <f t="shared" si="78"/>
        <v>3709</v>
      </c>
      <c r="P875" s="369">
        <f t="shared" si="81"/>
        <v>44512</v>
      </c>
      <c r="Q875" s="369">
        <f t="shared" si="81"/>
        <v>44514</v>
      </c>
      <c r="R875" s="7"/>
    </row>
    <row r="876" spans="14:18" x14ac:dyDescent="0.2">
      <c r="N876" s="367">
        <f t="shared" si="79"/>
        <v>13</v>
      </c>
      <c r="O876" s="368">
        <f t="shared" si="78"/>
        <v>3424</v>
      </c>
      <c r="P876" s="369">
        <f t="shared" ref="P876:Q891" si="82">P875+1</f>
        <v>44513</v>
      </c>
      <c r="Q876" s="369">
        <f t="shared" si="82"/>
        <v>44515</v>
      </c>
      <c r="R876" s="7"/>
    </row>
    <row r="877" spans="14:18" x14ac:dyDescent="0.2">
      <c r="N877" s="367">
        <f t="shared" si="79"/>
        <v>14</v>
      </c>
      <c r="O877" s="368">
        <f t="shared" si="78"/>
        <v>3180</v>
      </c>
      <c r="P877" s="369">
        <f t="shared" si="82"/>
        <v>44514</v>
      </c>
      <c r="Q877" s="369">
        <f t="shared" si="82"/>
        <v>44516</v>
      </c>
      <c r="R877" s="7"/>
    </row>
    <row r="878" spans="14:18" x14ac:dyDescent="0.2">
      <c r="N878" s="367">
        <f t="shared" si="79"/>
        <v>15</v>
      </c>
      <c r="O878" s="368">
        <f t="shared" si="78"/>
        <v>2968</v>
      </c>
      <c r="P878" s="369">
        <f t="shared" si="82"/>
        <v>44515</v>
      </c>
      <c r="Q878" s="369">
        <f t="shared" si="82"/>
        <v>44517</v>
      </c>
      <c r="R878" s="7"/>
    </row>
    <row r="879" spans="14:18" x14ac:dyDescent="0.2">
      <c r="N879" s="367">
        <f t="shared" si="79"/>
        <v>16</v>
      </c>
      <c r="O879" s="368">
        <f t="shared" si="78"/>
        <v>2782</v>
      </c>
      <c r="P879" s="369">
        <f t="shared" si="82"/>
        <v>44516</v>
      </c>
      <c r="Q879" s="369">
        <f t="shared" si="82"/>
        <v>44518</v>
      </c>
      <c r="R879" s="7"/>
    </row>
    <row r="880" spans="14:18" x14ac:dyDescent="0.2">
      <c r="N880" s="367">
        <f t="shared" si="79"/>
        <v>17</v>
      </c>
      <c r="O880" s="368">
        <f t="shared" si="78"/>
        <v>2619</v>
      </c>
      <c r="P880" s="369">
        <f t="shared" si="82"/>
        <v>44517</v>
      </c>
      <c r="Q880" s="369">
        <f t="shared" si="82"/>
        <v>44519</v>
      </c>
      <c r="R880" s="7"/>
    </row>
    <row r="881" spans="14:18" x14ac:dyDescent="0.2">
      <c r="N881" s="367">
        <f t="shared" si="79"/>
        <v>18</v>
      </c>
      <c r="O881" s="368">
        <f t="shared" si="78"/>
        <v>2473</v>
      </c>
      <c r="P881" s="369">
        <f t="shared" si="82"/>
        <v>44518</v>
      </c>
      <c r="Q881" s="369">
        <f t="shared" si="82"/>
        <v>44520</v>
      </c>
      <c r="R881" s="7"/>
    </row>
    <row r="882" spans="14:18" x14ac:dyDescent="0.2">
      <c r="N882" s="367">
        <f t="shared" si="79"/>
        <v>19</v>
      </c>
      <c r="O882" s="368">
        <f t="shared" si="78"/>
        <v>2343</v>
      </c>
      <c r="P882" s="369">
        <f t="shared" si="82"/>
        <v>44519</v>
      </c>
      <c r="Q882" s="369">
        <f t="shared" si="82"/>
        <v>44521</v>
      </c>
      <c r="R882" s="7"/>
    </row>
    <row r="883" spans="14:18" x14ac:dyDescent="0.2">
      <c r="N883" s="367">
        <f t="shared" si="79"/>
        <v>20</v>
      </c>
      <c r="O883" s="368">
        <f t="shared" si="78"/>
        <v>2226</v>
      </c>
      <c r="P883" s="369">
        <f t="shared" si="82"/>
        <v>44520</v>
      </c>
      <c r="Q883" s="369">
        <f t="shared" si="82"/>
        <v>44522</v>
      </c>
      <c r="R883" s="7"/>
    </row>
    <row r="884" spans="14:18" x14ac:dyDescent="0.2">
      <c r="N884" s="367">
        <f t="shared" si="79"/>
        <v>21</v>
      </c>
      <c r="O884" s="368">
        <f t="shared" si="78"/>
        <v>2120</v>
      </c>
      <c r="P884" s="369">
        <f t="shared" si="82"/>
        <v>44521</v>
      </c>
      <c r="Q884" s="369">
        <f t="shared" si="82"/>
        <v>44523</v>
      </c>
      <c r="R884" s="7"/>
    </row>
    <row r="885" spans="14:18" x14ac:dyDescent="0.2">
      <c r="N885" s="367">
        <f t="shared" si="79"/>
        <v>22</v>
      </c>
      <c r="O885" s="368">
        <f t="shared" si="78"/>
        <v>2024</v>
      </c>
      <c r="P885" s="369">
        <f t="shared" si="82"/>
        <v>44522</v>
      </c>
      <c r="Q885" s="369">
        <f t="shared" si="82"/>
        <v>44524</v>
      </c>
      <c r="R885" s="7"/>
    </row>
    <row r="886" spans="14:18" x14ac:dyDescent="0.2">
      <c r="N886" s="367">
        <f t="shared" si="79"/>
        <v>23</v>
      </c>
      <c r="O886" s="368">
        <f t="shared" si="78"/>
        <v>1936</v>
      </c>
      <c r="P886" s="369">
        <f t="shared" si="82"/>
        <v>44523</v>
      </c>
      <c r="Q886" s="369">
        <f t="shared" si="82"/>
        <v>44525</v>
      </c>
      <c r="R886" s="7"/>
    </row>
    <row r="887" spans="14:18" x14ac:dyDescent="0.2">
      <c r="N887" s="367">
        <f t="shared" si="79"/>
        <v>24</v>
      </c>
      <c r="O887" s="368">
        <f t="shared" si="78"/>
        <v>1855</v>
      </c>
      <c r="P887" s="369">
        <f t="shared" si="82"/>
        <v>44524</v>
      </c>
      <c r="Q887" s="369">
        <f t="shared" si="82"/>
        <v>44526</v>
      </c>
      <c r="R887" s="7"/>
    </row>
    <row r="888" spans="14:18" x14ac:dyDescent="0.2">
      <c r="N888" s="367">
        <f t="shared" si="79"/>
        <v>25</v>
      </c>
      <c r="O888" s="368">
        <f t="shared" si="78"/>
        <v>1781</v>
      </c>
      <c r="P888" s="369">
        <f t="shared" si="82"/>
        <v>44525</v>
      </c>
      <c r="Q888" s="369">
        <f t="shared" si="82"/>
        <v>44527</v>
      </c>
      <c r="R888" s="7"/>
    </row>
    <row r="889" spans="14:18" x14ac:dyDescent="0.2">
      <c r="N889" s="367">
        <f t="shared" si="79"/>
        <v>26</v>
      </c>
      <c r="O889" s="368">
        <f t="shared" si="78"/>
        <v>1713</v>
      </c>
      <c r="P889" s="369">
        <f t="shared" si="82"/>
        <v>44526</v>
      </c>
      <c r="Q889" s="369">
        <f t="shared" si="82"/>
        <v>44528</v>
      </c>
      <c r="R889" s="7"/>
    </row>
    <row r="890" spans="14:18" x14ac:dyDescent="0.2">
      <c r="N890" s="367">
        <f t="shared" si="79"/>
        <v>27</v>
      </c>
      <c r="O890" s="368">
        <f t="shared" si="78"/>
        <v>1649</v>
      </c>
      <c r="P890" s="369">
        <f t="shared" si="82"/>
        <v>44527</v>
      </c>
      <c r="Q890" s="369">
        <f t="shared" si="82"/>
        <v>44529</v>
      </c>
      <c r="R890" s="7"/>
    </row>
    <row r="891" spans="14:18" x14ac:dyDescent="0.2">
      <c r="N891" s="367">
        <f t="shared" si="79"/>
        <v>28</v>
      </c>
      <c r="O891" s="368">
        <f t="shared" si="78"/>
        <v>1590</v>
      </c>
      <c r="P891" s="369">
        <f t="shared" si="82"/>
        <v>44528</v>
      </c>
      <c r="Q891" s="369">
        <f t="shared" si="82"/>
        <v>44530</v>
      </c>
      <c r="R891" s="7"/>
    </row>
    <row r="892" spans="14:18" x14ac:dyDescent="0.2">
      <c r="N892" s="367">
        <f t="shared" si="79"/>
        <v>29</v>
      </c>
      <c r="O892" s="368">
        <f t="shared" si="78"/>
        <v>1535</v>
      </c>
      <c r="P892" s="369">
        <f t="shared" ref="P892:Q907" si="83">P891+1</f>
        <v>44529</v>
      </c>
      <c r="Q892" s="369">
        <f t="shared" si="83"/>
        <v>44531</v>
      </c>
      <c r="R892" s="7"/>
    </row>
    <row r="893" spans="14:18" x14ac:dyDescent="0.2">
      <c r="N893" s="367">
        <f t="shared" si="79"/>
        <v>30</v>
      </c>
      <c r="O893" s="368">
        <f t="shared" si="78"/>
        <v>1484</v>
      </c>
      <c r="P893" s="369">
        <f t="shared" si="83"/>
        <v>44530</v>
      </c>
      <c r="Q893" s="369">
        <f t="shared" si="83"/>
        <v>44532</v>
      </c>
      <c r="R893" s="7"/>
    </row>
    <row r="894" spans="14:18" x14ac:dyDescent="0.2">
      <c r="N894" s="367">
        <f t="shared" si="79"/>
        <v>1</v>
      </c>
      <c r="O894" s="368">
        <f t="shared" si="78"/>
        <v>44531</v>
      </c>
      <c r="P894" s="369">
        <f t="shared" si="83"/>
        <v>44531</v>
      </c>
      <c r="Q894" s="369">
        <f t="shared" si="83"/>
        <v>44533</v>
      </c>
      <c r="R894" s="7"/>
    </row>
    <row r="895" spans="14:18" x14ac:dyDescent="0.2">
      <c r="N895" s="367">
        <f t="shared" si="79"/>
        <v>2</v>
      </c>
      <c r="O895" s="368">
        <f t="shared" si="78"/>
        <v>22266</v>
      </c>
      <c r="P895" s="369">
        <f t="shared" si="83"/>
        <v>44532</v>
      </c>
      <c r="Q895" s="369">
        <f t="shared" si="83"/>
        <v>44534</v>
      </c>
      <c r="R895" s="7"/>
    </row>
    <row r="896" spans="14:18" x14ac:dyDescent="0.2">
      <c r="N896" s="367">
        <f t="shared" si="79"/>
        <v>3</v>
      </c>
      <c r="O896" s="368">
        <f t="shared" si="78"/>
        <v>14844</v>
      </c>
      <c r="P896" s="369">
        <f t="shared" si="83"/>
        <v>44533</v>
      </c>
      <c r="Q896" s="369">
        <f t="shared" si="83"/>
        <v>44535</v>
      </c>
      <c r="R896" s="7"/>
    </row>
    <row r="897" spans="14:18" x14ac:dyDescent="0.2">
      <c r="N897" s="367">
        <f t="shared" si="79"/>
        <v>4</v>
      </c>
      <c r="O897" s="368">
        <f t="shared" si="78"/>
        <v>11134</v>
      </c>
      <c r="P897" s="369">
        <f t="shared" si="83"/>
        <v>44534</v>
      </c>
      <c r="Q897" s="369">
        <f t="shared" si="83"/>
        <v>44536</v>
      </c>
      <c r="R897" s="7"/>
    </row>
    <row r="898" spans="14:18" x14ac:dyDescent="0.2">
      <c r="N898" s="367">
        <f t="shared" si="79"/>
        <v>5</v>
      </c>
      <c r="O898" s="368">
        <f t="shared" si="78"/>
        <v>8907</v>
      </c>
      <c r="P898" s="369">
        <f t="shared" si="83"/>
        <v>44535</v>
      </c>
      <c r="Q898" s="369">
        <f t="shared" si="83"/>
        <v>44537</v>
      </c>
      <c r="R898" s="7"/>
    </row>
    <row r="899" spans="14:18" x14ac:dyDescent="0.2">
      <c r="N899" s="367">
        <f t="shared" si="79"/>
        <v>6</v>
      </c>
      <c r="O899" s="368">
        <f t="shared" si="78"/>
        <v>7423</v>
      </c>
      <c r="P899" s="369">
        <f t="shared" si="83"/>
        <v>44536</v>
      </c>
      <c r="Q899" s="369">
        <f t="shared" si="83"/>
        <v>44538</v>
      </c>
      <c r="R899" s="7"/>
    </row>
    <row r="900" spans="14:18" x14ac:dyDescent="0.2">
      <c r="N900" s="367">
        <f t="shared" si="79"/>
        <v>7</v>
      </c>
      <c r="O900" s="368">
        <f t="shared" si="78"/>
        <v>6362</v>
      </c>
      <c r="P900" s="369">
        <f t="shared" si="83"/>
        <v>44537</v>
      </c>
      <c r="Q900" s="369">
        <f t="shared" si="83"/>
        <v>44539</v>
      </c>
      <c r="R900" s="7"/>
    </row>
    <row r="901" spans="14:18" x14ac:dyDescent="0.2">
      <c r="N901" s="367">
        <f t="shared" si="79"/>
        <v>8</v>
      </c>
      <c r="O901" s="368">
        <f t="shared" si="78"/>
        <v>5567</v>
      </c>
      <c r="P901" s="369">
        <f t="shared" si="83"/>
        <v>44538</v>
      </c>
      <c r="Q901" s="369">
        <f t="shared" si="83"/>
        <v>44540</v>
      </c>
      <c r="R901" s="7"/>
    </row>
    <row r="902" spans="14:18" x14ac:dyDescent="0.2">
      <c r="N902" s="367">
        <f t="shared" si="79"/>
        <v>9</v>
      </c>
      <c r="O902" s="368">
        <f t="shared" si="78"/>
        <v>4949</v>
      </c>
      <c r="P902" s="369">
        <f t="shared" si="83"/>
        <v>44539</v>
      </c>
      <c r="Q902" s="369">
        <f t="shared" si="83"/>
        <v>44541</v>
      </c>
      <c r="R902" s="7"/>
    </row>
    <row r="903" spans="14:18" x14ac:dyDescent="0.2">
      <c r="N903" s="367">
        <f t="shared" si="79"/>
        <v>10</v>
      </c>
      <c r="O903" s="368">
        <f t="shared" si="78"/>
        <v>4454</v>
      </c>
      <c r="P903" s="369">
        <f t="shared" si="83"/>
        <v>44540</v>
      </c>
      <c r="Q903" s="369">
        <f t="shared" si="83"/>
        <v>44542</v>
      </c>
      <c r="R903" s="7"/>
    </row>
    <row r="904" spans="14:18" x14ac:dyDescent="0.2">
      <c r="N904" s="367">
        <f t="shared" si="79"/>
        <v>11</v>
      </c>
      <c r="O904" s="368">
        <f t="shared" si="78"/>
        <v>4049</v>
      </c>
      <c r="P904" s="369">
        <f t="shared" si="83"/>
        <v>44541</v>
      </c>
      <c r="Q904" s="369">
        <f t="shared" si="83"/>
        <v>44543</v>
      </c>
      <c r="R904" s="7"/>
    </row>
    <row r="905" spans="14:18" x14ac:dyDescent="0.2">
      <c r="N905" s="367">
        <f t="shared" si="79"/>
        <v>12</v>
      </c>
      <c r="O905" s="368">
        <f t="shared" si="78"/>
        <v>3712</v>
      </c>
      <c r="P905" s="369">
        <f t="shared" si="83"/>
        <v>44542</v>
      </c>
      <c r="Q905" s="369">
        <f t="shared" si="83"/>
        <v>44544</v>
      </c>
      <c r="R905" s="7"/>
    </row>
    <row r="906" spans="14:18" x14ac:dyDescent="0.2">
      <c r="N906" s="367">
        <f t="shared" si="79"/>
        <v>13</v>
      </c>
      <c r="O906" s="368">
        <f t="shared" ref="O906:O969" si="84">ROUND(P906/N906,0)</f>
        <v>3426</v>
      </c>
      <c r="P906" s="369">
        <f t="shared" si="83"/>
        <v>44543</v>
      </c>
      <c r="Q906" s="369">
        <f t="shared" si="83"/>
        <v>44545</v>
      </c>
      <c r="R906" s="7"/>
    </row>
    <row r="907" spans="14:18" x14ac:dyDescent="0.2">
      <c r="N907" s="367">
        <f t="shared" ref="N907:N970" si="85">DAY(P907)</f>
        <v>14</v>
      </c>
      <c r="O907" s="368">
        <f t="shared" si="84"/>
        <v>3182</v>
      </c>
      <c r="P907" s="369">
        <f t="shared" si="83"/>
        <v>44544</v>
      </c>
      <c r="Q907" s="369">
        <f t="shared" si="83"/>
        <v>44546</v>
      </c>
      <c r="R907" s="7"/>
    </row>
    <row r="908" spans="14:18" x14ac:dyDescent="0.2">
      <c r="N908" s="367">
        <f t="shared" si="85"/>
        <v>15</v>
      </c>
      <c r="O908" s="368">
        <f t="shared" si="84"/>
        <v>2970</v>
      </c>
      <c r="P908" s="369">
        <f t="shared" ref="P908:Q923" si="86">P907+1</f>
        <v>44545</v>
      </c>
      <c r="Q908" s="369">
        <f t="shared" si="86"/>
        <v>44547</v>
      </c>
      <c r="R908" s="7"/>
    </row>
    <row r="909" spans="14:18" x14ac:dyDescent="0.2">
      <c r="N909" s="367">
        <f t="shared" si="85"/>
        <v>16</v>
      </c>
      <c r="O909" s="368">
        <f t="shared" si="84"/>
        <v>2784</v>
      </c>
      <c r="P909" s="369">
        <f t="shared" si="86"/>
        <v>44546</v>
      </c>
      <c r="Q909" s="369">
        <f t="shared" si="86"/>
        <v>44548</v>
      </c>
      <c r="R909" s="7"/>
    </row>
    <row r="910" spans="14:18" x14ac:dyDescent="0.2">
      <c r="N910" s="367">
        <f t="shared" si="85"/>
        <v>17</v>
      </c>
      <c r="O910" s="368">
        <f t="shared" si="84"/>
        <v>2620</v>
      </c>
      <c r="P910" s="369">
        <f t="shared" si="86"/>
        <v>44547</v>
      </c>
      <c r="Q910" s="369">
        <f t="shared" si="86"/>
        <v>44549</v>
      </c>
      <c r="R910" s="7"/>
    </row>
    <row r="911" spans="14:18" x14ac:dyDescent="0.2">
      <c r="N911" s="367">
        <f t="shared" si="85"/>
        <v>18</v>
      </c>
      <c r="O911" s="368">
        <f t="shared" si="84"/>
        <v>2475</v>
      </c>
      <c r="P911" s="369">
        <f t="shared" si="86"/>
        <v>44548</v>
      </c>
      <c r="Q911" s="369">
        <f t="shared" si="86"/>
        <v>44550</v>
      </c>
      <c r="R911" s="7"/>
    </row>
    <row r="912" spans="14:18" x14ac:dyDescent="0.2">
      <c r="N912" s="367">
        <f t="shared" si="85"/>
        <v>19</v>
      </c>
      <c r="O912" s="368">
        <f t="shared" si="84"/>
        <v>2345</v>
      </c>
      <c r="P912" s="369">
        <f t="shared" si="86"/>
        <v>44549</v>
      </c>
      <c r="Q912" s="369">
        <f t="shared" si="86"/>
        <v>44551</v>
      </c>
      <c r="R912" s="7"/>
    </row>
    <row r="913" spans="14:18" x14ac:dyDescent="0.2">
      <c r="N913" s="367">
        <f t="shared" si="85"/>
        <v>20</v>
      </c>
      <c r="O913" s="368">
        <f t="shared" si="84"/>
        <v>2228</v>
      </c>
      <c r="P913" s="369">
        <f t="shared" si="86"/>
        <v>44550</v>
      </c>
      <c r="Q913" s="369">
        <f t="shared" si="86"/>
        <v>44552</v>
      </c>
      <c r="R913" s="7"/>
    </row>
    <row r="914" spans="14:18" x14ac:dyDescent="0.2">
      <c r="N914" s="367">
        <f t="shared" si="85"/>
        <v>21</v>
      </c>
      <c r="O914" s="368">
        <f t="shared" si="84"/>
        <v>2121</v>
      </c>
      <c r="P914" s="369">
        <f t="shared" si="86"/>
        <v>44551</v>
      </c>
      <c r="Q914" s="369">
        <f t="shared" si="86"/>
        <v>44553</v>
      </c>
      <c r="R914" s="7"/>
    </row>
    <row r="915" spans="14:18" x14ac:dyDescent="0.2">
      <c r="N915" s="367">
        <f t="shared" si="85"/>
        <v>22</v>
      </c>
      <c r="O915" s="368">
        <f t="shared" si="84"/>
        <v>2025</v>
      </c>
      <c r="P915" s="369">
        <f t="shared" si="86"/>
        <v>44552</v>
      </c>
      <c r="Q915" s="369">
        <f t="shared" si="86"/>
        <v>44554</v>
      </c>
      <c r="R915" s="7"/>
    </row>
    <row r="916" spans="14:18" x14ac:dyDescent="0.2">
      <c r="N916" s="367">
        <f t="shared" si="85"/>
        <v>23</v>
      </c>
      <c r="O916" s="368">
        <f t="shared" si="84"/>
        <v>1937</v>
      </c>
      <c r="P916" s="369">
        <f t="shared" si="86"/>
        <v>44553</v>
      </c>
      <c r="Q916" s="369">
        <f t="shared" si="86"/>
        <v>44555</v>
      </c>
      <c r="R916" s="7"/>
    </row>
    <row r="917" spans="14:18" x14ac:dyDescent="0.2">
      <c r="N917" s="367">
        <f t="shared" si="85"/>
        <v>24</v>
      </c>
      <c r="O917" s="368">
        <f t="shared" si="84"/>
        <v>1856</v>
      </c>
      <c r="P917" s="369">
        <f t="shared" si="86"/>
        <v>44554</v>
      </c>
      <c r="Q917" s="369">
        <f t="shared" si="86"/>
        <v>44556</v>
      </c>
      <c r="R917" s="7"/>
    </row>
    <row r="918" spans="14:18" x14ac:dyDescent="0.2">
      <c r="N918" s="367">
        <f t="shared" si="85"/>
        <v>25</v>
      </c>
      <c r="O918" s="368">
        <f t="shared" si="84"/>
        <v>1782</v>
      </c>
      <c r="P918" s="369">
        <f t="shared" si="86"/>
        <v>44555</v>
      </c>
      <c r="Q918" s="369">
        <f t="shared" si="86"/>
        <v>44557</v>
      </c>
      <c r="R918" s="7"/>
    </row>
    <row r="919" spans="14:18" x14ac:dyDescent="0.2">
      <c r="N919" s="367">
        <f t="shared" si="85"/>
        <v>26</v>
      </c>
      <c r="O919" s="368">
        <f t="shared" si="84"/>
        <v>1714</v>
      </c>
      <c r="P919" s="369">
        <f t="shared" si="86"/>
        <v>44556</v>
      </c>
      <c r="Q919" s="369">
        <f t="shared" si="86"/>
        <v>44558</v>
      </c>
      <c r="R919" s="7"/>
    </row>
    <row r="920" spans="14:18" x14ac:dyDescent="0.2">
      <c r="N920" s="367">
        <f t="shared" si="85"/>
        <v>27</v>
      </c>
      <c r="O920" s="368">
        <f t="shared" si="84"/>
        <v>1650</v>
      </c>
      <c r="P920" s="369">
        <f t="shared" si="86"/>
        <v>44557</v>
      </c>
      <c r="Q920" s="369">
        <f t="shared" si="86"/>
        <v>44559</v>
      </c>
      <c r="R920" s="7"/>
    </row>
    <row r="921" spans="14:18" x14ac:dyDescent="0.2">
      <c r="N921" s="367">
        <f t="shared" si="85"/>
        <v>28</v>
      </c>
      <c r="O921" s="368">
        <f t="shared" si="84"/>
        <v>1591</v>
      </c>
      <c r="P921" s="369">
        <f t="shared" si="86"/>
        <v>44558</v>
      </c>
      <c r="Q921" s="369">
        <f t="shared" si="86"/>
        <v>44560</v>
      </c>
      <c r="R921" s="7"/>
    </row>
    <row r="922" spans="14:18" x14ac:dyDescent="0.2">
      <c r="N922" s="367">
        <f t="shared" si="85"/>
        <v>29</v>
      </c>
      <c r="O922" s="368">
        <f t="shared" si="84"/>
        <v>1537</v>
      </c>
      <c r="P922" s="369">
        <f t="shared" si="86"/>
        <v>44559</v>
      </c>
      <c r="Q922" s="369">
        <f t="shared" si="86"/>
        <v>44561</v>
      </c>
      <c r="R922" s="7"/>
    </row>
    <row r="923" spans="14:18" x14ac:dyDescent="0.2">
      <c r="N923" s="367">
        <f t="shared" si="85"/>
        <v>30</v>
      </c>
      <c r="O923" s="368">
        <f t="shared" si="84"/>
        <v>1485</v>
      </c>
      <c r="P923" s="369">
        <f t="shared" si="86"/>
        <v>44560</v>
      </c>
      <c r="Q923" s="369">
        <f t="shared" si="86"/>
        <v>44562</v>
      </c>
      <c r="R923" s="7"/>
    </row>
    <row r="924" spans="14:18" x14ac:dyDescent="0.2">
      <c r="N924" s="367">
        <f t="shared" si="85"/>
        <v>31</v>
      </c>
      <c r="O924" s="368">
        <f t="shared" si="84"/>
        <v>1437</v>
      </c>
      <c r="P924" s="369">
        <f t="shared" ref="P924:Q939" si="87">P923+1</f>
        <v>44561</v>
      </c>
      <c r="Q924" s="369">
        <f t="shared" si="87"/>
        <v>44563</v>
      </c>
      <c r="R924" s="7"/>
    </row>
    <row r="925" spans="14:18" x14ac:dyDescent="0.2">
      <c r="N925" s="367">
        <f t="shared" si="85"/>
        <v>1</v>
      </c>
      <c r="O925" s="368">
        <f t="shared" si="84"/>
        <v>44562</v>
      </c>
      <c r="P925" s="369">
        <f t="shared" si="87"/>
        <v>44562</v>
      </c>
      <c r="Q925" s="369">
        <f t="shared" si="87"/>
        <v>44564</v>
      </c>
      <c r="R925" s="7"/>
    </row>
    <row r="926" spans="14:18" x14ac:dyDescent="0.2">
      <c r="N926" s="367">
        <f t="shared" si="85"/>
        <v>2</v>
      </c>
      <c r="O926" s="368">
        <f t="shared" si="84"/>
        <v>22282</v>
      </c>
      <c r="P926" s="369">
        <f t="shared" si="87"/>
        <v>44563</v>
      </c>
      <c r="Q926" s="369">
        <f t="shared" si="87"/>
        <v>44565</v>
      </c>
      <c r="R926" s="7"/>
    </row>
    <row r="927" spans="14:18" x14ac:dyDescent="0.2">
      <c r="N927" s="367">
        <f t="shared" si="85"/>
        <v>3</v>
      </c>
      <c r="O927" s="368">
        <f t="shared" si="84"/>
        <v>14855</v>
      </c>
      <c r="P927" s="369">
        <f t="shared" si="87"/>
        <v>44564</v>
      </c>
      <c r="Q927" s="369">
        <f t="shared" si="87"/>
        <v>44566</v>
      </c>
      <c r="R927" s="7"/>
    </row>
    <row r="928" spans="14:18" x14ac:dyDescent="0.2">
      <c r="N928" s="367">
        <f t="shared" si="85"/>
        <v>4</v>
      </c>
      <c r="O928" s="368">
        <f t="shared" si="84"/>
        <v>11141</v>
      </c>
      <c r="P928" s="369">
        <f t="shared" si="87"/>
        <v>44565</v>
      </c>
      <c r="Q928" s="369">
        <f t="shared" si="87"/>
        <v>44567</v>
      </c>
      <c r="R928" s="7"/>
    </row>
    <row r="929" spans="14:18" x14ac:dyDescent="0.2">
      <c r="N929" s="367">
        <f t="shared" si="85"/>
        <v>5</v>
      </c>
      <c r="O929" s="368">
        <f t="shared" si="84"/>
        <v>8913</v>
      </c>
      <c r="P929" s="369">
        <f t="shared" si="87"/>
        <v>44566</v>
      </c>
      <c r="Q929" s="369">
        <f t="shared" si="87"/>
        <v>44568</v>
      </c>
      <c r="R929" s="7"/>
    </row>
    <row r="930" spans="14:18" x14ac:dyDescent="0.2">
      <c r="N930" s="367">
        <f t="shared" si="85"/>
        <v>6</v>
      </c>
      <c r="O930" s="368">
        <f t="shared" si="84"/>
        <v>7428</v>
      </c>
      <c r="P930" s="369">
        <f t="shared" si="87"/>
        <v>44567</v>
      </c>
      <c r="Q930" s="369">
        <f t="shared" si="87"/>
        <v>44569</v>
      </c>
      <c r="R930" s="7"/>
    </row>
    <row r="931" spans="14:18" x14ac:dyDescent="0.2">
      <c r="N931" s="367">
        <f t="shared" si="85"/>
        <v>7</v>
      </c>
      <c r="O931" s="368">
        <f t="shared" si="84"/>
        <v>6367</v>
      </c>
      <c r="P931" s="369">
        <f t="shared" si="87"/>
        <v>44568</v>
      </c>
      <c r="Q931" s="369">
        <f t="shared" si="87"/>
        <v>44570</v>
      </c>
      <c r="R931" s="7"/>
    </row>
    <row r="932" spans="14:18" x14ac:dyDescent="0.2">
      <c r="N932" s="367">
        <f t="shared" si="85"/>
        <v>8</v>
      </c>
      <c r="O932" s="368">
        <f t="shared" si="84"/>
        <v>5571</v>
      </c>
      <c r="P932" s="369">
        <f t="shared" si="87"/>
        <v>44569</v>
      </c>
      <c r="Q932" s="369">
        <f t="shared" si="87"/>
        <v>44571</v>
      </c>
      <c r="R932" s="7"/>
    </row>
    <row r="933" spans="14:18" x14ac:dyDescent="0.2">
      <c r="N933" s="367">
        <f t="shared" si="85"/>
        <v>9</v>
      </c>
      <c r="O933" s="368">
        <f t="shared" si="84"/>
        <v>4952</v>
      </c>
      <c r="P933" s="369">
        <f t="shared" si="87"/>
        <v>44570</v>
      </c>
      <c r="Q933" s="369">
        <f t="shared" si="87"/>
        <v>44572</v>
      </c>
      <c r="R933" s="7"/>
    </row>
    <row r="934" spans="14:18" x14ac:dyDescent="0.2">
      <c r="N934" s="367">
        <f t="shared" si="85"/>
        <v>10</v>
      </c>
      <c r="O934" s="368">
        <f t="shared" si="84"/>
        <v>4457</v>
      </c>
      <c r="P934" s="369">
        <f t="shared" si="87"/>
        <v>44571</v>
      </c>
      <c r="Q934" s="369">
        <f t="shared" si="87"/>
        <v>44573</v>
      </c>
      <c r="R934" s="7"/>
    </row>
    <row r="935" spans="14:18" x14ac:dyDescent="0.2">
      <c r="N935" s="367">
        <f t="shared" si="85"/>
        <v>11</v>
      </c>
      <c r="O935" s="368">
        <f t="shared" si="84"/>
        <v>4052</v>
      </c>
      <c r="P935" s="369">
        <f t="shared" si="87"/>
        <v>44572</v>
      </c>
      <c r="Q935" s="369">
        <f t="shared" si="87"/>
        <v>44574</v>
      </c>
      <c r="R935" s="7"/>
    </row>
    <row r="936" spans="14:18" x14ac:dyDescent="0.2">
      <c r="N936" s="367">
        <f t="shared" si="85"/>
        <v>12</v>
      </c>
      <c r="O936" s="368">
        <f t="shared" si="84"/>
        <v>3714</v>
      </c>
      <c r="P936" s="369">
        <f t="shared" si="87"/>
        <v>44573</v>
      </c>
      <c r="Q936" s="369">
        <f t="shared" si="87"/>
        <v>44575</v>
      </c>
      <c r="R936" s="7"/>
    </row>
    <row r="937" spans="14:18" x14ac:dyDescent="0.2">
      <c r="N937" s="367">
        <f t="shared" si="85"/>
        <v>13</v>
      </c>
      <c r="O937" s="368">
        <f t="shared" si="84"/>
        <v>3429</v>
      </c>
      <c r="P937" s="369">
        <f t="shared" si="87"/>
        <v>44574</v>
      </c>
      <c r="Q937" s="369">
        <f t="shared" si="87"/>
        <v>44576</v>
      </c>
      <c r="R937" s="7"/>
    </row>
    <row r="938" spans="14:18" x14ac:dyDescent="0.2">
      <c r="N938" s="367">
        <f t="shared" si="85"/>
        <v>14</v>
      </c>
      <c r="O938" s="368">
        <f t="shared" si="84"/>
        <v>3184</v>
      </c>
      <c r="P938" s="369">
        <f t="shared" si="87"/>
        <v>44575</v>
      </c>
      <c r="Q938" s="369">
        <f t="shared" si="87"/>
        <v>44577</v>
      </c>
      <c r="R938" s="7"/>
    </row>
    <row r="939" spans="14:18" x14ac:dyDescent="0.2">
      <c r="N939" s="367">
        <f t="shared" si="85"/>
        <v>15</v>
      </c>
      <c r="O939" s="368">
        <f t="shared" si="84"/>
        <v>2972</v>
      </c>
      <c r="P939" s="369">
        <f t="shared" si="87"/>
        <v>44576</v>
      </c>
      <c r="Q939" s="369">
        <f t="shared" si="87"/>
        <v>44578</v>
      </c>
      <c r="R939" s="7"/>
    </row>
    <row r="940" spans="14:18" x14ac:dyDescent="0.2">
      <c r="N940" s="367">
        <f t="shared" si="85"/>
        <v>16</v>
      </c>
      <c r="O940" s="368">
        <f t="shared" si="84"/>
        <v>2786</v>
      </c>
      <c r="P940" s="369">
        <f t="shared" ref="P940:Q955" si="88">P939+1</f>
        <v>44577</v>
      </c>
      <c r="Q940" s="369">
        <f t="shared" si="88"/>
        <v>44579</v>
      </c>
      <c r="R940" s="7"/>
    </row>
    <row r="941" spans="14:18" x14ac:dyDescent="0.2">
      <c r="N941" s="367">
        <f t="shared" si="85"/>
        <v>17</v>
      </c>
      <c r="O941" s="368">
        <f t="shared" si="84"/>
        <v>2622</v>
      </c>
      <c r="P941" s="369">
        <f t="shared" si="88"/>
        <v>44578</v>
      </c>
      <c r="Q941" s="369">
        <f t="shared" si="88"/>
        <v>44580</v>
      </c>
      <c r="R941" s="7"/>
    </row>
    <row r="942" spans="14:18" x14ac:dyDescent="0.2">
      <c r="N942" s="367">
        <f t="shared" si="85"/>
        <v>18</v>
      </c>
      <c r="O942" s="368">
        <f t="shared" si="84"/>
        <v>2477</v>
      </c>
      <c r="P942" s="369">
        <f t="shared" si="88"/>
        <v>44579</v>
      </c>
      <c r="Q942" s="369">
        <f t="shared" si="88"/>
        <v>44581</v>
      </c>
      <c r="R942" s="7"/>
    </row>
    <row r="943" spans="14:18" x14ac:dyDescent="0.2">
      <c r="N943" s="367">
        <f t="shared" si="85"/>
        <v>19</v>
      </c>
      <c r="O943" s="368">
        <f t="shared" si="84"/>
        <v>2346</v>
      </c>
      <c r="P943" s="369">
        <f t="shared" si="88"/>
        <v>44580</v>
      </c>
      <c r="Q943" s="369">
        <f t="shared" si="88"/>
        <v>44582</v>
      </c>
      <c r="R943" s="7"/>
    </row>
    <row r="944" spans="14:18" x14ac:dyDescent="0.2">
      <c r="N944" s="367">
        <f t="shared" si="85"/>
        <v>20</v>
      </c>
      <c r="O944" s="368">
        <f t="shared" si="84"/>
        <v>2229</v>
      </c>
      <c r="P944" s="369">
        <f t="shared" si="88"/>
        <v>44581</v>
      </c>
      <c r="Q944" s="369">
        <f t="shared" si="88"/>
        <v>44583</v>
      </c>
      <c r="R944" s="7"/>
    </row>
    <row r="945" spans="14:18" x14ac:dyDescent="0.2">
      <c r="N945" s="367">
        <f t="shared" si="85"/>
        <v>21</v>
      </c>
      <c r="O945" s="368">
        <f t="shared" si="84"/>
        <v>2123</v>
      </c>
      <c r="P945" s="369">
        <f t="shared" si="88"/>
        <v>44582</v>
      </c>
      <c r="Q945" s="369">
        <f t="shared" si="88"/>
        <v>44584</v>
      </c>
      <c r="R945" s="7"/>
    </row>
    <row r="946" spans="14:18" x14ac:dyDescent="0.2">
      <c r="N946" s="367">
        <f t="shared" si="85"/>
        <v>22</v>
      </c>
      <c r="O946" s="368">
        <f t="shared" si="84"/>
        <v>2027</v>
      </c>
      <c r="P946" s="369">
        <f t="shared" si="88"/>
        <v>44583</v>
      </c>
      <c r="Q946" s="369">
        <f t="shared" si="88"/>
        <v>44585</v>
      </c>
      <c r="R946" s="7"/>
    </row>
    <row r="947" spans="14:18" x14ac:dyDescent="0.2">
      <c r="N947" s="367">
        <f t="shared" si="85"/>
        <v>23</v>
      </c>
      <c r="O947" s="368">
        <f t="shared" si="84"/>
        <v>1938</v>
      </c>
      <c r="P947" s="369">
        <f t="shared" si="88"/>
        <v>44584</v>
      </c>
      <c r="Q947" s="369">
        <f t="shared" si="88"/>
        <v>44586</v>
      </c>
      <c r="R947" s="7"/>
    </row>
    <row r="948" spans="14:18" x14ac:dyDescent="0.2">
      <c r="N948" s="367">
        <f t="shared" si="85"/>
        <v>24</v>
      </c>
      <c r="O948" s="368">
        <f t="shared" si="84"/>
        <v>1858</v>
      </c>
      <c r="P948" s="369">
        <f t="shared" si="88"/>
        <v>44585</v>
      </c>
      <c r="Q948" s="369">
        <f t="shared" si="88"/>
        <v>44587</v>
      </c>
      <c r="R948" s="7"/>
    </row>
    <row r="949" spans="14:18" x14ac:dyDescent="0.2">
      <c r="N949" s="367">
        <f t="shared" si="85"/>
        <v>25</v>
      </c>
      <c r="O949" s="368">
        <f t="shared" si="84"/>
        <v>1783</v>
      </c>
      <c r="P949" s="369">
        <f t="shared" si="88"/>
        <v>44586</v>
      </c>
      <c r="Q949" s="369">
        <f t="shared" si="88"/>
        <v>44588</v>
      </c>
      <c r="R949" s="7"/>
    </row>
    <row r="950" spans="14:18" x14ac:dyDescent="0.2">
      <c r="N950" s="367">
        <f t="shared" si="85"/>
        <v>26</v>
      </c>
      <c r="O950" s="368">
        <f t="shared" si="84"/>
        <v>1715</v>
      </c>
      <c r="P950" s="369">
        <f t="shared" si="88"/>
        <v>44587</v>
      </c>
      <c r="Q950" s="369">
        <f t="shared" si="88"/>
        <v>44589</v>
      </c>
      <c r="R950" s="7"/>
    </row>
    <row r="951" spans="14:18" x14ac:dyDescent="0.2">
      <c r="N951" s="367">
        <f t="shared" si="85"/>
        <v>27</v>
      </c>
      <c r="O951" s="368">
        <f t="shared" si="84"/>
        <v>1651</v>
      </c>
      <c r="P951" s="369">
        <f t="shared" si="88"/>
        <v>44588</v>
      </c>
      <c r="Q951" s="369">
        <f t="shared" si="88"/>
        <v>44590</v>
      </c>
      <c r="R951" s="7"/>
    </row>
    <row r="952" spans="14:18" x14ac:dyDescent="0.2">
      <c r="N952" s="367">
        <f t="shared" si="85"/>
        <v>28</v>
      </c>
      <c r="O952" s="368">
        <f t="shared" si="84"/>
        <v>1592</v>
      </c>
      <c r="P952" s="369">
        <f t="shared" si="88"/>
        <v>44589</v>
      </c>
      <c r="Q952" s="369">
        <f t="shared" si="88"/>
        <v>44591</v>
      </c>
      <c r="R952" s="7"/>
    </row>
    <row r="953" spans="14:18" x14ac:dyDescent="0.2">
      <c r="N953" s="367">
        <f t="shared" si="85"/>
        <v>29</v>
      </c>
      <c r="O953" s="368">
        <f t="shared" si="84"/>
        <v>1538</v>
      </c>
      <c r="P953" s="369">
        <f t="shared" si="88"/>
        <v>44590</v>
      </c>
      <c r="Q953" s="369">
        <f t="shared" si="88"/>
        <v>44592</v>
      </c>
      <c r="R953" s="7"/>
    </row>
    <row r="954" spans="14:18" x14ac:dyDescent="0.2">
      <c r="N954" s="367">
        <f t="shared" si="85"/>
        <v>30</v>
      </c>
      <c r="O954" s="368">
        <f t="shared" si="84"/>
        <v>1486</v>
      </c>
      <c r="P954" s="369">
        <f t="shared" si="88"/>
        <v>44591</v>
      </c>
      <c r="Q954" s="369">
        <f t="shared" si="88"/>
        <v>44593</v>
      </c>
      <c r="R954" s="7"/>
    </row>
    <row r="955" spans="14:18" x14ac:dyDescent="0.2">
      <c r="N955" s="367">
        <f t="shared" si="85"/>
        <v>31</v>
      </c>
      <c r="O955" s="368">
        <f t="shared" si="84"/>
        <v>1438</v>
      </c>
      <c r="P955" s="369">
        <f t="shared" si="88"/>
        <v>44592</v>
      </c>
      <c r="Q955" s="369">
        <f t="shared" si="88"/>
        <v>44594</v>
      </c>
      <c r="R955" s="7"/>
    </row>
    <row r="956" spans="14:18" x14ac:dyDescent="0.2">
      <c r="N956" s="367">
        <f t="shared" si="85"/>
        <v>1</v>
      </c>
      <c r="O956" s="368">
        <f t="shared" si="84"/>
        <v>44593</v>
      </c>
      <c r="P956" s="369">
        <f t="shared" ref="P956:Q971" si="89">P955+1</f>
        <v>44593</v>
      </c>
      <c r="Q956" s="369">
        <f t="shared" si="89"/>
        <v>44595</v>
      </c>
      <c r="R956" s="7"/>
    </row>
    <row r="957" spans="14:18" x14ac:dyDescent="0.2">
      <c r="N957" s="367">
        <f t="shared" si="85"/>
        <v>2</v>
      </c>
      <c r="O957" s="368">
        <f t="shared" si="84"/>
        <v>22297</v>
      </c>
      <c r="P957" s="369">
        <f t="shared" si="89"/>
        <v>44594</v>
      </c>
      <c r="Q957" s="369">
        <f t="shared" si="89"/>
        <v>44596</v>
      </c>
      <c r="R957" s="7"/>
    </row>
    <row r="958" spans="14:18" x14ac:dyDescent="0.2">
      <c r="N958" s="367">
        <f t="shared" si="85"/>
        <v>3</v>
      </c>
      <c r="O958" s="368">
        <f t="shared" si="84"/>
        <v>14865</v>
      </c>
      <c r="P958" s="369">
        <f t="shared" si="89"/>
        <v>44595</v>
      </c>
      <c r="Q958" s="369">
        <f t="shared" si="89"/>
        <v>44597</v>
      </c>
      <c r="R958" s="7"/>
    </row>
    <row r="959" spans="14:18" x14ac:dyDescent="0.2">
      <c r="N959" s="367">
        <f t="shared" si="85"/>
        <v>4</v>
      </c>
      <c r="O959" s="368">
        <f t="shared" si="84"/>
        <v>11149</v>
      </c>
      <c r="P959" s="369">
        <f t="shared" si="89"/>
        <v>44596</v>
      </c>
      <c r="Q959" s="369">
        <f t="shared" si="89"/>
        <v>44598</v>
      </c>
      <c r="R959" s="7"/>
    </row>
    <row r="960" spans="14:18" x14ac:dyDescent="0.2">
      <c r="N960" s="367">
        <f t="shared" si="85"/>
        <v>5</v>
      </c>
      <c r="O960" s="368">
        <f t="shared" si="84"/>
        <v>8919</v>
      </c>
      <c r="P960" s="369">
        <f t="shared" si="89"/>
        <v>44597</v>
      </c>
      <c r="Q960" s="369">
        <f t="shared" si="89"/>
        <v>44599</v>
      </c>
      <c r="R960" s="7"/>
    </row>
    <row r="961" spans="14:18" x14ac:dyDescent="0.2">
      <c r="N961" s="367">
        <f t="shared" si="85"/>
        <v>6</v>
      </c>
      <c r="O961" s="368">
        <f t="shared" si="84"/>
        <v>7433</v>
      </c>
      <c r="P961" s="369">
        <f t="shared" si="89"/>
        <v>44598</v>
      </c>
      <c r="Q961" s="369">
        <f t="shared" si="89"/>
        <v>44600</v>
      </c>
      <c r="R961" s="7"/>
    </row>
    <row r="962" spans="14:18" x14ac:dyDescent="0.2">
      <c r="N962" s="367">
        <f t="shared" si="85"/>
        <v>7</v>
      </c>
      <c r="O962" s="368">
        <f t="shared" si="84"/>
        <v>6371</v>
      </c>
      <c r="P962" s="369">
        <f t="shared" si="89"/>
        <v>44599</v>
      </c>
      <c r="Q962" s="369">
        <f t="shared" si="89"/>
        <v>44601</v>
      </c>
      <c r="R962" s="7"/>
    </row>
    <row r="963" spans="14:18" x14ac:dyDescent="0.2">
      <c r="N963" s="367">
        <f t="shared" si="85"/>
        <v>8</v>
      </c>
      <c r="O963" s="368">
        <f t="shared" si="84"/>
        <v>5575</v>
      </c>
      <c r="P963" s="369">
        <f t="shared" si="89"/>
        <v>44600</v>
      </c>
      <c r="Q963" s="369">
        <f t="shared" si="89"/>
        <v>44602</v>
      </c>
      <c r="R963" s="7"/>
    </row>
    <row r="964" spans="14:18" x14ac:dyDescent="0.2">
      <c r="N964" s="367">
        <f t="shared" si="85"/>
        <v>9</v>
      </c>
      <c r="O964" s="368">
        <f t="shared" si="84"/>
        <v>4956</v>
      </c>
      <c r="P964" s="369">
        <f t="shared" si="89"/>
        <v>44601</v>
      </c>
      <c r="Q964" s="369">
        <f t="shared" si="89"/>
        <v>44603</v>
      </c>
      <c r="R964" s="7"/>
    </row>
    <row r="965" spans="14:18" x14ac:dyDescent="0.2">
      <c r="N965" s="367">
        <f t="shared" si="85"/>
        <v>10</v>
      </c>
      <c r="O965" s="368">
        <f t="shared" si="84"/>
        <v>4460</v>
      </c>
      <c r="P965" s="369">
        <f t="shared" si="89"/>
        <v>44602</v>
      </c>
      <c r="Q965" s="369">
        <f t="shared" si="89"/>
        <v>44604</v>
      </c>
      <c r="R965" s="7"/>
    </row>
    <row r="966" spans="14:18" x14ac:dyDescent="0.2">
      <c r="N966" s="367">
        <f t="shared" si="85"/>
        <v>11</v>
      </c>
      <c r="O966" s="368">
        <f t="shared" si="84"/>
        <v>4055</v>
      </c>
      <c r="P966" s="369">
        <f t="shared" si="89"/>
        <v>44603</v>
      </c>
      <c r="Q966" s="369">
        <f t="shared" si="89"/>
        <v>44605</v>
      </c>
      <c r="R966" s="7"/>
    </row>
    <row r="967" spans="14:18" x14ac:dyDescent="0.2">
      <c r="N967" s="367">
        <f t="shared" si="85"/>
        <v>12</v>
      </c>
      <c r="O967" s="368">
        <f t="shared" si="84"/>
        <v>3717</v>
      </c>
      <c r="P967" s="369">
        <f t="shared" si="89"/>
        <v>44604</v>
      </c>
      <c r="Q967" s="369">
        <f t="shared" si="89"/>
        <v>44606</v>
      </c>
      <c r="R967" s="7"/>
    </row>
    <row r="968" spans="14:18" x14ac:dyDescent="0.2">
      <c r="N968" s="367">
        <f t="shared" si="85"/>
        <v>13</v>
      </c>
      <c r="O968" s="368">
        <f t="shared" si="84"/>
        <v>3431</v>
      </c>
      <c r="P968" s="369">
        <f t="shared" si="89"/>
        <v>44605</v>
      </c>
      <c r="Q968" s="369">
        <f t="shared" si="89"/>
        <v>44607</v>
      </c>
      <c r="R968" s="7"/>
    </row>
    <row r="969" spans="14:18" x14ac:dyDescent="0.2">
      <c r="N969" s="367">
        <f t="shared" si="85"/>
        <v>14</v>
      </c>
      <c r="O969" s="368">
        <f t="shared" si="84"/>
        <v>3186</v>
      </c>
      <c r="P969" s="369">
        <f t="shared" si="89"/>
        <v>44606</v>
      </c>
      <c r="Q969" s="369">
        <f t="shared" si="89"/>
        <v>44608</v>
      </c>
      <c r="R969" s="7"/>
    </row>
    <row r="970" spans="14:18" x14ac:dyDescent="0.2">
      <c r="N970" s="367">
        <f t="shared" si="85"/>
        <v>15</v>
      </c>
      <c r="O970" s="368">
        <f t="shared" ref="O970:O1033" si="90">ROUND(P970/N970,0)</f>
        <v>2974</v>
      </c>
      <c r="P970" s="369">
        <f t="shared" si="89"/>
        <v>44607</v>
      </c>
      <c r="Q970" s="369">
        <f t="shared" si="89"/>
        <v>44609</v>
      </c>
      <c r="R970" s="7"/>
    </row>
    <row r="971" spans="14:18" x14ac:dyDescent="0.2">
      <c r="N971" s="367">
        <f t="shared" ref="N971:N1034" si="91">DAY(P971)</f>
        <v>16</v>
      </c>
      <c r="O971" s="368">
        <f t="shared" si="90"/>
        <v>2788</v>
      </c>
      <c r="P971" s="369">
        <f t="shared" si="89"/>
        <v>44608</v>
      </c>
      <c r="Q971" s="369">
        <f t="shared" si="89"/>
        <v>44610</v>
      </c>
      <c r="R971" s="7"/>
    </row>
    <row r="972" spans="14:18" x14ac:dyDescent="0.2">
      <c r="N972" s="367">
        <f t="shared" si="91"/>
        <v>17</v>
      </c>
      <c r="O972" s="368">
        <f t="shared" si="90"/>
        <v>2624</v>
      </c>
      <c r="P972" s="369">
        <f t="shared" ref="P972:Q987" si="92">P971+1</f>
        <v>44609</v>
      </c>
      <c r="Q972" s="369">
        <f t="shared" si="92"/>
        <v>44611</v>
      </c>
      <c r="R972" s="7"/>
    </row>
    <row r="973" spans="14:18" x14ac:dyDescent="0.2">
      <c r="N973" s="367">
        <f t="shared" si="91"/>
        <v>18</v>
      </c>
      <c r="O973" s="368">
        <f t="shared" si="90"/>
        <v>2478</v>
      </c>
      <c r="P973" s="369">
        <f t="shared" si="92"/>
        <v>44610</v>
      </c>
      <c r="Q973" s="369">
        <f t="shared" si="92"/>
        <v>44612</v>
      </c>
      <c r="R973" s="7"/>
    </row>
    <row r="974" spans="14:18" x14ac:dyDescent="0.2">
      <c r="N974" s="367">
        <f t="shared" si="91"/>
        <v>19</v>
      </c>
      <c r="O974" s="368">
        <f t="shared" si="90"/>
        <v>2348</v>
      </c>
      <c r="P974" s="369">
        <f t="shared" si="92"/>
        <v>44611</v>
      </c>
      <c r="Q974" s="369">
        <f t="shared" si="92"/>
        <v>44613</v>
      </c>
      <c r="R974" s="7"/>
    </row>
    <row r="975" spans="14:18" x14ac:dyDescent="0.2">
      <c r="N975" s="367">
        <f t="shared" si="91"/>
        <v>20</v>
      </c>
      <c r="O975" s="368">
        <f t="shared" si="90"/>
        <v>2231</v>
      </c>
      <c r="P975" s="369">
        <f t="shared" si="92"/>
        <v>44612</v>
      </c>
      <c r="Q975" s="369">
        <f t="shared" si="92"/>
        <v>44614</v>
      </c>
      <c r="R975" s="7"/>
    </row>
    <row r="976" spans="14:18" x14ac:dyDescent="0.2">
      <c r="N976" s="367">
        <f t="shared" si="91"/>
        <v>21</v>
      </c>
      <c r="O976" s="368">
        <f t="shared" si="90"/>
        <v>2124</v>
      </c>
      <c r="P976" s="369">
        <f t="shared" si="92"/>
        <v>44613</v>
      </c>
      <c r="Q976" s="369">
        <f t="shared" si="92"/>
        <v>44615</v>
      </c>
      <c r="R976" s="7"/>
    </row>
    <row r="977" spans="14:18" x14ac:dyDescent="0.2">
      <c r="N977" s="367">
        <f t="shared" si="91"/>
        <v>22</v>
      </c>
      <c r="O977" s="368">
        <f t="shared" si="90"/>
        <v>2028</v>
      </c>
      <c r="P977" s="369">
        <f t="shared" si="92"/>
        <v>44614</v>
      </c>
      <c r="Q977" s="369">
        <f t="shared" si="92"/>
        <v>44616</v>
      </c>
      <c r="R977" s="7"/>
    </row>
    <row r="978" spans="14:18" x14ac:dyDescent="0.2">
      <c r="N978" s="367">
        <f t="shared" si="91"/>
        <v>23</v>
      </c>
      <c r="O978" s="368">
        <f t="shared" si="90"/>
        <v>1940</v>
      </c>
      <c r="P978" s="369">
        <f t="shared" si="92"/>
        <v>44615</v>
      </c>
      <c r="Q978" s="369">
        <f t="shared" si="92"/>
        <v>44617</v>
      </c>
      <c r="R978" s="7"/>
    </row>
    <row r="979" spans="14:18" x14ac:dyDescent="0.2">
      <c r="N979" s="367">
        <f t="shared" si="91"/>
        <v>24</v>
      </c>
      <c r="O979" s="368">
        <f t="shared" si="90"/>
        <v>1859</v>
      </c>
      <c r="P979" s="369">
        <f t="shared" si="92"/>
        <v>44616</v>
      </c>
      <c r="Q979" s="369">
        <f t="shared" si="92"/>
        <v>44618</v>
      </c>
      <c r="R979" s="7"/>
    </row>
    <row r="980" spans="14:18" x14ac:dyDescent="0.2">
      <c r="N980" s="367">
        <f t="shared" si="91"/>
        <v>25</v>
      </c>
      <c r="O980" s="368">
        <f t="shared" si="90"/>
        <v>1785</v>
      </c>
      <c r="P980" s="369">
        <f t="shared" si="92"/>
        <v>44617</v>
      </c>
      <c r="Q980" s="369">
        <f t="shared" si="92"/>
        <v>44619</v>
      </c>
      <c r="R980" s="7"/>
    </row>
    <row r="981" spans="14:18" x14ac:dyDescent="0.2">
      <c r="N981" s="367">
        <f t="shared" si="91"/>
        <v>26</v>
      </c>
      <c r="O981" s="368">
        <f t="shared" si="90"/>
        <v>1716</v>
      </c>
      <c r="P981" s="369">
        <f t="shared" si="92"/>
        <v>44618</v>
      </c>
      <c r="Q981" s="369">
        <f t="shared" si="92"/>
        <v>44620</v>
      </c>
      <c r="R981" s="7"/>
    </row>
    <row r="982" spans="14:18" x14ac:dyDescent="0.2">
      <c r="N982" s="367">
        <f t="shared" si="91"/>
        <v>27</v>
      </c>
      <c r="O982" s="368">
        <f t="shared" si="90"/>
        <v>1653</v>
      </c>
      <c r="P982" s="369">
        <f t="shared" si="92"/>
        <v>44619</v>
      </c>
      <c r="Q982" s="369">
        <f t="shared" si="92"/>
        <v>44621</v>
      </c>
      <c r="R982" s="7"/>
    </row>
    <row r="983" spans="14:18" x14ac:dyDescent="0.2">
      <c r="N983" s="367">
        <f t="shared" si="91"/>
        <v>28</v>
      </c>
      <c r="O983" s="368">
        <f t="shared" si="90"/>
        <v>1594</v>
      </c>
      <c r="P983" s="369">
        <f t="shared" si="92"/>
        <v>44620</v>
      </c>
      <c r="Q983" s="369">
        <f t="shared" si="92"/>
        <v>44622</v>
      </c>
      <c r="R983" s="7"/>
    </row>
    <row r="984" spans="14:18" x14ac:dyDescent="0.2">
      <c r="N984" s="367">
        <f t="shared" si="91"/>
        <v>1</v>
      </c>
      <c r="O984" s="368">
        <f t="shared" si="90"/>
        <v>44621</v>
      </c>
      <c r="P984" s="369">
        <f t="shared" si="92"/>
        <v>44621</v>
      </c>
      <c r="Q984" s="369">
        <f t="shared" si="92"/>
        <v>44623</v>
      </c>
      <c r="R984" s="7"/>
    </row>
    <row r="985" spans="14:18" x14ac:dyDescent="0.2">
      <c r="N985" s="367">
        <f t="shared" si="91"/>
        <v>2</v>
      </c>
      <c r="O985" s="368">
        <f t="shared" si="90"/>
        <v>22311</v>
      </c>
      <c r="P985" s="369">
        <f t="shared" si="92"/>
        <v>44622</v>
      </c>
      <c r="Q985" s="369">
        <f t="shared" si="92"/>
        <v>44624</v>
      </c>
      <c r="R985" s="7"/>
    </row>
    <row r="986" spans="14:18" x14ac:dyDescent="0.2">
      <c r="N986" s="367">
        <f t="shared" si="91"/>
        <v>3</v>
      </c>
      <c r="O986" s="368">
        <f t="shared" si="90"/>
        <v>14874</v>
      </c>
      <c r="P986" s="369">
        <f t="shared" si="92"/>
        <v>44623</v>
      </c>
      <c r="Q986" s="369">
        <f t="shared" si="92"/>
        <v>44625</v>
      </c>
      <c r="R986" s="7"/>
    </row>
    <row r="987" spans="14:18" x14ac:dyDescent="0.2">
      <c r="N987" s="367">
        <f t="shared" si="91"/>
        <v>4</v>
      </c>
      <c r="O987" s="368">
        <f t="shared" si="90"/>
        <v>11156</v>
      </c>
      <c r="P987" s="369">
        <f t="shared" si="92"/>
        <v>44624</v>
      </c>
      <c r="Q987" s="369">
        <f t="shared" si="92"/>
        <v>44626</v>
      </c>
      <c r="R987" s="7"/>
    </row>
    <row r="988" spans="14:18" x14ac:dyDescent="0.2">
      <c r="N988" s="367">
        <f t="shared" si="91"/>
        <v>5</v>
      </c>
      <c r="O988" s="368">
        <f t="shared" si="90"/>
        <v>8925</v>
      </c>
      <c r="P988" s="369">
        <f t="shared" ref="P988:Q1003" si="93">P987+1</f>
        <v>44625</v>
      </c>
      <c r="Q988" s="369">
        <f t="shared" si="93"/>
        <v>44627</v>
      </c>
      <c r="R988" s="7"/>
    </row>
    <row r="989" spans="14:18" x14ac:dyDescent="0.2">
      <c r="N989" s="367">
        <f t="shared" si="91"/>
        <v>6</v>
      </c>
      <c r="O989" s="368">
        <f t="shared" si="90"/>
        <v>7438</v>
      </c>
      <c r="P989" s="369">
        <f t="shared" si="93"/>
        <v>44626</v>
      </c>
      <c r="Q989" s="369">
        <f t="shared" si="93"/>
        <v>44628</v>
      </c>
      <c r="R989" s="7"/>
    </row>
    <row r="990" spans="14:18" x14ac:dyDescent="0.2">
      <c r="N990" s="367">
        <f t="shared" si="91"/>
        <v>7</v>
      </c>
      <c r="O990" s="368">
        <f t="shared" si="90"/>
        <v>6375</v>
      </c>
      <c r="P990" s="369">
        <f t="shared" si="93"/>
        <v>44627</v>
      </c>
      <c r="Q990" s="369">
        <f t="shared" si="93"/>
        <v>44629</v>
      </c>
      <c r="R990" s="7"/>
    </row>
    <row r="991" spans="14:18" x14ac:dyDescent="0.2">
      <c r="N991" s="367">
        <f t="shared" si="91"/>
        <v>8</v>
      </c>
      <c r="O991" s="368">
        <f t="shared" si="90"/>
        <v>5579</v>
      </c>
      <c r="P991" s="369">
        <f t="shared" si="93"/>
        <v>44628</v>
      </c>
      <c r="Q991" s="369">
        <f t="shared" si="93"/>
        <v>44630</v>
      </c>
      <c r="R991" s="7"/>
    </row>
    <row r="992" spans="14:18" x14ac:dyDescent="0.2">
      <c r="N992" s="367">
        <f t="shared" si="91"/>
        <v>9</v>
      </c>
      <c r="O992" s="368">
        <f t="shared" si="90"/>
        <v>4959</v>
      </c>
      <c r="P992" s="369">
        <f t="shared" si="93"/>
        <v>44629</v>
      </c>
      <c r="Q992" s="369">
        <f t="shared" si="93"/>
        <v>44631</v>
      </c>
      <c r="R992" s="7"/>
    </row>
    <row r="993" spans="14:18" x14ac:dyDescent="0.2">
      <c r="N993" s="367">
        <f t="shared" si="91"/>
        <v>10</v>
      </c>
      <c r="O993" s="368">
        <f t="shared" si="90"/>
        <v>4463</v>
      </c>
      <c r="P993" s="369">
        <f t="shared" si="93"/>
        <v>44630</v>
      </c>
      <c r="Q993" s="369">
        <f t="shared" si="93"/>
        <v>44632</v>
      </c>
      <c r="R993" s="7"/>
    </row>
    <row r="994" spans="14:18" x14ac:dyDescent="0.2">
      <c r="N994" s="367">
        <f t="shared" si="91"/>
        <v>11</v>
      </c>
      <c r="O994" s="368">
        <f t="shared" si="90"/>
        <v>4057</v>
      </c>
      <c r="P994" s="369">
        <f t="shared" si="93"/>
        <v>44631</v>
      </c>
      <c r="Q994" s="369">
        <f t="shared" si="93"/>
        <v>44633</v>
      </c>
      <c r="R994" s="7"/>
    </row>
    <row r="995" spans="14:18" x14ac:dyDescent="0.2">
      <c r="N995" s="367">
        <f t="shared" si="91"/>
        <v>12</v>
      </c>
      <c r="O995" s="368">
        <f t="shared" si="90"/>
        <v>3719</v>
      </c>
      <c r="P995" s="369">
        <f t="shared" si="93"/>
        <v>44632</v>
      </c>
      <c r="Q995" s="369">
        <f t="shared" si="93"/>
        <v>44634</v>
      </c>
      <c r="R995" s="7"/>
    </row>
    <row r="996" spans="14:18" x14ac:dyDescent="0.2">
      <c r="N996" s="367">
        <f t="shared" si="91"/>
        <v>13</v>
      </c>
      <c r="O996" s="368">
        <f t="shared" si="90"/>
        <v>3433</v>
      </c>
      <c r="P996" s="369">
        <f t="shared" si="93"/>
        <v>44633</v>
      </c>
      <c r="Q996" s="369">
        <f t="shared" si="93"/>
        <v>44635</v>
      </c>
      <c r="R996" s="7"/>
    </row>
    <row r="997" spans="14:18" x14ac:dyDescent="0.2">
      <c r="N997" s="367">
        <f t="shared" si="91"/>
        <v>14</v>
      </c>
      <c r="O997" s="368">
        <f t="shared" si="90"/>
        <v>3188</v>
      </c>
      <c r="P997" s="369">
        <f t="shared" si="93"/>
        <v>44634</v>
      </c>
      <c r="Q997" s="369">
        <f t="shared" si="93"/>
        <v>44636</v>
      </c>
      <c r="R997" s="7"/>
    </row>
    <row r="998" spans="14:18" x14ac:dyDescent="0.2">
      <c r="N998" s="367">
        <f t="shared" si="91"/>
        <v>15</v>
      </c>
      <c r="O998" s="368">
        <f t="shared" si="90"/>
        <v>2976</v>
      </c>
      <c r="P998" s="369">
        <f t="shared" si="93"/>
        <v>44635</v>
      </c>
      <c r="Q998" s="369">
        <f t="shared" si="93"/>
        <v>44637</v>
      </c>
      <c r="R998" s="7"/>
    </row>
    <row r="999" spans="14:18" x14ac:dyDescent="0.2">
      <c r="N999" s="367">
        <f t="shared" si="91"/>
        <v>16</v>
      </c>
      <c r="O999" s="368">
        <f t="shared" si="90"/>
        <v>2790</v>
      </c>
      <c r="P999" s="369">
        <f t="shared" si="93"/>
        <v>44636</v>
      </c>
      <c r="Q999" s="369">
        <f t="shared" si="93"/>
        <v>44638</v>
      </c>
      <c r="R999" s="7"/>
    </row>
    <row r="1000" spans="14:18" x14ac:dyDescent="0.2">
      <c r="N1000" s="367">
        <f t="shared" si="91"/>
        <v>17</v>
      </c>
      <c r="O1000" s="368">
        <f t="shared" si="90"/>
        <v>2626</v>
      </c>
      <c r="P1000" s="369">
        <f t="shared" si="93"/>
        <v>44637</v>
      </c>
      <c r="Q1000" s="369">
        <f t="shared" si="93"/>
        <v>44639</v>
      </c>
      <c r="R1000" s="7"/>
    </row>
    <row r="1001" spans="14:18" x14ac:dyDescent="0.2">
      <c r="N1001" s="367">
        <f t="shared" si="91"/>
        <v>18</v>
      </c>
      <c r="O1001" s="368">
        <f t="shared" si="90"/>
        <v>2480</v>
      </c>
      <c r="P1001" s="369">
        <f t="shared" si="93"/>
        <v>44638</v>
      </c>
      <c r="Q1001" s="369">
        <f t="shared" si="93"/>
        <v>44640</v>
      </c>
      <c r="R1001" s="7"/>
    </row>
    <row r="1002" spans="14:18" x14ac:dyDescent="0.2">
      <c r="N1002" s="367">
        <f t="shared" si="91"/>
        <v>19</v>
      </c>
      <c r="O1002" s="368">
        <f t="shared" si="90"/>
        <v>2349</v>
      </c>
      <c r="P1002" s="369">
        <f t="shared" si="93"/>
        <v>44639</v>
      </c>
      <c r="Q1002" s="369">
        <f t="shared" si="93"/>
        <v>44641</v>
      </c>
      <c r="R1002" s="7"/>
    </row>
    <row r="1003" spans="14:18" x14ac:dyDescent="0.2">
      <c r="N1003" s="367">
        <f t="shared" si="91"/>
        <v>20</v>
      </c>
      <c r="O1003" s="368">
        <f t="shared" si="90"/>
        <v>2232</v>
      </c>
      <c r="P1003" s="369">
        <f t="shared" si="93"/>
        <v>44640</v>
      </c>
      <c r="Q1003" s="369">
        <f t="shared" si="93"/>
        <v>44642</v>
      </c>
      <c r="R1003" s="7"/>
    </row>
    <row r="1004" spans="14:18" x14ac:dyDescent="0.2">
      <c r="N1004" s="367">
        <f t="shared" si="91"/>
        <v>21</v>
      </c>
      <c r="O1004" s="368">
        <f t="shared" si="90"/>
        <v>2126</v>
      </c>
      <c r="P1004" s="369">
        <f t="shared" ref="P1004:Q1019" si="94">P1003+1</f>
        <v>44641</v>
      </c>
      <c r="Q1004" s="369">
        <f t="shared" si="94"/>
        <v>44643</v>
      </c>
      <c r="R1004" s="7"/>
    </row>
    <row r="1005" spans="14:18" x14ac:dyDescent="0.2">
      <c r="N1005" s="367">
        <f t="shared" si="91"/>
        <v>22</v>
      </c>
      <c r="O1005" s="368">
        <f t="shared" si="90"/>
        <v>2029</v>
      </c>
      <c r="P1005" s="369">
        <f t="shared" si="94"/>
        <v>44642</v>
      </c>
      <c r="Q1005" s="369">
        <f t="shared" si="94"/>
        <v>44644</v>
      </c>
      <c r="R1005" s="7"/>
    </row>
    <row r="1006" spans="14:18" x14ac:dyDescent="0.2">
      <c r="N1006" s="367">
        <f t="shared" si="91"/>
        <v>23</v>
      </c>
      <c r="O1006" s="368">
        <f t="shared" si="90"/>
        <v>1941</v>
      </c>
      <c r="P1006" s="369">
        <f t="shared" si="94"/>
        <v>44643</v>
      </c>
      <c r="Q1006" s="369">
        <f t="shared" si="94"/>
        <v>44645</v>
      </c>
      <c r="R1006" s="7"/>
    </row>
    <row r="1007" spans="14:18" x14ac:dyDescent="0.2">
      <c r="N1007" s="367">
        <f t="shared" si="91"/>
        <v>24</v>
      </c>
      <c r="O1007" s="368">
        <f t="shared" si="90"/>
        <v>1860</v>
      </c>
      <c r="P1007" s="369">
        <f t="shared" si="94"/>
        <v>44644</v>
      </c>
      <c r="Q1007" s="369">
        <f t="shared" si="94"/>
        <v>44646</v>
      </c>
      <c r="R1007" s="7"/>
    </row>
    <row r="1008" spans="14:18" x14ac:dyDescent="0.2">
      <c r="N1008" s="367">
        <f t="shared" si="91"/>
        <v>25</v>
      </c>
      <c r="O1008" s="368">
        <f t="shared" si="90"/>
        <v>1786</v>
      </c>
      <c r="P1008" s="369">
        <f t="shared" si="94"/>
        <v>44645</v>
      </c>
      <c r="Q1008" s="369">
        <f t="shared" si="94"/>
        <v>44647</v>
      </c>
      <c r="R1008" s="7"/>
    </row>
    <row r="1009" spans="14:18" x14ac:dyDescent="0.2">
      <c r="N1009" s="367">
        <f t="shared" si="91"/>
        <v>26</v>
      </c>
      <c r="O1009" s="368">
        <f t="shared" si="90"/>
        <v>1717</v>
      </c>
      <c r="P1009" s="369">
        <f t="shared" si="94"/>
        <v>44646</v>
      </c>
      <c r="Q1009" s="369">
        <f t="shared" si="94"/>
        <v>44648</v>
      </c>
      <c r="R1009" s="7"/>
    </row>
    <row r="1010" spans="14:18" x14ac:dyDescent="0.2">
      <c r="N1010" s="367">
        <f t="shared" si="91"/>
        <v>27</v>
      </c>
      <c r="O1010" s="368">
        <f t="shared" si="90"/>
        <v>1654</v>
      </c>
      <c r="P1010" s="369">
        <f t="shared" si="94"/>
        <v>44647</v>
      </c>
      <c r="Q1010" s="369">
        <f t="shared" si="94"/>
        <v>44649</v>
      </c>
      <c r="R1010" s="7"/>
    </row>
    <row r="1011" spans="14:18" x14ac:dyDescent="0.2">
      <c r="N1011" s="367">
        <f t="shared" si="91"/>
        <v>28</v>
      </c>
      <c r="O1011" s="368">
        <f t="shared" si="90"/>
        <v>1595</v>
      </c>
      <c r="P1011" s="369">
        <f t="shared" si="94"/>
        <v>44648</v>
      </c>
      <c r="Q1011" s="369">
        <f t="shared" si="94"/>
        <v>44650</v>
      </c>
      <c r="R1011" s="7"/>
    </row>
    <row r="1012" spans="14:18" x14ac:dyDescent="0.2">
      <c r="N1012" s="367">
        <f t="shared" si="91"/>
        <v>29</v>
      </c>
      <c r="O1012" s="368">
        <f t="shared" si="90"/>
        <v>1540</v>
      </c>
      <c r="P1012" s="369">
        <f t="shared" si="94"/>
        <v>44649</v>
      </c>
      <c r="Q1012" s="369">
        <f t="shared" si="94"/>
        <v>44651</v>
      </c>
      <c r="R1012" s="7"/>
    </row>
    <row r="1013" spans="14:18" x14ac:dyDescent="0.2">
      <c r="N1013" s="367">
        <f t="shared" si="91"/>
        <v>30</v>
      </c>
      <c r="O1013" s="368">
        <f t="shared" si="90"/>
        <v>1488</v>
      </c>
      <c r="P1013" s="369">
        <f t="shared" si="94"/>
        <v>44650</v>
      </c>
      <c r="Q1013" s="369">
        <f t="shared" si="94"/>
        <v>44652</v>
      </c>
      <c r="R1013" s="7"/>
    </row>
    <row r="1014" spans="14:18" x14ac:dyDescent="0.2">
      <c r="N1014" s="367">
        <f t="shared" si="91"/>
        <v>31</v>
      </c>
      <c r="O1014" s="368">
        <f t="shared" si="90"/>
        <v>1440</v>
      </c>
      <c r="P1014" s="369">
        <f t="shared" si="94"/>
        <v>44651</v>
      </c>
      <c r="Q1014" s="369">
        <f t="shared" si="94"/>
        <v>44653</v>
      </c>
      <c r="R1014" s="7"/>
    </row>
    <row r="1015" spans="14:18" x14ac:dyDescent="0.2">
      <c r="N1015" s="367">
        <f t="shared" si="91"/>
        <v>1</v>
      </c>
      <c r="O1015" s="368">
        <f t="shared" si="90"/>
        <v>44652</v>
      </c>
      <c r="P1015" s="369">
        <f t="shared" si="94"/>
        <v>44652</v>
      </c>
      <c r="Q1015" s="369">
        <f t="shared" si="94"/>
        <v>44654</v>
      </c>
      <c r="R1015" s="7"/>
    </row>
    <row r="1016" spans="14:18" x14ac:dyDescent="0.2">
      <c r="N1016" s="367">
        <f t="shared" si="91"/>
        <v>2</v>
      </c>
      <c r="O1016" s="368">
        <f t="shared" si="90"/>
        <v>22327</v>
      </c>
      <c r="P1016" s="369">
        <f t="shared" si="94"/>
        <v>44653</v>
      </c>
      <c r="Q1016" s="369">
        <f t="shared" si="94"/>
        <v>44655</v>
      </c>
      <c r="R1016" s="7"/>
    </row>
    <row r="1017" spans="14:18" x14ac:dyDescent="0.2">
      <c r="N1017" s="367">
        <f t="shared" si="91"/>
        <v>3</v>
      </c>
      <c r="O1017" s="368">
        <f t="shared" si="90"/>
        <v>14885</v>
      </c>
      <c r="P1017" s="369">
        <f t="shared" si="94"/>
        <v>44654</v>
      </c>
      <c r="Q1017" s="369">
        <f t="shared" si="94"/>
        <v>44656</v>
      </c>
      <c r="R1017" s="7"/>
    </row>
    <row r="1018" spans="14:18" x14ac:dyDescent="0.2">
      <c r="N1018" s="367">
        <f t="shared" si="91"/>
        <v>4</v>
      </c>
      <c r="O1018" s="368">
        <f t="shared" si="90"/>
        <v>11164</v>
      </c>
      <c r="P1018" s="369">
        <f t="shared" si="94"/>
        <v>44655</v>
      </c>
      <c r="Q1018" s="369">
        <f t="shared" si="94"/>
        <v>44657</v>
      </c>
      <c r="R1018" s="7"/>
    </row>
    <row r="1019" spans="14:18" x14ac:dyDescent="0.2">
      <c r="N1019" s="367">
        <f t="shared" si="91"/>
        <v>5</v>
      </c>
      <c r="O1019" s="368">
        <f t="shared" si="90"/>
        <v>8931</v>
      </c>
      <c r="P1019" s="369">
        <f t="shared" si="94"/>
        <v>44656</v>
      </c>
      <c r="Q1019" s="369">
        <f t="shared" si="94"/>
        <v>44658</v>
      </c>
      <c r="R1019" s="7"/>
    </row>
    <row r="1020" spans="14:18" x14ac:dyDescent="0.2">
      <c r="N1020" s="367">
        <f t="shared" si="91"/>
        <v>6</v>
      </c>
      <c r="O1020" s="368">
        <f t="shared" si="90"/>
        <v>7443</v>
      </c>
      <c r="P1020" s="369">
        <f t="shared" ref="P1020:Q1035" si="95">P1019+1</f>
        <v>44657</v>
      </c>
      <c r="Q1020" s="369">
        <f t="shared" si="95"/>
        <v>44659</v>
      </c>
      <c r="R1020" s="7"/>
    </row>
    <row r="1021" spans="14:18" x14ac:dyDescent="0.2">
      <c r="N1021" s="367">
        <f t="shared" si="91"/>
        <v>7</v>
      </c>
      <c r="O1021" s="368">
        <f t="shared" si="90"/>
        <v>6380</v>
      </c>
      <c r="P1021" s="369">
        <f t="shared" si="95"/>
        <v>44658</v>
      </c>
      <c r="Q1021" s="369">
        <f t="shared" si="95"/>
        <v>44660</v>
      </c>
      <c r="R1021" s="7"/>
    </row>
    <row r="1022" spans="14:18" x14ac:dyDescent="0.2">
      <c r="N1022" s="367">
        <f t="shared" si="91"/>
        <v>8</v>
      </c>
      <c r="O1022" s="368">
        <f t="shared" si="90"/>
        <v>5582</v>
      </c>
      <c r="P1022" s="369">
        <f t="shared" si="95"/>
        <v>44659</v>
      </c>
      <c r="Q1022" s="369">
        <f t="shared" si="95"/>
        <v>44661</v>
      </c>
      <c r="R1022" s="7"/>
    </row>
    <row r="1023" spans="14:18" x14ac:dyDescent="0.2">
      <c r="N1023" s="367">
        <f t="shared" si="91"/>
        <v>9</v>
      </c>
      <c r="O1023" s="368">
        <f t="shared" si="90"/>
        <v>4962</v>
      </c>
      <c r="P1023" s="369">
        <f t="shared" si="95"/>
        <v>44660</v>
      </c>
      <c r="Q1023" s="369">
        <f t="shared" si="95"/>
        <v>44662</v>
      </c>
      <c r="R1023" s="7"/>
    </row>
    <row r="1024" spans="14:18" x14ac:dyDescent="0.2">
      <c r="N1024" s="367">
        <f t="shared" si="91"/>
        <v>10</v>
      </c>
      <c r="O1024" s="368">
        <f t="shared" si="90"/>
        <v>4466</v>
      </c>
      <c r="P1024" s="369">
        <f t="shared" si="95"/>
        <v>44661</v>
      </c>
      <c r="Q1024" s="369">
        <f t="shared" si="95"/>
        <v>44663</v>
      </c>
      <c r="R1024" s="7"/>
    </row>
    <row r="1025" spans="14:18" x14ac:dyDescent="0.2">
      <c r="N1025" s="367">
        <f t="shared" si="91"/>
        <v>11</v>
      </c>
      <c r="O1025" s="368">
        <f t="shared" si="90"/>
        <v>4060</v>
      </c>
      <c r="P1025" s="369">
        <f t="shared" si="95"/>
        <v>44662</v>
      </c>
      <c r="Q1025" s="369">
        <f t="shared" si="95"/>
        <v>44664</v>
      </c>
      <c r="R1025" s="7"/>
    </row>
    <row r="1026" spans="14:18" x14ac:dyDescent="0.2">
      <c r="N1026" s="367">
        <f t="shared" si="91"/>
        <v>12</v>
      </c>
      <c r="O1026" s="368">
        <f t="shared" si="90"/>
        <v>3722</v>
      </c>
      <c r="P1026" s="369">
        <f t="shared" si="95"/>
        <v>44663</v>
      </c>
      <c r="Q1026" s="369">
        <f t="shared" si="95"/>
        <v>44665</v>
      </c>
      <c r="R1026" s="7"/>
    </row>
    <row r="1027" spans="14:18" x14ac:dyDescent="0.2">
      <c r="N1027" s="367">
        <f t="shared" si="91"/>
        <v>13</v>
      </c>
      <c r="O1027" s="368">
        <f t="shared" si="90"/>
        <v>3436</v>
      </c>
      <c r="P1027" s="369">
        <f t="shared" si="95"/>
        <v>44664</v>
      </c>
      <c r="Q1027" s="369">
        <f t="shared" si="95"/>
        <v>44666</v>
      </c>
      <c r="R1027" s="7"/>
    </row>
    <row r="1028" spans="14:18" x14ac:dyDescent="0.2">
      <c r="N1028" s="367">
        <f t="shared" si="91"/>
        <v>14</v>
      </c>
      <c r="O1028" s="368">
        <f t="shared" si="90"/>
        <v>3190</v>
      </c>
      <c r="P1028" s="369">
        <f t="shared" si="95"/>
        <v>44665</v>
      </c>
      <c r="Q1028" s="369">
        <f t="shared" si="95"/>
        <v>44667</v>
      </c>
      <c r="R1028" s="7"/>
    </row>
    <row r="1029" spans="14:18" x14ac:dyDescent="0.2">
      <c r="N1029" s="367">
        <f t="shared" si="91"/>
        <v>15</v>
      </c>
      <c r="O1029" s="368">
        <f t="shared" si="90"/>
        <v>2978</v>
      </c>
      <c r="P1029" s="369">
        <f t="shared" si="95"/>
        <v>44666</v>
      </c>
      <c r="Q1029" s="369">
        <f t="shared" si="95"/>
        <v>44668</v>
      </c>
      <c r="R1029" s="7"/>
    </row>
    <row r="1030" spans="14:18" x14ac:dyDescent="0.2">
      <c r="N1030" s="367">
        <f t="shared" si="91"/>
        <v>16</v>
      </c>
      <c r="O1030" s="368">
        <f t="shared" si="90"/>
        <v>2792</v>
      </c>
      <c r="P1030" s="369">
        <f t="shared" si="95"/>
        <v>44667</v>
      </c>
      <c r="Q1030" s="369">
        <f t="shared" si="95"/>
        <v>44669</v>
      </c>
      <c r="R1030" s="7"/>
    </row>
    <row r="1031" spans="14:18" x14ac:dyDescent="0.2">
      <c r="N1031" s="367">
        <f t="shared" si="91"/>
        <v>17</v>
      </c>
      <c r="O1031" s="368">
        <f t="shared" si="90"/>
        <v>2628</v>
      </c>
      <c r="P1031" s="369">
        <f t="shared" si="95"/>
        <v>44668</v>
      </c>
      <c r="Q1031" s="369">
        <f t="shared" si="95"/>
        <v>44670</v>
      </c>
      <c r="R1031" s="7"/>
    </row>
    <row r="1032" spans="14:18" x14ac:dyDescent="0.2">
      <c r="N1032" s="367">
        <f t="shared" si="91"/>
        <v>18</v>
      </c>
      <c r="O1032" s="368">
        <f t="shared" si="90"/>
        <v>2482</v>
      </c>
      <c r="P1032" s="369">
        <f t="shared" si="95"/>
        <v>44669</v>
      </c>
      <c r="Q1032" s="369">
        <f t="shared" si="95"/>
        <v>44671</v>
      </c>
      <c r="R1032" s="7"/>
    </row>
    <row r="1033" spans="14:18" x14ac:dyDescent="0.2">
      <c r="N1033" s="367">
        <f t="shared" si="91"/>
        <v>19</v>
      </c>
      <c r="O1033" s="368">
        <f t="shared" si="90"/>
        <v>2351</v>
      </c>
      <c r="P1033" s="369">
        <f t="shared" si="95"/>
        <v>44670</v>
      </c>
      <c r="Q1033" s="369">
        <f t="shared" si="95"/>
        <v>44672</v>
      </c>
      <c r="R1033" s="7"/>
    </row>
    <row r="1034" spans="14:18" x14ac:dyDescent="0.2">
      <c r="N1034" s="367">
        <f t="shared" si="91"/>
        <v>20</v>
      </c>
      <c r="O1034" s="368">
        <f t="shared" ref="O1034:O1097" si="96">ROUND(P1034/N1034,0)</f>
        <v>2234</v>
      </c>
      <c r="P1034" s="369">
        <f t="shared" si="95"/>
        <v>44671</v>
      </c>
      <c r="Q1034" s="369">
        <f t="shared" si="95"/>
        <v>44673</v>
      </c>
      <c r="R1034" s="7"/>
    </row>
    <row r="1035" spans="14:18" x14ac:dyDescent="0.2">
      <c r="N1035" s="367">
        <f t="shared" ref="N1035:N1098" si="97">DAY(P1035)</f>
        <v>21</v>
      </c>
      <c r="O1035" s="368">
        <f t="shared" si="96"/>
        <v>2127</v>
      </c>
      <c r="P1035" s="369">
        <f t="shared" si="95"/>
        <v>44672</v>
      </c>
      <c r="Q1035" s="369">
        <f t="shared" si="95"/>
        <v>44674</v>
      </c>
      <c r="R1035" s="7"/>
    </row>
    <row r="1036" spans="14:18" x14ac:dyDescent="0.2">
      <c r="N1036" s="367">
        <f t="shared" si="97"/>
        <v>22</v>
      </c>
      <c r="O1036" s="368">
        <f t="shared" si="96"/>
        <v>2031</v>
      </c>
      <c r="P1036" s="369">
        <f t="shared" ref="P1036:Q1051" si="98">P1035+1</f>
        <v>44673</v>
      </c>
      <c r="Q1036" s="369">
        <f t="shared" si="98"/>
        <v>44675</v>
      </c>
      <c r="R1036" s="7"/>
    </row>
    <row r="1037" spans="14:18" x14ac:dyDescent="0.2">
      <c r="N1037" s="367">
        <f t="shared" si="97"/>
        <v>23</v>
      </c>
      <c r="O1037" s="368">
        <f t="shared" si="96"/>
        <v>1942</v>
      </c>
      <c r="P1037" s="369">
        <f t="shared" si="98"/>
        <v>44674</v>
      </c>
      <c r="Q1037" s="369">
        <f t="shared" si="98"/>
        <v>44676</v>
      </c>
      <c r="R1037" s="7"/>
    </row>
    <row r="1038" spans="14:18" x14ac:dyDescent="0.2">
      <c r="N1038" s="367">
        <f t="shared" si="97"/>
        <v>24</v>
      </c>
      <c r="O1038" s="368">
        <f t="shared" si="96"/>
        <v>1861</v>
      </c>
      <c r="P1038" s="369">
        <f t="shared" si="98"/>
        <v>44675</v>
      </c>
      <c r="Q1038" s="369">
        <f t="shared" si="98"/>
        <v>44677</v>
      </c>
      <c r="R1038" s="7"/>
    </row>
    <row r="1039" spans="14:18" x14ac:dyDescent="0.2">
      <c r="N1039" s="367">
        <f t="shared" si="97"/>
        <v>25</v>
      </c>
      <c r="O1039" s="368">
        <f t="shared" si="96"/>
        <v>1787</v>
      </c>
      <c r="P1039" s="369">
        <f t="shared" si="98"/>
        <v>44676</v>
      </c>
      <c r="Q1039" s="369">
        <f t="shared" si="98"/>
        <v>44678</v>
      </c>
      <c r="R1039" s="7"/>
    </row>
    <row r="1040" spans="14:18" x14ac:dyDescent="0.2">
      <c r="N1040" s="367">
        <f t="shared" si="97"/>
        <v>26</v>
      </c>
      <c r="O1040" s="368">
        <f t="shared" si="96"/>
        <v>1718</v>
      </c>
      <c r="P1040" s="369">
        <f t="shared" si="98"/>
        <v>44677</v>
      </c>
      <c r="Q1040" s="369">
        <f t="shared" si="98"/>
        <v>44679</v>
      </c>
      <c r="R1040" s="7"/>
    </row>
    <row r="1041" spans="14:18" x14ac:dyDescent="0.2">
      <c r="N1041" s="367">
        <f t="shared" si="97"/>
        <v>27</v>
      </c>
      <c r="O1041" s="368">
        <f t="shared" si="96"/>
        <v>1655</v>
      </c>
      <c r="P1041" s="369">
        <f t="shared" si="98"/>
        <v>44678</v>
      </c>
      <c r="Q1041" s="369">
        <f t="shared" si="98"/>
        <v>44680</v>
      </c>
      <c r="R1041" s="7"/>
    </row>
    <row r="1042" spans="14:18" x14ac:dyDescent="0.2">
      <c r="N1042" s="367">
        <f t="shared" si="97"/>
        <v>28</v>
      </c>
      <c r="O1042" s="368">
        <f t="shared" si="96"/>
        <v>1596</v>
      </c>
      <c r="P1042" s="369">
        <f t="shared" si="98"/>
        <v>44679</v>
      </c>
      <c r="Q1042" s="369">
        <f t="shared" si="98"/>
        <v>44681</v>
      </c>
      <c r="R1042" s="7"/>
    </row>
    <row r="1043" spans="14:18" x14ac:dyDescent="0.2">
      <c r="N1043" s="367">
        <f t="shared" si="97"/>
        <v>29</v>
      </c>
      <c r="O1043" s="368">
        <f t="shared" si="96"/>
        <v>1541</v>
      </c>
      <c r="P1043" s="369">
        <f t="shared" si="98"/>
        <v>44680</v>
      </c>
      <c r="Q1043" s="369">
        <f t="shared" si="98"/>
        <v>44682</v>
      </c>
      <c r="R1043" s="7"/>
    </row>
    <row r="1044" spans="14:18" x14ac:dyDescent="0.2">
      <c r="N1044" s="367">
        <f t="shared" si="97"/>
        <v>30</v>
      </c>
      <c r="O1044" s="368">
        <f t="shared" si="96"/>
        <v>1489</v>
      </c>
      <c r="P1044" s="369">
        <f t="shared" si="98"/>
        <v>44681</v>
      </c>
      <c r="Q1044" s="369">
        <f t="shared" si="98"/>
        <v>44683</v>
      </c>
      <c r="R1044" s="7"/>
    </row>
    <row r="1045" spans="14:18" x14ac:dyDescent="0.2">
      <c r="N1045" s="367">
        <f t="shared" si="97"/>
        <v>1</v>
      </c>
      <c r="O1045" s="368">
        <f t="shared" si="96"/>
        <v>44682</v>
      </c>
      <c r="P1045" s="369">
        <f t="shared" si="98"/>
        <v>44682</v>
      </c>
      <c r="Q1045" s="369">
        <f t="shared" si="98"/>
        <v>44684</v>
      </c>
      <c r="R1045" s="7"/>
    </row>
    <row r="1046" spans="14:18" x14ac:dyDescent="0.2">
      <c r="N1046" s="367">
        <f t="shared" si="97"/>
        <v>2</v>
      </c>
      <c r="O1046" s="368">
        <f t="shared" si="96"/>
        <v>22342</v>
      </c>
      <c r="P1046" s="369">
        <f t="shared" si="98"/>
        <v>44683</v>
      </c>
      <c r="Q1046" s="369">
        <f t="shared" si="98"/>
        <v>44685</v>
      </c>
      <c r="R1046" s="7"/>
    </row>
    <row r="1047" spans="14:18" x14ac:dyDescent="0.2">
      <c r="N1047" s="367">
        <f t="shared" si="97"/>
        <v>3</v>
      </c>
      <c r="O1047" s="368">
        <f t="shared" si="96"/>
        <v>14895</v>
      </c>
      <c r="P1047" s="369">
        <f t="shared" si="98"/>
        <v>44684</v>
      </c>
      <c r="Q1047" s="369">
        <f t="shared" si="98"/>
        <v>44686</v>
      </c>
      <c r="R1047" s="7"/>
    </row>
    <row r="1048" spans="14:18" x14ac:dyDescent="0.2">
      <c r="N1048" s="367">
        <f t="shared" si="97"/>
        <v>4</v>
      </c>
      <c r="O1048" s="368">
        <f t="shared" si="96"/>
        <v>11171</v>
      </c>
      <c r="P1048" s="369">
        <f t="shared" si="98"/>
        <v>44685</v>
      </c>
      <c r="Q1048" s="369">
        <f t="shared" si="98"/>
        <v>44687</v>
      </c>
      <c r="R1048" s="7"/>
    </row>
    <row r="1049" spans="14:18" x14ac:dyDescent="0.2">
      <c r="N1049" s="367">
        <f t="shared" si="97"/>
        <v>5</v>
      </c>
      <c r="O1049" s="368">
        <f t="shared" si="96"/>
        <v>8937</v>
      </c>
      <c r="P1049" s="369">
        <f t="shared" si="98"/>
        <v>44686</v>
      </c>
      <c r="Q1049" s="369">
        <f t="shared" si="98"/>
        <v>44688</v>
      </c>
      <c r="R1049" s="7"/>
    </row>
    <row r="1050" spans="14:18" x14ac:dyDescent="0.2">
      <c r="N1050" s="367">
        <f t="shared" si="97"/>
        <v>6</v>
      </c>
      <c r="O1050" s="368">
        <f t="shared" si="96"/>
        <v>7448</v>
      </c>
      <c r="P1050" s="369">
        <f t="shared" si="98"/>
        <v>44687</v>
      </c>
      <c r="Q1050" s="369">
        <f t="shared" si="98"/>
        <v>44689</v>
      </c>
      <c r="R1050" s="7"/>
    </row>
    <row r="1051" spans="14:18" x14ac:dyDescent="0.2">
      <c r="N1051" s="367">
        <f t="shared" si="97"/>
        <v>7</v>
      </c>
      <c r="O1051" s="368">
        <f t="shared" si="96"/>
        <v>6384</v>
      </c>
      <c r="P1051" s="369">
        <f t="shared" si="98"/>
        <v>44688</v>
      </c>
      <c r="Q1051" s="369">
        <f t="shared" si="98"/>
        <v>44690</v>
      </c>
      <c r="R1051" s="7"/>
    </row>
    <row r="1052" spans="14:18" x14ac:dyDescent="0.2">
      <c r="N1052" s="367">
        <f t="shared" si="97"/>
        <v>8</v>
      </c>
      <c r="O1052" s="368">
        <f t="shared" si="96"/>
        <v>5586</v>
      </c>
      <c r="P1052" s="369">
        <f t="shared" ref="P1052:Q1067" si="99">P1051+1</f>
        <v>44689</v>
      </c>
      <c r="Q1052" s="369">
        <f t="shared" si="99"/>
        <v>44691</v>
      </c>
      <c r="R1052" s="7"/>
    </row>
    <row r="1053" spans="14:18" x14ac:dyDescent="0.2">
      <c r="N1053" s="367">
        <f t="shared" si="97"/>
        <v>9</v>
      </c>
      <c r="O1053" s="368">
        <f t="shared" si="96"/>
        <v>4966</v>
      </c>
      <c r="P1053" s="369">
        <f t="shared" si="99"/>
        <v>44690</v>
      </c>
      <c r="Q1053" s="369">
        <f t="shared" si="99"/>
        <v>44692</v>
      </c>
      <c r="R1053" s="7"/>
    </row>
    <row r="1054" spans="14:18" x14ac:dyDescent="0.2">
      <c r="N1054" s="367">
        <f t="shared" si="97"/>
        <v>10</v>
      </c>
      <c r="O1054" s="368">
        <f t="shared" si="96"/>
        <v>4469</v>
      </c>
      <c r="P1054" s="369">
        <f t="shared" si="99"/>
        <v>44691</v>
      </c>
      <c r="Q1054" s="369">
        <f t="shared" si="99"/>
        <v>44693</v>
      </c>
      <c r="R1054" s="7"/>
    </row>
    <row r="1055" spans="14:18" x14ac:dyDescent="0.2">
      <c r="N1055" s="367">
        <f t="shared" si="97"/>
        <v>11</v>
      </c>
      <c r="O1055" s="368">
        <f t="shared" si="96"/>
        <v>4063</v>
      </c>
      <c r="P1055" s="369">
        <f t="shared" si="99"/>
        <v>44692</v>
      </c>
      <c r="Q1055" s="369">
        <f t="shared" si="99"/>
        <v>44694</v>
      </c>
      <c r="R1055" s="7"/>
    </row>
    <row r="1056" spans="14:18" x14ac:dyDescent="0.2">
      <c r="N1056" s="367">
        <f t="shared" si="97"/>
        <v>12</v>
      </c>
      <c r="O1056" s="368">
        <f t="shared" si="96"/>
        <v>3724</v>
      </c>
      <c r="P1056" s="369">
        <f t="shared" si="99"/>
        <v>44693</v>
      </c>
      <c r="Q1056" s="369">
        <f t="shared" si="99"/>
        <v>44695</v>
      </c>
      <c r="R1056" s="7"/>
    </row>
    <row r="1057" spans="14:18" x14ac:dyDescent="0.2">
      <c r="N1057" s="367">
        <f t="shared" si="97"/>
        <v>13</v>
      </c>
      <c r="O1057" s="368">
        <f t="shared" si="96"/>
        <v>3438</v>
      </c>
      <c r="P1057" s="369">
        <f t="shared" si="99"/>
        <v>44694</v>
      </c>
      <c r="Q1057" s="369">
        <f t="shared" si="99"/>
        <v>44696</v>
      </c>
      <c r="R1057" s="7"/>
    </row>
    <row r="1058" spans="14:18" x14ac:dyDescent="0.2">
      <c r="N1058" s="367">
        <f t="shared" si="97"/>
        <v>14</v>
      </c>
      <c r="O1058" s="368">
        <f t="shared" si="96"/>
        <v>3193</v>
      </c>
      <c r="P1058" s="369">
        <f t="shared" si="99"/>
        <v>44695</v>
      </c>
      <c r="Q1058" s="369">
        <f t="shared" si="99"/>
        <v>44697</v>
      </c>
      <c r="R1058" s="7"/>
    </row>
    <row r="1059" spans="14:18" x14ac:dyDescent="0.2">
      <c r="N1059" s="367">
        <f t="shared" si="97"/>
        <v>15</v>
      </c>
      <c r="O1059" s="368">
        <f t="shared" si="96"/>
        <v>2980</v>
      </c>
      <c r="P1059" s="369">
        <f t="shared" si="99"/>
        <v>44696</v>
      </c>
      <c r="Q1059" s="369">
        <f t="shared" si="99"/>
        <v>44698</v>
      </c>
      <c r="R1059" s="7"/>
    </row>
    <row r="1060" spans="14:18" x14ac:dyDescent="0.2">
      <c r="N1060" s="367">
        <f t="shared" si="97"/>
        <v>16</v>
      </c>
      <c r="O1060" s="368">
        <f t="shared" si="96"/>
        <v>2794</v>
      </c>
      <c r="P1060" s="369">
        <f t="shared" si="99"/>
        <v>44697</v>
      </c>
      <c r="Q1060" s="369">
        <f t="shared" si="99"/>
        <v>44699</v>
      </c>
      <c r="R1060" s="7"/>
    </row>
    <row r="1061" spans="14:18" x14ac:dyDescent="0.2">
      <c r="N1061" s="367">
        <f t="shared" si="97"/>
        <v>17</v>
      </c>
      <c r="O1061" s="368">
        <f t="shared" si="96"/>
        <v>2629</v>
      </c>
      <c r="P1061" s="369">
        <f t="shared" si="99"/>
        <v>44698</v>
      </c>
      <c r="Q1061" s="369">
        <f t="shared" si="99"/>
        <v>44700</v>
      </c>
      <c r="R1061" s="7"/>
    </row>
    <row r="1062" spans="14:18" x14ac:dyDescent="0.2">
      <c r="N1062" s="367">
        <f t="shared" si="97"/>
        <v>18</v>
      </c>
      <c r="O1062" s="368">
        <f t="shared" si="96"/>
        <v>2483</v>
      </c>
      <c r="P1062" s="369">
        <f t="shared" si="99"/>
        <v>44699</v>
      </c>
      <c r="Q1062" s="369">
        <f t="shared" si="99"/>
        <v>44701</v>
      </c>
      <c r="R1062" s="7"/>
    </row>
    <row r="1063" spans="14:18" x14ac:dyDescent="0.2">
      <c r="N1063" s="367">
        <f t="shared" si="97"/>
        <v>19</v>
      </c>
      <c r="O1063" s="368">
        <f t="shared" si="96"/>
        <v>2353</v>
      </c>
      <c r="P1063" s="369">
        <f t="shared" si="99"/>
        <v>44700</v>
      </c>
      <c r="Q1063" s="369">
        <f t="shared" si="99"/>
        <v>44702</v>
      </c>
      <c r="R1063" s="7"/>
    </row>
    <row r="1064" spans="14:18" x14ac:dyDescent="0.2">
      <c r="N1064" s="367">
        <f t="shared" si="97"/>
        <v>20</v>
      </c>
      <c r="O1064" s="368">
        <f t="shared" si="96"/>
        <v>2235</v>
      </c>
      <c r="P1064" s="369">
        <f t="shared" si="99"/>
        <v>44701</v>
      </c>
      <c r="Q1064" s="369">
        <f t="shared" si="99"/>
        <v>44703</v>
      </c>
      <c r="R1064" s="7"/>
    </row>
    <row r="1065" spans="14:18" x14ac:dyDescent="0.2">
      <c r="N1065" s="367">
        <f t="shared" si="97"/>
        <v>21</v>
      </c>
      <c r="O1065" s="368">
        <f t="shared" si="96"/>
        <v>2129</v>
      </c>
      <c r="P1065" s="369">
        <f t="shared" si="99"/>
        <v>44702</v>
      </c>
      <c r="Q1065" s="369">
        <f t="shared" si="99"/>
        <v>44704</v>
      </c>
      <c r="R1065" s="7"/>
    </row>
    <row r="1066" spans="14:18" x14ac:dyDescent="0.2">
      <c r="N1066" s="367">
        <f t="shared" si="97"/>
        <v>22</v>
      </c>
      <c r="O1066" s="368">
        <f t="shared" si="96"/>
        <v>2032</v>
      </c>
      <c r="P1066" s="369">
        <f t="shared" si="99"/>
        <v>44703</v>
      </c>
      <c r="Q1066" s="369">
        <f t="shared" si="99"/>
        <v>44705</v>
      </c>
      <c r="R1066" s="7"/>
    </row>
    <row r="1067" spans="14:18" x14ac:dyDescent="0.2">
      <c r="N1067" s="367">
        <f t="shared" si="97"/>
        <v>23</v>
      </c>
      <c r="O1067" s="368">
        <f t="shared" si="96"/>
        <v>1944</v>
      </c>
      <c r="P1067" s="369">
        <f t="shared" si="99"/>
        <v>44704</v>
      </c>
      <c r="Q1067" s="369">
        <f t="shared" si="99"/>
        <v>44706</v>
      </c>
      <c r="R1067" s="7"/>
    </row>
    <row r="1068" spans="14:18" x14ac:dyDescent="0.2">
      <c r="N1068" s="367">
        <f t="shared" si="97"/>
        <v>24</v>
      </c>
      <c r="O1068" s="368">
        <f t="shared" si="96"/>
        <v>1863</v>
      </c>
      <c r="P1068" s="369">
        <f t="shared" ref="P1068:Q1083" si="100">P1067+1</f>
        <v>44705</v>
      </c>
      <c r="Q1068" s="369">
        <f t="shared" si="100"/>
        <v>44707</v>
      </c>
      <c r="R1068" s="7"/>
    </row>
    <row r="1069" spans="14:18" x14ac:dyDescent="0.2">
      <c r="N1069" s="367">
        <f t="shared" si="97"/>
        <v>25</v>
      </c>
      <c r="O1069" s="368">
        <f t="shared" si="96"/>
        <v>1788</v>
      </c>
      <c r="P1069" s="369">
        <f t="shared" si="100"/>
        <v>44706</v>
      </c>
      <c r="Q1069" s="369">
        <f t="shared" si="100"/>
        <v>44708</v>
      </c>
      <c r="R1069" s="7"/>
    </row>
    <row r="1070" spans="14:18" x14ac:dyDescent="0.2">
      <c r="N1070" s="367">
        <f t="shared" si="97"/>
        <v>26</v>
      </c>
      <c r="O1070" s="368">
        <f t="shared" si="96"/>
        <v>1720</v>
      </c>
      <c r="P1070" s="369">
        <f t="shared" si="100"/>
        <v>44707</v>
      </c>
      <c r="Q1070" s="369">
        <f t="shared" si="100"/>
        <v>44709</v>
      </c>
      <c r="R1070" s="7"/>
    </row>
    <row r="1071" spans="14:18" x14ac:dyDescent="0.2">
      <c r="N1071" s="367">
        <f t="shared" si="97"/>
        <v>27</v>
      </c>
      <c r="O1071" s="368">
        <f t="shared" si="96"/>
        <v>1656</v>
      </c>
      <c r="P1071" s="369">
        <f t="shared" si="100"/>
        <v>44708</v>
      </c>
      <c r="Q1071" s="369">
        <f t="shared" si="100"/>
        <v>44710</v>
      </c>
      <c r="R1071" s="7"/>
    </row>
    <row r="1072" spans="14:18" x14ac:dyDescent="0.2">
      <c r="N1072" s="367">
        <f t="shared" si="97"/>
        <v>28</v>
      </c>
      <c r="O1072" s="368">
        <f t="shared" si="96"/>
        <v>1597</v>
      </c>
      <c r="P1072" s="369">
        <f t="shared" si="100"/>
        <v>44709</v>
      </c>
      <c r="Q1072" s="369">
        <f t="shared" si="100"/>
        <v>44711</v>
      </c>
      <c r="R1072" s="7"/>
    </row>
    <row r="1073" spans="14:18" x14ac:dyDescent="0.2">
      <c r="N1073" s="367">
        <f t="shared" si="97"/>
        <v>29</v>
      </c>
      <c r="O1073" s="368">
        <f t="shared" si="96"/>
        <v>1542</v>
      </c>
      <c r="P1073" s="369">
        <f t="shared" si="100"/>
        <v>44710</v>
      </c>
      <c r="Q1073" s="369">
        <f t="shared" si="100"/>
        <v>44712</v>
      </c>
      <c r="R1073" s="7"/>
    </row>
    <row r="1074" spans="14:18" x14ac:dyDescent="0.2">
      <c r="N1074" s="367">
        <f t="shared" si="97"/>
        <v>30</v>
      </c>
      <c r="O1074" s="368">
        <f t="shared" si="96"/>
        <v>1490</v>
      </c>
      <c r="P1074" s="369">
        <f t="shared" si="100"/>
        <v>44711</v>
      </c>
      <c r="Q1074" s="369">
        <f t="shared" si="100"/>
        <v>44713</v>
      </c>
      <c r="R1074" s="7"/>
    </row>
    <row r="1075" spans="14:18" x14ac:dyDescent="0.2">
      <c r="N1075" s="367">
        <f t="shared" si="97"/>
        <v>31</v>
      </c>
      <c r="O1075" s="368">
        <f t="shared" si="96"/>
        <v>1442</v>
      </c>
      <c r="P1075" s="369">
        <f t="shared" si="100"/>
        <v>44712</v>
      </c>
      <c r="Q1075" s="369">
        <f t="shared" si="100"/>
        <v>44714</v>
      </c>
      <c r="R1075" s="7"/>
    </row>
    <row r="1076" spans="14:18" x14ac:dyDescent="0.2">
      <c r="N1076" s="367">
        <f t="shared" si="97"/>
        <v>1</v>
      </c>
      <c r="O1076" s="368">
        <f t="shared" si="96"/>
        <v>44713</v>
      </c>
      <c r="P1076" s="369">
        <f t="shared" si="100"/>
        <v>44713</v>
      </c>
      <c r="Q1076" s="369">
        <f t="shared" si="100"/>
        <v>44715</v>
      </c>
      <c r="R1076" s="7"/>
    </row>
    <row r="1077" spans="14:18" x14ac:dyDescent="0.2">
      <c r="N1077" s="367">
        <f t="shared" si="97"/>
        <v>2</v>
      </c>
      <c r="O1077" s="368">
        <f t="shared" si="96"/>
        <v>22357</v>
      </c>
      <c r="P1077" s="369">
        <f t="shared" si="100"/>
        <v>44714</v>
      </c>
      <c r="Q1077" s="369">
        <f t="shared" si="100"/>
        <v>44716</v>
      </c>
      <c r="R1077" s="7"/>
    </row>
    <row r="1078" spans="14:18" x14ac:dyDescent="0.2">
      <c r="N1078" s="367">
        <f t="shared" si="97"/>
        <v>3</v>
      </c>
      <c r="O1078" s="368">
        <f t="shared" si="96"/>
        <v>14905</v>
      </c>
      <c r="P1078" s="369">
        <f t="shared" si="100"/>
        <v>44715</v>
      </c>
      <c r="Q1078" s="369">
        <f t="shared" si="100"/>
        <v>44717</v>
      </c>
      <c r="R1078" s="7"/>
    </row>
    <row r="1079" spans="14:18" x14ac:dyDescent="0.2">
      <c r="N1079" s="367">
        <f t="shared" si="97"/>
        <v>4</v>
      </c>
      <c r="O1079" s="368">
        <f t="shared" si="96"/>
        <v>11179</v>
      </c>
      <c r="P1079" s="369">
        <f t="shared" si="100"/>
        <v>44716</v>
      </c>
      <c r="Q1079" s="369">
        <f t="shared" si="100"/>
        <v>44718</v>
      </c>
      <c r="R1079" s="7"/>
    </row>
    <row r="1080" spans="14:18" x14ac:dyDescent="0.2">
      <c r="N1080" s="367">
        <f t="shared" si="97"/>
        <v>5</v>
      </c>
      <c r="O1080" s="368">
        <f t="shared" si="96"/>
        <v>8943</v>
      </c>
      <c r="P1080" s="369">
        <f t="shared" si="100"/>
        <v>44717</v>
      </c>
      <c r="Q1080" s="369">
        <f t="shared" si="100"/>
        <v>44719</v>
      </c>
      <c r="R1080" s="7"/>
    </row>
    <row r="1081" spans="14:18" x14ac:dyDescent="0.2">
      <c r="N1081" s="367">
        <f t="shared" si="97"/>
        <v>6</v>
      </c>
      <c r="O1081" s="368">
        <f t="shared" si="96"/>
        <v>7453</v>
      </c>
      <c r="P1081" s="369">
        <f t="shared" si="100"/>
        <v>44718</v>
      </c>
      <c r="Q1081" s="369">
        <f t="shared" si="100"/>
        <v>44720</v>
      </c>
      <c r="R1081" s="7"/>
    </row>
    <row r="1082" spans="14:18" x14ac:dyDescent="0.2">
      <c r="N1082" s="367">
        <f t="shared" si="97"/>
        <v>7</v>
      </c>
      <c r="O1082" s="368">
        <f t="shared" si="96"/>
        <v>6388</v>
      </c>
      <c r="P1082" s="369">
        <f t="shared" si="100"/>
        <v>44719</v>
      </c>
      <c r="Q1082" s="369">
        <f t="shared" si="100"/>
        <v>44721</v>
      </c>
      <c r="R1082" s="7"/>
    </row>
    <row r="1083" spans="14:18" x14ac:dyDescent="0.2">
      <c r="N1083" s="367">
        <f t="shared" si="97"/>
        <v>8</v>
      </c>
      <c r="O1083" s="368">
        <f t="shared" si="96"/>
        <v>5590</v>
      </c>
      <c r="P1083" s="369">
        <f t="shared" si="100"/>
        <v>44720</v>
      </c>
      <c r="Q1083" s="369">
        <f t="shared" si="100"/>
        <v>44722</v>
      </c>
      <c r="R1083" s="7"/>
    </row>
    <row r="1084" spans="14:18" x14ac:dyDescent="0.2">
      <c r="N1084" s="367">
        <f t="shared" si="97"/>
        <v>9</v>
      </c>
      <c r="O1084" s="368">
        <f t="shared" si="96"/>
        <v>4969</v>
      </c>
      <c r="P1084" s="369">
        <f t="shared" ref="P1084:Q1099" si="101">P1083+1</f>
        <v>44721</v>
      </c>
      <c r="Q1084" s="369">
        <f t="shared" si="101"/>
        <v>44723</v>
      </c>
      <c r="R1084" s="7"/>
    </row>
    <row r="1085" spans="14:18" x14ac:dyDescent="0.2">
      <c r="N1085" s="367">
        <f t="shared" si="97"/>
        <v>10</v>
      </c>
      <c r="O1085" s="368">
        <f t="shared" si="96"/>
        <v>4472</v>
      </c>
      <c r="P1085" s="369">
        <f t="shared" si="101"/>
        <v>44722</v>
      </c>
      <c r="Q1085" s="369">
        <f t="shared" si="101"/>
        <v>44724</v>
      </c>
      <c r="R1085" s="7"/>
    </row>
    <row r="1086" spans="14:18" x14ac:dyDescent="0.2">
      <c r="N1086" s="367">
        <f t="shared" si="97"/>
        <v>11</v>
      </c>
      <c r="O1086" s="368">
        <f t="shared" si="96"/>
        <v>4066</v>
      </c>
      <c r="P1086" s="369">
        <f t="shared" si="101"/>
        <v>44723</v>
      </c>
      <c r="Q1086" s="369">
        <f t="shared" si="101"/>
        <v>44725</v>
      </c>
      <c r="R1086" s="7"/>
    </row>
    <row r="1087" spans="14:18" x14ac:dyDescent="0.2">
      <c r="N1087" s="367">
        <f t="shared" si="97"/>
        <v>12</v>
      </c>
      <c r="O1087" s="368">
        <f t="shared" si="96"/>
        <v>3727</v>
      </c>
      <c r="P1087" s="369">
        <f t="shared" si="101"/>
        <v>44724</v>
      </c>
      <c r="Q1087" s="369">
        <f t="shared" si="101"/>
        <v>44726</v>
      </c>
      <c r="R1087" s="7"/>
    </row>
    <row r="1088" spans="14:18" x14ac:dyDescent="0.2">
      <c r="N1088" s="367">
        <f t="shared" si="97"/>
        <v>13</v>
      </c>
      <c r="O1088" s="368">
        <f t="shared" si="96"/>
        <v>3440</v>
      </c>
      <c r="P1088" s="369">
        <f t="shared" si="101"/>
        <v>44725</v>
      </c>
      <c r="Q1088" s="369">
        <f t="shared" si="101"/>
        <v>44727</v>
      </c>
      <c r="R1088" s="7"/>
    </row>
    <row r="1089" spans="14:18" x14ac:dyDescent="0.2">
      <c r="N1089" s="367">
        <f t="shared" si="97"/>
        <v>14</v>
      </c>
      <c r="O1089" s="368">
        <f t="shared" si="96"/>
        <v>3195</v>
      </c>
      <c r="P1089" s="369">
        <f t="shared" si="101"/>
        <v>44726</v>
      </c>
      <c r="Q1089" s="369">
        <f t="shared" si="101"/>
        <v>44728</v>
      </c>
      <c r="R1089" s="7"/>
    </row>
    <row r="1090" spans="14:18" x14ac:dyDescent="0.2">
      <c r="N1090" s="367">
        <f t="shared" si="97"/>
        <v>15</v>
      </c>
      <c r="O1090" s="368">
        <f t="shared" si="96"/>
        <v>2982</v>
      </c>
      <c r="P1090" s="369">
        <f t="shared" si="101"/>
        <v>44727</v>
      </c>
      <c r="Q1090" s="369">
        <f t="shared" si="101"/>
        <v>44729</v>
      </c>
      <c r="R1090" s="7"/>
    </row>
    <row r="1091" spans="14:18" x14ac:dyDescent="0.2">
      <c r="N1091" s="367">
        <f t="shared" si="97"/>
        <v>16</v>
      </c>
      <c r="O1091" s="368">
        <f t="shared" si="96"/>
        <v>2796</v>
      </c>
      <c r="P1091" s="369">
        <f t="shared" si="101"/>
        <v>44728</v>
      </c>
      <c r="Q1091" s="369">
        <f t="shared" si="101"/>
        <v>44730</v>
      </c>
      <c r="R1091" s="7"/>
    </row>
    <row r="1092" spans="14:18" x14ac:dyDescent="0.2">
      <c r="N1092" s="367">
        <f t="shared" si="97"/>
        <v>17</v>
      </c>
      <c r="O1092" s="368">
        <f t="shared" si="96"/>
        <v>2631</v>
      </c>
      <c r="P1092" s="369">
        <f t="shared" si="101"/>
        <v>44729</v>
      </c>
      <c r="Q1092" s="369">
        <f t="shared" si="101"/>
        <v>44731</v>
      </c>
      <c r="R1092" s="7"/>
    </row>
    <row r="1093" spans="14:18" x14ac:dyDescent="0.2">
      <c r="N1093" s="367">
        <f t="shared" si="97"/>
        <v>18</v>
      </c>
      <c r="O1093" s="368">
        <f t="shared" si="96"/>
        <v>2485</v>
      </c>
      <c r="P1093" s="369">
        <f t="shared" si="101"/>
        <v>44730</v>
      </c>
      <c r="Q1093" s="369">
        <f t="shared" si="101"/>
        <v>44732</v>
      </c>
      <c r="R1093" s="7"/>
    </row>
    <row r="1094" spans="14:18" x14ac:dyDescent="0.2">
      <c r="N1094" s="367">
        <f t="shared" si="97"/>
        <v>19</v>
      </c>
      <c r="O1094" s="368">
        <f t="shared" si="96"/>
        <v>2354</v>
      </c>
      <c r="P1094" s="369">
        <f t="shared" si="101"/>
        <v>44731</v>
      </c>
      <c r="Q1094" s="369">
        <f t="shared" si="101"/>
        <v>44733</v>
      </c>
      <c r="R1094" s="7"/>
    </row>
    <row r="1095" spans="14:18" x14ac:dyDescent="0.2">
      <c r="N1095" s="367">
        <f t="shared" si="97"/>
        <v>20</v>
      </c>
      <c r="O1095" s="368">
        <f t="shared" si="96"/>
        <v>2237</v>
      </c>
      <c r="P1095" s="369">
        <f t="shared" si="101"/>
        <v>44732</v>
      </c>
      <c r="Q1095" s="369">
        <f t="shared" si="101"/>
        <v>44734</v>
      </c>
      <c r="R1095" s="7"/>
    </row>
    <row r="1096" spans="14:18" x14ac:dyDescent="0.2">
      <c r="N1096" s="367">
        <f t="shared" si="97"/>
        <v>21</v>
      </c>
      <c r="O1096" s="368">
        <f t="shared" si="96"/>
        <v>2130</v>
      </c>
      <c r="P1096" s="369">
        <f t="shared" si="101"/>
        <v>44733</v>
      </c>
      <c r="Q1096" s="369">
        <f t="shared" si="101"/>
        <v>44735</v>
      </c>
      <c r="R1096" s="7"/>
    </row>
    <row r="1097" spans="14:18" x14ac:dyDescent="0.2">
      <c r="N1097" s="367">
        <f t="shared" si="97"/>
        <v>22</v>
      </c>
      <c r="O1097" s="368">
        <f t="shared" si="96"/>
        <v>2033</v>
      </c>
      <c r="P1097" s="369">
        <f t="shared" si="101"/>
        <v>44734</v>
      </c>
      <c r="Q1097" s="369">
        <f t="shared" si="101"/>
        <v>44736</v>
      </c>
      <c r="R1097" s="7"/>
    </row>
    <row r="1098" spans="14:18" x14ac:dyDescent="0.2">
      <c r="N1098" s="367">
        <f t="shared" si="97"/>
        <v>23</v>
      </c>
      <c r="O1098" s="368">
        <f t="shared" ref="O1098:O1352" si="102">ROUND(P1098/N1098,0)</f>
        <v>1945</v>
      </c>
      <c r="P1098" s="369">
        <f t="shared" si="101"/>
        <v>44735</v>
      </c>
      <c r="Q1098" s="369">
        <f t="shared" si="101"/>
        <v>44737</v>
      </c>
      <c r="R1098" s="7"/>
    </row>
    <row r="1099" spans="14:18" x14ac:dyDescent="0.2">
      <c r="N1099" s="367">
        <f t="shared" ref="N1099:N1353" si="103">DAY(P1099)</f>
        <v>24</v>
      </c>
      <c r="O1099" s="368">
        <f t="shared" si="102"/>
        <v>1864</v>
      </c>
      <c r="P1099" s="369">
        <f t="shared" si="101"/>
        <v>44736</v>
      </c>
      <c r="Q1099" s="369">
        <f t="shared" si="101"/>
        <v>44738</v>
      </c>
      <c r="R1099" s="7"/>
    </row>
    <row r="1100" spans="14:18" x14ac:dyDescent="0.2">
      <c r="N1100" s="367">
        <f t="shared" si="103"/>
        <v>25</v>
      </c>
      <c r="O1100" s="368">
        <f t="shared" si="102"/>
        <v>1789</v>
      </c>
      <c r="P1100" s="369">
        <f t="shared" ref="P1100:Q1115" si="104">P1099+1</f>
        <v>44737</v>
      </c>
      <c r="Q1100" s="369">
        <f t="shared" si="104"/>
        <v>44739</v>
      </c>
      <c r="R1100" s="7"/>
    </row>
    <row r="1101" spans="14:18" x14ac:dyDescent="0.2">
      <c r="N1101" s="367">
        <f t="shared" si="103"/>
        <v>26</v>
      </c>
      <c r="O1101" s="368">
        <f t="shared" si="102"/>
        <v>1721</v>
      </c>
      <c r="P1101" s="369">
        <f t="shared" si="104"/>
        <v>44738</v>
      </c>
      <c r="Q1101" s="369">
        <f t="shared" si="104"/>
        <v>44740</v>
      </c>
      <c r="R1101" s="7"/>
    </row>
    <row r="1102" spans="14:18" x14ac:dyDescent="0.2">
      <c r="N1102" s="367">
        <f t="shared" si="103"/>
        <v>27</v>
      </c>
      <c r="O1102" s="368">
        <f t="shared" si="102"/>
        <v>1657</v>
      </c>
      <c r="P1102" s="369">
        <f t="shared" si="104"/>
        <v>44739</v>
      </c>
      <c r="Q1102" s="369">
        <f t="shared" si="104"/>
        <v>44741</v>
      </c>
      <c r="R1102" s="7"/>
    </row>
    <row r="1103" spans="14:18" x14ac:dyDescent="0.2">
      <c r="N1103" s="367">
        <f t="shared" si="103"/>
        <v>28</v>
      </c>
      <c r="O1103" s="368">
        <f t="shared" si="102"/>
        <v>1598</v>
      </c>
      <c r="P1103" s="369">
        <f t="shared" si="104"/>
        <v>44740</v>
      </c>
      <c r="Q1103" s="369">
        <f t="shared" si="104"/>
        <v>44742</v>
      </c>
      <c r="R1103" s="7"/>
    </row>
    <row r="1104" spans="14:18" x14ac:dyDescent="0.2">
      <c r="N1104" s="367">
        <f t="shared" si="103"/>
        <v>29</v>
      </c>
      <c r="O1104" s="368">
        <f t="shared" si="102"/>
        <v>1543</v>
      </c>
      <c r="P1104" s="369">
        <f t="shared" si="104"/>
        <v>44741</v>
      </c>
      <c r="Q1104" s="369">
        <f t="shared" si="104"/>
        <v>44743</v>
      </c>
      <c r="R1104" s="7"/>
    </row>
    <row r="1105" spans="14:18" x14ac:dyDescent="0.2">
      <c r="N1105" s="367">
        <f t="shared" si="103"/>
        <v>30</v>
      </c>
      <c r="O1105" s="368">
        <f t="shared" si="102"/>
        <v>1491</v>
      </c>
      <c r="P1105" s="369">
        <f t="shared" si="104"/>
        <v>44742</v>
      </c>
      <c r="Q1105" s="369">
        <f t="shared" si="104"/>
        <v>44744</v>
      </c>
      <c r="R1105" s="7"/>
    </row>
    <row r="1106" spans="14:18" x14ac:dyDescent="0.2">
      <c r="N1106" s="367">
        <f t="shared" si="103"/>
        <v>1</v>
      </c>
      <c r="O1106" s="368">
        <f t="shared" si="102"/>
        <v>44743</v>
      </c>
      <c r="P1106" s="369">
        <f t="shared" si="104"/>
        <v>44743</v>
      </c>
      <c r="Q1106" s="369">
        <f t="shared" si="104"/>
        <v>44745</v>
      </c>
      <c r="R1106" s="7"/>
    </row>
    <row r="1107" spans="14:18" x14ac:dyDescent="0.2">
      <c r="N1107" s="367">
        <f t="shared" si="103"/>
        <v>2</v>
      </c>
      <c r="O1107" s="368">
        <f t="shared" si="102"/>
        <v>22372</v>
      </c>
      <c r="P1107" s="369">
        <f t="shared" si="104"/>
        <v>44744</v>
      </c>
      <c r="Q1107" s="369">
        <f t="shared" si="104"/>
        <v>44746</v>
      </c>
      <c r="R1107" s="7"/>
    </row>
    <row r="1108" spans="14:18" x14ac:dyDescent="0.2">
      <c r="N1108" s="367">
        <f t="shared" si="103"/>
        <v>3</v>
      </c>
      <c r="O1108" s="368">
        <f t="shared" si="102"/>
        <v>14915</v>
      </c>
      <c r="P1108" s="369">
        <f t="shared" si="104"/>
        <v>44745</v>
      </c>
      <c r="Q1108" s="369">
        <f t="shared" si="104"/>
        <v>44747</v>
      </c>
      <c r="R1108" s="7"/>
    </row>
    <row r="1109" spans="14:18" x14ac:dyDescent="0.2">
      <c r="N1109" s="367">
        <f t="shared" si="103"/>
        <v>4</v>
      </c>
      <c r="O1109" s="368">
        <f t="shared" si="102"/>
        <v>11187</v>
      </c>
      <c r="P1109" s="369">
        <f t="shared" si="104"/>
        <v>44746</v>
      </c>
      <c r="Q1109" s="369">
        <f t="shared" si="104"/>
        <v>44748</v>
      </c>
      <c r="R1109" s="7"/>
    </row>
    <row r="1110" spans="14:18" x14ac:dyDescent="0.2">
      <c r="N1110" s="367">
        <f t="shared" si="103"/>
        <v>5</v>
      </c>
      <c r="O1110" s="368">
        <f t="shared" si="102"/>
        <v>8949</v>
      </c>
      <c r="P1110" s="369">
        <f t="shared" si="104"/>
        <v>44747</v>
      </c>
      <c r="Q1110" s="369">
        <f t="shared" si="104"/>
        <v>44749</v>
      </c>
      <c r="R1110" s="7"/>
    </row>
    <row r="1111" spans="14:18" x14ac:dyDescent="0.2">
      <c r="N1111" s="367">
        <f t="shared" si="103"/>
        <v>6</v>
      </c>
      <c r="O1111" s="368">
        <f t="shared" si="102"/>
        <v>7458</v>
      </c>
      <c r="P1111" s="369">
        <f t="shared" si="104"/>
        <v>44748</v>
      </c>
      <c r="Q1111" s="369">
        <f t="shared" si="104"/>
        <v>44750</v>
      </c>
      <c r="R1111" s="7"/>
    </row>
    <row r="1112" spans="14:18" x14ac:dyDescent="0.2">
      <c r="N1112" s="367">
        <f t="shared" si="103"/>
        <v>7</v>
      </c>
      <c r="O1112" s="368">
        <f t="shared" si="102"/>
        <v>6393</v>
      </c>
      <c r="P1112" s="369">
        <f t="shared" si="104"/>
        <v>44749</v>
      </c>
      <c r="Q1112" s="369">
        <f t="shared" si="104"/>
        <v>44751</v>
      </c>
      <c r="R1112" s="7"/>
    </row>
    <row r="1113" spans="14:18" x14ac:dyDescent="0.2">
      <c r="N1113" s="367">
        <f t="shared" si="103"/>
        <v>8</v>
      </c>
      <c r="O1113" s="368">
        <f t="shared" si="102"/>
        <v>5594</v>
      </c>
      <c r="P1113" s="369">
        <f t="shared" si="104"/>
        <v>44750</v>
      </c>
      <c r="Q1113" s="369">
        <f t="shared" si="104"/>
        <v>44752</v>
      </c>
      <c r="R1113" s="7"/>
    </row>
    <row r="1114" spans="14:18" x14ac:dyDescent="0.2">
      <c r="N1114" s="367">
        <f t="shared" si="103"/>
        <v>9</v>
      </c>
      <c r="O1114" s="368">
        <f t="shared" si="102"/>
        <v>4972</v>
      </c>
      <c r="P1114" s="369">
        <f t="shared" si="104"/>
        <v>44751</v>
      </c>
      <c r="Q1114" s="369">
        <f t="shared" si="104"/>
        <v>44753</v>
      </c>
      <c r="R1114" s="7"/>
    </row>
    <row r="1115" spans="14:18" x14ac:dyDescent="0.2">
      <c r="N1115" s="367">
        <f t="shared" si="103"/>
        <v>10</v>
      </c>
      <c r="O1115" s="368">
        <f t="shared" si="102"/>
        <v>4475</v>
      </c>
      <c r="P1115" s="369">
        <f t="shared" si="104"/>
        <v>44752</v>
      </c>
      <c r="Q1115" s="369">
        <f t="shared" si="104"/>
        <v>44754</v>
      </c>
      <c r="R1115" s="7"/>
    </row>
    <row r="1116" spans="14:18" x14ac:dyDescent="0.2">
      <c r="N1116" s="367">
        <f t="shared" si="103"/>
        <v>11</v>
      </c>
      <c r="O1116" s="368">
        <f t="shared" si="102"/>
        <v>4068</v>
      </c>
      <c r="P1116" s="369">
        <f t="shared" ref="P1116:Q1131" si="105">P1115+1</f>
        <v>44753</v>
      </c>
      <c r="Q1116" s="369">
        <f t="shared" si="105"/>
        <v>44755</v>
      </c>
      <c r="R1116" s="7"/>
    </row>
    <row r="1117" spans="14:18" x14ac:dyDescent="0.2">
      <c r="N1117" s="367">
        <f t="shared" si="103"/>
        <v>12</v>
      </c>
      <c r="O1117" s="368">
        <f t="shared" si="102"/>
        <v>3730</v>
      </c>
      <c r="P1117" s="369">
        <f t="shared" si="105"/>
        <v>44754</v>
      </c>
      <c r="Q1117" s="369">
        <f t="shared" si="105"/>
        <v>44756</v>
      </c>
      <c r="R1117" s="7"/>
    </row>
    <row r="1118" spans="14:18" x14ac:dyDescent="0.2">
      <c r="N1118" s="367">
        <f t="shared" si="103"/>
        <v>13</v>
      </c>
      <c r="O1118" s="368">
        <f t="shared" si="102"/>
        <v>3443</v>
      </c>
      <c r="P1118" s="369">
        <f t="shared" si="105"/>
        <v>44755</v>
      </c>
      <c r="Q1118" s="369">
        <f t="shared" si="105"/>
        <v>44757</v>
      </c>
      <c r="R1118" s="7"/>
    </row>
    <row r="1119" spans="14:18" x14ac:dyDescent="0.2">
      <c r="N1119" s="367">
        <f t="shared" si="103"/>
        <v>14</v>
      </c>
      <c r="O1119" s="368">
        <f t="shared" si="102"/>
        <v>3197</v>
      </c>
      <c r="P1119" s="369">
        <f t="shared" si="105"/>
        <v>44756</v>
      </c>
      <c r="Q1119" s="369">
        <f t="shared" si="105"/>
        <v>44758</v>
      </c>
      <c r="R1119" s="7"/>
    </row>
    <row r="1120" spans="14:18" x14ac:dyDescent="0.2">
      <c r="N1120" s="367">
        <f t="shared" si="103"/>
        <v>15</v>
      </c>
      <c r="O1120" s="368">
        <f t="shared" si="102"/>
        <v>2984</v>
      </c>
      <c r="P1120" s="369">
        <f t="shared" si="105"/>
        <v>44757</v>
      </c>
      <c r="Q1120" s="369">
        <f t="shared" si="105"/>
        <v>44759</v>
      </c>
      <c r="R1120" s="7"/>
    </row>
    <row r="1121" spans="14:18" x14ac:dyDescent="0.2">
      <c r="N1121" s="367">
        <f t="shared" si="103"/>
        <v>16</v>
      </c>
      <c r="O1121" s="368">
        <f t="shared" si="102"/>
        <v>2797</v>
      </c>
      <c r="P1121" s="369">
        <f t="shared" si="105"/>
        <v>44758</v>
      </c>
      <c r="Q1121" s="369">
        <f t="shared" si="105"/>
        <v>44760</v>
      </c>
      <c r="R1121" s="7"/>
    </row>
    <row r="1122" spans="14:18" x14ac:dyDescent="0.2">
      <c r="N1122" s="367">
        <f t="shared" si="103"/>
        <v>17</v>
      </c>
      <c r="O1122" s="368">
        <f t="shared" si="102"/>
        <v>2633</v>
      </c>
      <c r="P1122" s="369">
        <f t="shared" si="105"/>
        <v>44759</v>
      </c>
      <c r="Q1122" s="369">
        <f t="shared" si="105"/>
        <v>44761</v>
      </c>
      <c r="R1122" s="7"/>
    </row>
    <row r="1123" spans="14:18" x14ac:dyDescent="0.2">
      <c r="N1123" s="367">
        <f t="shared" si="103"/>
        <v>18</v>
      </c>
      <c r="O1123" s="368">
        <f t="shared" si="102"/>
        <v>2487</v>
      </c>
      <c r="P1123" s="369">
        <f t="shared" si="105"/>
        <v>44760</v>
      </c>
      <c r="Q1123" s="369">
        <f t="shared" si="105"/>
        <v>44762</v>
      </c>
      <c r="R1123" s="7"/>
    </row>
    <row r="1124" spans="14:18" x14ac:dyDescent="0.2">
      <c r="N1124" s="367">
        <f t="shared" si="103"/>
        <v>19</v>
      </c>
      <c r="O1124" s="368">
        <f t="shared" si="102"/>
        <v>2356</v>
      </c>
      <c r="P1124" s="369">
        <f t="shared" si="105"/>
        <v>44761</v>
      </c>
      <c r="Q1124" s="369">
        <f t="shared" si="105"/>
        <v>44763</v>
      </c>
      <c r="R1124" s="7"/>
    </row>
    <row r="1125" spans="14:18" x14ac:dyDescent="0.2">
      <c r="N1125" s="367">
        <f t="shared" si="103"/>
        <v>20</v>
      </c>
      <c r="O1125" s="368">
        <f t="shared" si="102"/>
        <v>2238</v>
      </c>
      <c r="P1125" s="369">
        <f t="shared" si="105"/>
        <v>44762</v>
      </c>
      <c r="Q1125" s="369">
        <f t="shared" si="105"/>
        <v>44764</v>
      </c>
      <c r="R1125" s="7"/>
    </row>
    <row r="1126" spans="14:18" x14ac:dyDescent="0.2">
      <c r="N1126" s="367">
        <f t="shared" si="103"/>
        <v>21</v>
      </c>
      <c r="O1126" s="368">
        <f t="shared" si="102"/>
        <v>2132</v>
      </c>
      <c r="P1126" s="369">
        <f t="shared" si="105"/>
        <v>44763</v>
      </c>
      <c r="Q1126" s="369">
        <f t="shared" si="105"/>
        <v>44765</v>
      </c>
      <c r="R1126" s="7"/>
    </row>
    <row r="1127" spans="14:18" x14ac:dyDescent="0.2">
      <c r="N1127" s="367">
        <f t="shared" si="103"/>
        <v>22</v>
      </c>
      <c r="O1127" s="368">
        <f t="shared" si="102"/>
        <v>2035</v>
      </c>
      <c r="P1127" s="369">
        <f t="shared" si="105"/>
        <v>44764</v>
      </c>
      <c r="Q1127" s="369">
        <f t="shared" si="105"/>
        <v>44766</v>
      </c>
      <c r="R1127" s="7"/>
    </row>
    <row r="1128" spans="14:18" x14ac:dyDescent="0.2">
      <c r="N1128" s="367">
        <f t="shared" si="103"/>
        <v>23</v>
      </c>
      <c r="O1128" s="368">
        <f t="shared" si="102"/>
        <v>1946</v>
      </c>
      <c r="P1128" s="369">
        <f t="shared" si="105"/>
        <v>44765</v>
      </c>
      <c r="Q1128" s="369">
        <f t="shared" si="105"/>
        <v>44767</v>
      </c>
      <c r="R1128" s="7"/>
    </row>
    <row r="1129" spans="14:18" x14ac:dyDescent="0.2">
      <c r="N1129" s="367">
        <f t="shared" si="103"/>
        <v>24</v>
      </c>
      <c r="O1129" s="368">
        <f t="shared" si="102"/>
        <v>1865</v>
      </c>
      <c r="P1129" s="369">
        <f t="shared" si="105"/>
        <v>44766</v>
      </c>
      <c r="Q1129" s="369">
        <f t="shared" si="105"/>
        <v>44768</v>
      </c>
      <c r="R1129" s="7"/>
    </row>
    <row r="1130" spans="14:18" x14ac:dyDescent="0.2">
      <c r="N1130" s="367">
        <f t="shared" si="103"/>
        <v>25</v>
      </c>
      <c r="O1130" s="368">
        <f t="shared" si="102"/>
        <v>1791</v>
      </c>
      <c r="P1130" s="369">
        <f t="shared" si="105"/>
        <v>44767</v>
      </c>
      <c r="Q1130" s="369">
        <f t="shared" si="105"/>
        <v>44769</v>
      </c>
      <c r="R1130" s="7"/>
    </row>
    <row r="1131" spans="14:18" x14ac:dyDescent="0.2">
      <c r="N1131" s="367">
        <f t="shared" si="103"/>
        <v>26</v>
      </c>
      <c r="O1131" s="368">
        <f t="shared" si="102"/>
        <v>1722</v>
      </c>
      <c r="P1131" s="369">
        <f t="shared" si="105"/>
        <v>44768</v>
      </c>
      <c r="Q1131" s="369">
        <f t="shared" si="105"/>
        <v>44770</v>
      </c>
      <c r="R1131" s="7"/>
    </row>
    <row r="1132" spans="14:18" x14ac:dyDescent="0.2">
      <c r="N1132" s="367">
        <f t="shared" si="103"/>
        <v>27</v>
      </c>
      <c r="O1132" s="368">
        <f t="shared" si="102"/>
        <v>1658</v>
      </c>
      <c r="P1132" s="369">
        <f t="shared" ref="P1132:Q1147" si="106">P1131+1</f>
        <v>44769</v>
      </c>
      <c r="Q1132" s="369">
        <f t="shared" si="106"/>
        <v>44771</v>
      </c>
      <c r="R1132" s="7"/>
    </row>
    <row r="1133" spans="14:18" x14ac:dyDescent="0.2">
      <c r="N1133" s="367">
        <f t="shared" si="103"/>
        <v>28</v>
      </c>
      <c r="O1133" s="368">
        <f t="shared" si="102"/>
        <v>1599</v>
      </c>
      <c r="P1133" s="369">
        <f t="shared" si="106"/>
        <v>44770</v>
      </c>
      <c r="Q1133" s="369">
        <f t="shared" si="106"/>
        <v>44772</v>
      </c>
      <c r="R1133" s="7"/>
    </row>
    <row r="1134" spans="14:18" x14ac:dyDescent="0.2">
      <c r="N1134" s="367">
        <f t="shared" si="103"/>
        <v>29</v>
      </c>
      <c r="O1134" s="368">
        <f t="shared" si="102"/>
        <v>1544</v>
      </c>
      <c r="P1134" s="369">
        <f t="shared" si="106"/>
        <v>44771</v>
      </c>
      <c r="Q1134" s="369">
        <f t="shared" si="106"/>
        <v>44773</v>
      </c>
      <c r="R1134" s="7"/>
    </row>
    <row r="1135" spans="14:18" x14ac:dyDescent="0.2">
      <c r="N1135" s="367">
        <f t="shared" si="103"/>
        <v>30</v>
      </c>
      <c r="O1135" s="368">
        <f t="shared" si="102"/>
        <v>1492</v>
      </c>
      <c r="P1135" s="369">
        <f t="shared" si="106"/>
        <v>44772</v>
      </c>
      <c r="Q1135" s="369">
        <f t="shared" si="106"/>
        <v>44774</v>
      </c>
      <c r="R1135" s="7"/>
    </row>
    <row r="1136" spans="14:18" x14ac:dyDescent="0.2">
      <c r="N1136" s="367">
        <f t="shared" si="103"/>
        <v>31</v>
      </c>
      <c r="O1136" s="368">
        <f t="shared" si="102"/>
        <v>1444</v>
      </c>
      <c r="P1136" s="369">
        <f t="shared" si="106"/>
        <v>44773</v>
      </c>
      <c r="Q1136" s="369">
        <f t="shared" si="106"/>
        <v>44775</v>
      </c>
      <c r="R1136" s="7"/>
    </row>
    <row r="1137" spans="14:18" x14ac:dyDescent="0.2">
      <c r="N1137" s="367">
        <f t="shared" si="103"/>
        <v>1</v>
      </c>
      <c r="O1137" s="368">
        <f t="shared" si="102"/>
        <v>44774</v>
      </c>
      <c r="P1137" s="369">
        <f t="shared" si="106"/>
        <v>44774</v>
      </c>
      <c r="Q1137" s="369">
        <f t="shared" si="106"/>
        <v>44776</v>
      </c>
      <c r="R1137" s="7"/>
    </row>
    <row r="1138" spans="14:18" x14ac:dyDescent="0.2">
      <c r="N1138" s="367">
        <f t="shared" si="103"/>
        <v>2</v>
      </c>
      <c r="O1138" s="368">
        <f t="shared" si="102"/>
        <v>22388</v>
      </c>
      <c r="P1138" s="369">
        <f t="shared" si="106"/>
        <v>44775</v>
      </c>
      <c r="Q1138" s="369">
        <f t="shared" si="106"/>
        <v>44777</v>
      </c>
      <c r="R1138" s="7"/>
    </row>
    <row r="1139" spans="14:18" x14ac:dyDescent="0.2">
      <c r="N1139" s="367">
        <f t="shared" si="103"/>
        <v>3</v>
      </c>
      <c r="O1139" s="368">
        <f t="shared" si="102"/>
        <v>14925</v>
      </c>
      <c r="P1139" s="369">
        <f t="shared" si="106"/>
        <v>44776</v>
      </c>
      <c r="Q1139" s="369">
        <f t="shared" si="106"/>
        <v>44778</v>
      </c>
      <c r="R1139" s="7"/>
    </row>
    <row r="1140" spans="14:18" x14ac:dyDescent="0.2">
      <c r="N1140" s="367">
        <f t="shared" si="103"/>
        <v>4</v>
      </c>
      <c r="O1140" s="368">
        <f t="shared" si="102"/>
        <v>11194</v>
      </c>
      <c r="P1140" s="369">
        <f t="shared" si="106"/>
        <v>44777</v>
      </c>
      <c r="Q1140" s="369">
        <f t="shared" si="106"/>
        <v>44779</v>
      </c>
      <c r="R1140" s="7"/>
    </row>
    <row r="1141" spans="14:18" x14ac:dyDescent="0.2">
      <c r="N1141" s="367">
        <f t="shared" si="103"/>
        <v>5</v>
      </c>
      <c r="O1141" s="368">
        <f t="shared" si="102"/>
        <v>8956</v>
      </c>
      <c r="P1141" s="369">
        <f t="shared" si="106"/>
        <v>44778</v>
      </c>
      <c r="Q1141" s="369">
        <f t="shared" si="106"/>
        <v>44780</v>
      </c>
      <c r="R1141" s="7"/>
    </row>
    <row r="1142" spans="14:18" x14ac:dyDescent="0.2">
      <c r="N1142" s="367">
        <f t="shared" si="103"/>
        <v>6</v>
      </c>
      <c r="O1142" s="368">
        <f t="shared" si="102"/>
        <v>7463</v>
      </c>
      <c r="P1142" s="369">
        <f t="shared" si="106"/>
        <v>44779</v>
      </c>
      <c r="Q1142" s="369">
        <f t="shared" si="106"/>
        <v>44781</v>
      </c>
      <c r="R1142" s="7"/>
    </row>
    <row r="1143" spans="14:18" x14ac:dyDescent="0.2">
      <c r="N1143" s="367">
        <f t="shared" si="103"/>
        <v>7</v>
      </c>
      <c r="O1143" s="368">
        <f t="shared" si="102"/>
        <v>6397</v>
      </c>
      <c r="P1143" s="369">
        <f t="shared" si="106"/>
        <v>44780</v>
      </c>
      <c r="Q1143" s="369">
        <f t="shared" si="106"/>
        <v>44782</v>
      </c>
      <c r="R1143" s="7"/>
    </row>
    <row r="1144" spans="14:18" x14ac:dyDescent="0.2">
      <c r="N1144" s="367">
        <f t="shared" si="103"/>
        <v>8</v>
      </c>
      <c r="O1144" s="368">
        <f t="shared" si="102"/>
        <v>5598</v>
      </c>
      <c r="P1144" s="369">
        <f t="shared" si="106"/>
        <v>44781</v>
      </c>
      <c r="Q1144" s="369">
        <f t="shared" si="106"/>
        <v>44783</v>
      </c>
      <c r="R1144" s="7"/>
    </row>
    <row r="1145" spans="14:18" x14ac:dyDescent="0.2">
      <c r="N1145" s="367">
        <f t="shared" si="103"/>
        <v>9</v>
      </c>
      <c r="O1145" s="368">
        <f t="shared" si="102"/>
        <v>4976</v>
      </c>
      <c r="P1145" s="369">
        <f t="shared" si="106"/>
        <v>44782</v>
      </c>
      <c r="Q1145" s="369">
        <f t="shared" si="106"/>
        <v>44784</v>
      </c>
      <c r="R1145" s="7"/>
    </row>
    <row r="1146" spans="14:18" x14ac:dyDescent="0.2">
      <c r="N1146" s="367">
        <f t="shared" si="103"/>
        <v>10</v>
      </c>
      <c r="O1146" s="368">
        <f t="shared" si="102"/>
        <v>4478</v>
      </c>
      <c r="P1146" s="369">
        <f t="shared" si="106"/>
        <v>44783</v>
      </c>
      <c r="Q1146" s="369">
        <f t="shared" si="106"/>
        <v>44785</v>
      </c>
      <c r="R1146" s="7"/>
    </row>
    <row r="1147" spans="14:18" x14ac:dyDescent="0.2">
      <c r="N1147" s="367">
        <f t="shared" si="103"/>
        <v>11</v>
      </c>
      <c r="O1147" s="368">
        <f t="shared" si="102"/>
        <v>4071</v>
      </c>
      <c r="P1147" s="369">
        <f t="shared" si="106"/>
        <v>44784</v>
      </c>
      <c r="Q1147" s="369">
        <f t="shared" si="106"/>
        <v>44786</v>
      </c>
      <c r="R1147" s="7"/>
    </row>
    <row r="1148" spans="14:18" x14ac:dyDescent="0.2">
      <c r="N1148" s="367">
        <f t="shared" si="103"/>
        <v>12</v>
      </c>
      <c r="O1148" s="368">
        <f t="shared" si="102"/>
        <v>3732</v>
      </c>
      <c r="P1148" s="369">
        <f t="shared" ref="P1148:Q1163" si="107">P1147+1</f>
        <v>44785</v>
      </c>
      <c r="Q1148" s="369">
        <f t="shared" si="107"/>
        <v>44787</v>
      </c>
      <c r="R1148" s="7"/>
    </row>
    <row r="1149" spans="14:18" x14ac:dyDescent="0.2">
      <c r="N1149" s="367">
        <f t="shared" si="103"/>
        <v>13</v>
      </c>
      <c r="O1149" s="368">
        <f t="shared" si="102"/>
        <v>3445</v>
      </c>
      <c r="P1149" s="369">
        <f t="shared" si="107"/>
        <v>44786</v>
      </c>
      <c r="Q1149" s="369">
        <f t="shared" si="107"/>
        <v>44788</v>
      </c>
      <c r="R1149" s="7"/>
    </row>
    <row r="1150" spans="14:18" x14ac:dyDescent="0.2">
      <c r="N1150" s="367">
        <f t="shared" si="103"/>
        <v>14</v>
      </c>
      <c r="O1150" s="368">
        <f t="shared" si="102"/>
        <v>3199</v>
      </c>
      <c r="P1150" s="369">
        <f t="shared" si="107"/>
        <v>44787</v>
      </c>
      <c r="Q1150" s="369">
        <f t="shared" si="107"/>
        <v>44789</v>
      </c>
      <c r="R1150" s="7"/>
    </row>
    <row r="1151" spans="14:18" x14ac:dyDescent="0.2">
      <c r="N1151" s="367">
        <f t="shared" si="103"/>
        <v>15</v>
      </c>
      <c r="O1151" s="368">
        <f t="shared" si="102"/>
        <v>2986</v>
      </c>
      <c r="P1151" s="369">
        <f t="shared" si="107"/>
        <v>44788</v>
      </c>
      <c r="Q1151" s="369">
        <f t="shared" si="107"/>
        <v>44790</v>
      </c>
      <c r="R1151" s="7"/>
    </row>
    <row r="1152" spans="14:18" x14ac:dyDescent="0.2">
      <c r="N1152" s="367">
        <f t="shared" si="103"/>
        <v>16</v>
      </c>
      <c r="O1152" s="368">
        <f t="shared" si="102"/>
        <v>2799</v>
      </c>
      <c r="P1152" s="369">
        <f t="shared" si="107"/>
        <v>44789</v>
      </c>
      <c r="Q1152" s="369">
        <f t="shared" si="107"/>
        <v>44791</v>
      </c>
      <c r="R1152" s="7"/>
    </row>
    <row r="1153" spans="14:18" x14ac:dyDescent="0.2">
      <c r="N1153" s="367">
        <f t="shared" si="103"/>
        <v>17</v>
      </c>
      <c r="O1153" s="368">
        <f t="shared" si="102"/>
        <v>2635</v>
      </c>
      <c r="P1153" s="369">
        <f t="shared" si="107"/>
        <v>44790</v>
      </c>
      <c r="Q1153" s="369">
        <f t="shared" si="107"/>
        <v>44792</v>
      </c>
      <c r="R1153" s="7"/>
    </row>
    <row r="1154" spans="14:18" x14ac:dyDescent="0.2">
      <c r="N1154" s="367">
        <f t="shared" si="103"/>
        <v>18</v>
      </c>
      <c r="O1154" s="368">
        <f t="shared" si="102"/>
        <v>2488</v>
      </c>
      <c r="P1154" s="369">
        <f t="shared" si="107"/>
        <v>44791</v>
      </c>
      <c r="Q1154" s="369">
        <f t="shared" si="107"/>
        <v>44793</v>
      </c>
      <c r="R1154" s="7"/>
    </row>
    <row r="1155" spans="14:18" x14ac:dyDescent="0.2">
      <c r="N1155" s="367">
        <f t="shared" si="103"/>
        <v>19</v>
      </c>
      <c r="O1155" s="368">
        <f t="shared" si="102"/>
        <v>2357</v>
      </c>
      <c r="P1155" s="369">
        <f t="shared" si="107"/>
        <v>44792</v>
      </c>
      <c r="Q1155" s="369">
        <f t="shared" si="107"/>
        <v>44794</v>
      </c>
      <c r="R1155" s="7"/>
    </row>
    <row r="1156" spans="14:18" x14ac:dyDescent="0.2">
      <c r="N1156" s="367">
        <f t="shared" si="103"/>
        <v>20</v>
      </c>
      <c r="O1156" s="368">
        <f t="shared" si="102"/>
        <v>2240</v>
      </c>
      <c r="P1156" s="369">
        <f t="shared" si="107"/>
        <v>44793</v>
      </c>
      <c r="Q1156" s="369">
        <f t="shared" si="107"/>
        <v>44795</v>
      </c>
      <c r="R1156" s="7"/>
    </row>
    <row r="1157" spans="14:18" x14ac:dyDescent="0.2">
      <c r="N1157" s="367">
        <f t="shared" si="103"/>
        <v>21</v>
      </c>
      <c r="O1157" s="368">
        <f t="shared" si="102"/>
        <v>2133</v>
      </c>
      <c r="P1157" s="369">
        <f t="shared" si="107"/>
        <v>44794</v>
      </c>
      <c r="Q1157" s="369">
        <f t="shared" si="107"/>
        <v>44796</v>
      </c>
      <c r="R1157" s="7"/>
    </row>
    <row r="1158" spans="14:18" x14ac:dyDescent="0.2">
      <c r="N1158" s="367">
        <f t="shared" si="103"/>
        <v>22</v>
      </c>
      <c r="O1158" s="368">
        <f t="shared" si="102"/>
        <v>2036</v>
      </c>
      <c r="P1158" s="369">
        <f t="shared" si="107"/>
        <v>44795</v>
      </c>
      <c r="Q1158" s="369">
        <f t="shared" si="107"/>
        <v>44797</v>
      </c>
      <c r="R1158" s="7"/>
    </row>
    <row r="1159" spans="14:18" x14ac:dyDescent="0.2">
      <c r="N1159" s="367">
        <f t="shared" si="103"/>
        <v>23</v>
      </c>
      <c r="O1159" s="368">
        <f t="shared" si="102"/>
        <v>1948</v>
      </c>
      <c r="P1159" s="369">
        <f t="shared" si="107"/>
        <v>44796</v>
      </c>
      <c r="Q1159" s="369">
        <f t="shared" si="107"/>
        <v>44798</v>
      </c>
      <c r="R1159" s="7"/>
    </row>
    <row r="1160" spans="14:18" x14ac:dyDescent="0.2">
      <c r="N1160" s="367">
        <f t="shared" si="103"/>
        <v>24</v>
      </c>
      <c r="O1160" s="368">
        <f t="shared" si="102"/>
        <v>1867</v>
      </c>
      <c r="P1160" s="369">
        <f t="shared" si="107"/>
        <v>44797</v>
      </c>
      <c r="Q1160" s="369">
        <f t="shared" si="107"/>
        <v>44799</v>
      </c>
      <c r="R1160" s="7"/>
    </row>
    <row r="1161" spans="14:18" x14ac:dyDescent="0.2">
      <c r="N1161" s="367">
        <f t="shared" si="103"/>
        <v>25</v>
      </c>
      <c r="O1161" s="368">
        <f t="shared" si="102"/>
        <v>1792</v>
      </c>
      <c r="P1161" s="369">
        <f t="shared" si="107"/>
        <v>44798</v>
      </c>
      <c r="Q1161" s="369">
        <f t="shared" si="107"/>
        <v>44800</v>
      </c>
      <c r="R1161" s="7"/>
    </row>
    <row r="1162" spans="14:18" x14ac:dyDescent="0.2">
      <c r="N1162" s="367">
        <f t="shared" si="103"/>
        <v>26</v>
      </c>
      <c r="O1162" s="368">
        <f t="shared" si="102"/>
        <v>1723</v>
      </c>
      <c r="P1162" s="369">
        <f t="shared" si="107"/>
        <v>44799</v>
      </c>
      <c r="Q1162" s="369">
        <f t="shared" si="107"/>
        <v>44801</v>
      </c>
      <c r="R1162" s="7"/>
    </row>
    <row r="1163" spans="14:18" x14ac:dyDescent="0.2">
      <c r="N1163" s="367">
        <f t="shared" si="103"/>
        <v>27</v>
      </c>
      <c r="O1163" s="368">
        <f t="shared" si="102"/>
        <v>1659</v>
      </c>
      <c r="P1163" s="369">
        <f t="shared" si="107"/>
        <v>44800</v>
      </c>
      <c r="Q1163" s="369">
        <f t="shared" si="107"/>
        <v>44802</v>
      </c>
      <c r="R1163" s="7"/>
    </row>
    <row r="1164" spans="14:18" x14ac:dyDescent="0.2">
      <c r="N1164" s="367">
        <f t="shared" si="103"/>
        <v>28</v>
      </c>
      <c r="O1164" s="368">
        <f t="shared" si="102"/>
        <v>1600</v>
      </c>
      <c r="P1164" s="369">
        <f t="shared" ref="P1164:Q1179" si="108">P1163+1</f>
        <v>44801</v>
      </c>
      <c r="Q1164" s="369">
        <f t="shared" si="108"/>
        <v>44803</v>
      </c>
      <c r="R1164" s="7"/>
    </row>
    <row r="1165" spans="14:18" x14ac:dyDescent="0.2">
      <c r="N1165" s="367">
        <f t="shared" si="103"/>
        <v>29</v>
      </c>
      <c r="O1165" s="368">
        <f t="shared" si="102"/>
        <v>1545</v>
      </c>
      <c r="P1165" s="369">
        <f t="shared" si="108"/>
        <v>44802</v>
      </c>
      <c r="Q1165" s="369">
        <f t="shared" si="108"/>
        <v>44804</v>
      </c>
      <c r="R1165" s="7"/>
    </row>
    <row r="1166" spans="14:18" x14ac:dyDescent="0.2">
      <c r="N1166" s="367">
        <f t="shared" si="103"/>
        <v>30</v>
      </c>
      <c r="O1166" s="368">
        <f t="shared" si="102"/>
        <v>1493</v>
      </c>
      <c r="P1166" s="369">
        <f t="shared" si="108"/>
        <v>44803</v>
      </c>
      <c r="Q1166" s="369">
        <f t="shared" si="108"/>
        <v>44805</v>
      </c>
      <c r="R1166" s="7"/>
    </row>
    <row r="1167" spans="14:18" x14ac:dyDescent="0.2">
      <c r="N1167" s="367">
        <f t="shared" si="103"/>
        <v>31</v>
      </c>
      <c r="O1167" s="368">
        <f t="shared" si="102"/>
        <v>1445</v>
      </c>
      <c r="P1167" s="369">
        <f t="shared" si="108"/>
        <v>44804</v>
      </c>
      <c r="Q1167" s="369">
        <f t="shared" si="108"/>
        <v>44806</v>
      </c>
      <c r="R1167" s="7"/>
    </row>
    <row r="1168" spans="14:18" x14ac:dyDescent="0.2">
      <c r="N1168" s="367">
        <f t="shared" si="103"/>
        <v>1</v>
      </c>
      <c r="O1168" s="368">
        <f t="shared" si="102"/>
        <v>44805</v>
      </c>
      <c r="P1168" s="369">
        <f t="shared" si="108"/>
        <v>44805</v>
      </c>
      <c r="Q1168" s="369">
        <f t="shared" si="108"/>
        <v>44807</v>
      </c>
      <c r="R1168" s="7"/>
    </row>
    <row r="1169" spans="14:18" x14ac:dyDescent="0.2">
      <c r="N1169" s="367">
        <f t="shared" si="103"/>
        <v>2</v>
      </c>
      <c r="O1169" s="368">
        <f t="shared" si="102"/>
        <v>22403</v>
      </c>
      <c r="P1169" s="369">
        <f t="shared" si="108"/>
        <v>44806</v>
      </c>
      <c r="Q1169" s="369">
        <f t="shared" si="108"/>
        <v>44808</v>
      </c>
      <c r="R1169" s="7"/>
    </row>
    <row r="1170" spans="14:18" x14ac:dyDescent="0.2">
      <c r="N1170" s="367">
        <f t="shared" si="103"/>
        <v>3</v>
      </c>
      <c r="O1170" s="368">
        <f t="shared" si="102"/>
        <v>14936</v>
      </c>
      <c r="P1170" s="369">
        <f t="shared" si="108"/>
        <v>44807</v>
      </c>
      <c r="Q1170" s="369">
        <f t="shared" si="108"/>
        <v>44809</v>
      </c>
      <c r="R1170" s="7"/>
    </row>
    <row r="1171" spans="14:18" x14ac:dyDescent="0.2">
      <c r="N1171" s="367">
        <f t="shared" si="103"/>
        <v>4</v>
      </c>
      <c r="O1171" s="368">
        <f t="shared" si="102"/>
        <v>11202</v>
      </c>
      <c r="P1171" s="369">
        <f t="shared" si="108"/>
        <v>44808</v>
      </c>
      <c r="Q1171" s="369">
        <f t="shared" si="108"/>
        <v>44810</v>
      </c>
      <c r="R1171" s="7"/>
    </row>
    <row r="1172" spans="14:18" x14ac:dyDescent="0.2">
      <c r="N1172" s="367">
        <f t="shared" si="103"/>
        <v>5</v>
      </c>
      <c r="O1172" s="368">
        <f t="shared" si="102"/>
        <v>8962</v>
      </c>
      <c r="P1172" s="369">
        <f t="shared" si="108"/>
        <v>44809</v>
      </c>
      <c r="Q1172" s="369">
        <f t="shared" si="108"/>
        <v>44811</v>
      </c>
      <c r="R1172" s="7"/>
    </row>
    <row r="1173" spans="14:18" x14ac:dyDescent="0.2">
      <c r="N1173" s="367">
        <f t="shared" si="103"/>
        <v>6</v>
      </c>
      <c r="O1173" s="368">
        <f t="shared" si="102"/>
        <v>7468</v>
      </c>
      <c r="P1173" s="369">
        <f t="shared" si="108"/>
        <v>44810</v>
      </c>
      <c r="Q1173" s="369">
        <f t="shared" si="108"/>
        <v>44812</v>
      </c>
      <c r="R1173" s="7"/>
    </row>
    <row r="1174" spans="14:18" x14ac:dyDescent="0.2">
      <c r="N1174" s="367">
        <f t="shared" si="103"/>
        <v>7</v>
      </c>
      <c r="O1174" s="368">
        <f t="shared" si="102"/>
        <v>6402</v>
      </c>
      <c r="P1174" s="369">
        <f t="shared" si="108"/>
        <v>44811</v>
      </c>
      <c r="Q1174" s="369">
        <f t="shared" si="108"/>
        <v>44813</v>
      </c>
      <c r="R1174" s="7"/>
    </row>
    <row r="1175" spans="14:18" x14ac:dyDescent="0.2">
      <c r="N1175" s="367">
        <f t="shared" si="103"/>
        <v>8</v>
      </c>
      <c r="O1175" s="368">
        <f t="shared" si="102"/>
        <v>5602</v>
      </c>
      <c r="P1175" s="369">
        <f t="shared" si="108"/>
        <v>44812</v>
      </c>
      <c r="Q1175" s="369">
        <f t="shared" si="108"/>
        <v>44814</v>
      </c>
      <c r="R1175" s="7"/>
    </row>
    <row r="1176" spans="14:18" x14ac:dyDescent="0.2">
      <c r="N1176" s="367">
        <f t="shared" si="103"/>
        <v>9</v>
      </c>
      <c r="O1176" s="368">
        <f t="shared" si="102"/>
        <v>4979</v>
      </c>
      <c r="P1176" s="369">
        <f t="shared" si="108"/>
        <v>44813</v>
      </c>
      <c r="Q1176" s="369">
        <f t="shared" si="108"/>
        <v>44815</v>
      </c>
      <c r="R1176" s="7"/>
    </row>
    <row r="1177" spans="14:18" x14ac:dyDescent="0.2">
      <c r="N1177" s="367">
        <f t="shared" si="103"/>
        <v>10</v>
      </c>
      <c r="O1177" s="368">
        <f t="shared" si="102"/>
        <v>4481</v>
      </c>
      <c r="P1177" s="369">
        <f t="shared" si="108"/>
        <v>44814</v>
      </c>
      <c r="Q1177" s="369">
        <f t="shared" si="108"/>
        <v>44816</v>
      </c>
      <c r="R1177" s="7"/>
    </row>
    <row r="1178" spans="14:18" x14ac:dyDescent="0.2">
      <c r="N1178" s="367">
        <f t="shared" si="103"/>
        <v>11</v>
      </c>
      <c r="O1178" s="368">
        <f t="shared" si="102"/>
        <v>4074</v>
      </c>
      <c r="P1178" s="369">
        <f t="shared" si="108"/>
        <v>44815</v>
      </c>
      <c r="Q1178" s="369">
        <f t="shared" si="108"/>
        <v>44817</v>
      </c>
      <c r="R1178" s="7"/>
    </row>
    <row r="1179" spans="14:18" x14ac:dyDescent="0.2">
      <c r="N1179" s="367">
        <f t="shared" si="103"/>
        <v>12</v>
      </c>
      <c r="O1179" s="368">
        <f t="shared" si="102"/>
        <v>3735</v>
      </c>
      <c r="P1179" s="369">
        <f t="shared" si="108"/>
        <v>44816</v>
      </c>
      <c r="Q1179" s="369">
        <f t="shared" si="108"/>
        <v>44818</v>
      </c>
      <c r="R1179" s="7"/>
    </row>
    <row r="1180" spans="14:18" x14ac:dyDescent="0.2">
      <c r="N1180" s="367">
        <f t="shared" si="103"/>
        <v>13</v>
      </c>
      <c r="O1180" s="368">
        <f t="shared" si="102"/>
        <v>3447</v>
      </c>
      <c r="P1180" s="369">
        <f t="shared" ref="P1180:Q1195" si="109">P1179+1</f>
        <v>44817</v>
      </c>
      <c r="Q1180" s="369">
        <f t="shared" si="109"/>
        <v>44819</v>
      </c>
      <c r="R1180" s="7"/>
    </row>
    <row r="1181" spans="14:18" x14ac:dyDescent="0.2">
      <c r="N1181" s="367">
        <f t="shared" si="103"/>
        <v>14</v>
      </c>
      <c r="O1181" s="368">
        <f t="shared" si="102"/>
        <v>3201</v>
      </c>
      <c r="P1181" s="369">
        <f t="shared" si="109"/>
        <v>44818</v>
      </c>
      <c r="Q1181" s="369">
        <f t="shared" si="109"/>
        <v>44820</v>
      </c>
      <c r="R1181" s="7"/>
    </row>
    <row r="1182" spans="14:18" x14ac:dyDescent="0.2">
      <c r="N1182" s="367">
        <f t="shared" si="103"/>
        <v>15</v>
      </c>
      <c r="O1182" s="368">
        <f t="shared" si="102"/>
        <v>2988</v>
      </c>
      <c r="P1182" s="369">
        <f t="shared" si="109"/>
        <v>44819</v>
      </c>
      <c r="Q1182" s="369">
        <f t="shared" si="109"/>
        <v>44821</v>
      </c>
      <c r="R1182" s="7"/>
    </row>
    <row r="1183" spans="14:18" x14ac:dyDescent="0.2">
      <c r="N1183" s="367">
        <f t="shared" si="103"/>
        <v>16</v>
      </c>
      <c r="O1183" s="368">
        <f t="shared" si="102"/>
        <v>2801</v>
      </c>
      <c r="P1183" s="369">
        <f t="shared" si="109"/>
        <v>44820</v>
      </c>
      <c r="Q1183" s="369">
        <f t="shared" si="109"/>
        <v>44822</v>
      </c>
      <c r="R1183" s="7"/>
    </row>
    <row r="1184" spans="14:18" x14ac:dyDescent="0.2">
      <c r="N1184" s="367">
        <f t="shared" si="103"/>
        <v>17</v>
      </c>
      <c r="O1184" s="368">
        <f t="shared" si="102"/>
        <v>2637</v>
      </c>
      <c r="P1184" s="369">
        <f t="shared" si="109"/>
        <v>44821</v>
      </c>
      <c r="Q1184" s="369">
        <f t="shared" si="109"/>
        <v>44823</v>
      </c>
      <c r="R1184" s="7"/>
    </row>
    <row r="1185" spans="14:18" x14ac:dyDescent="0.2">
      <c r="N1185" s="367">
        <f t="shared" si="103"/>
        <v>18</v>
      </c>
      <c r="O1185" s="368">
        <f t="shared" si="102"/>
        <v>2490</v>
      </c>
      <c r="P1185" s="369">
        <f t="shared" si="109"/>
        <v>44822</v>
      </c>
      <c r="Q1185" s="369">
        <f t="shared" si="109"/>
        <v>44824</v>
      </c>
      <c r="R1185" s="7"/>
    </row>
    <row r="1186" spans="14:18" x14ac:dyDescent="0.2">
      <c r="N1186" s="367">
        <f t="shared" si="103"/>
        <v>19</v>
      </c>
      <c r="O1186" s="368">
        <f t="shared" si="102"/>
        <v>2359</v>
      </c>
      <c r="P1186" s="369">
        <f t="shared" si="109"/>
        <v>44823</v>
      </c>
      <c r="Q1186" s="369">
        <f t="shared" si="109"/>
        <v>44825</v>
      </c>
      <c r="R1186" s="7"/>
    </row>
    <row r="1187" spans="14:18" x14ac:dyDescent="0.2">
      <c r="N1187" s="367">
        <f t="shared" si="103"/>
        <v>20</v>
      </c>
      <c r="O1187" s="368">
        <f t="shared" si="102"/>
        <v>2241</v>
      </c>
      <c r="P1187" s="369">
        <f t="shared" si="109"/>
        <v>44824</v>
      </c>
      <c r="Q1187" s="369">
        <f t="shared" si="109"/>
        <v>44826</v>
      </c>
      <c r="R1187" s="7"/>
    </row>
    <row r="1188" spans="14:18" x14ac:dyDescent="0.2">
      <c r="N1188" s="367">
        <f t="shared" si="103"/>
        <v>21</v>
      </c>
      <c r="O1188" s="368">
        <f t="shared" si="102"/>
        <v>2135</v>
      </c>
      <c r="P1188" s="369">
        <f t="shared" si="109"/>
        <v>44825</v>
      </c>
      <c r="Q1188" s="369">
        <f t="shared" si="109"/>
        <v>44827</v>
      </c>
      <c r="R1188" s="7"/>
    </row>
    <row r="1189" spans="14:18" x14ac:dyDescent="0.2">
      <c r="N1189" s="367">
        <f t="shared" si="103"/>
        <v>22</v>
      </c>
      <c r="O1189" s="368">
        <f t="shared" si="102"/>
        <v>2038</v>
      </c>
      <c r="P1189" s="369">
        <f t="shared" si="109"/>
        <v>44826</v>
      </c>
      <c r="Q1189" s="369">
        <f t="shared" si="109"/>
        <v>44828</v>
      </c>
      <c r="R1189" s="7"/>
    </row>
    <row r="1190" spans="14:18" x14ac:dyDescent="0.2">
      <c r="N1190" s="367">
        <f t="shared" si="103"/>
        <v>23</v>
      </c>
      <c r="O1190" s="368">
        <f t="shared" si="102"/>
        <v>1949</v>
      </c>
      <c r="P1190" s="369">
        <f t="shared" si="109"/>
        <v>44827</v>
      </c>
      <c r="Q1190" s="369">
        <f t="shared" si="109"/>
        <v>44829</v>
      </c>
      <c r="R1190" s="7"/>
    </row>
    <row r="1191" spans="14:18" x14ac:dyDescent="0.2">
      <c r="N1191" s="367">
        <f t="shared" si="103"/>
        <v>24</v>
      </c>
      <c r="O1191" s="368">
        <f t="shared" si="102"/>
        <v>1868</v>
      </c>
      <c r="P1191" s="369">
        <f t="shared" si="109"/>
        <v>44828</v>
      </c>
      <c r="Q1191" s="369">
        <f t="shared" si="109"/>
        <v>44830</v>
      </c>
      <c r="R1191" s="7"/>
    </row>
    <row r="1192" spans="14:18" x14ac:dyDescent="0.2">
      <c r="N1192" s="367">
        <f t="shared" si="103"/>
        <v>25</v>
      </c>
      <c r="O1192" s="368">
        <f t="shared" si="102"/>
        <v>1793</v>
      </c>
      <c r="P1192" s="369">
        <f t="shared" si="109"/>
        <v>44829</v>
      </c>
      <c r="Q1192" s="369">
        <f t="shared" si="109"/>
        <v>44831</v>
      </c>
      <c r="R1192" s="7"/>
    </row>
    <row r="1193" spans="14:18" x14ac:dyDescent="0.2">
      <c r="N1193" s="367">
        <f t="shared" si="103"/>
        <v>26</v>
      </c>
      <c r="O1193" s="368">
        <f t="shared" si="102"/>
        <v>1724</v>
      </c>
      <c r="P1193" s="369">
        <f t="shared" si="109"/>
        <v>44830</v>
      </c>
      <c r="Q1193" s="369">
        <f t="shared" si="109"/>
        <v>44832</v>
      </c>
      <c r="R1193" s="7"/>
    </row>
    <row r="1194" spans="14:18" x14ac:dyDescent="0.2">
      <c r="N1194" s="367">
        <f t="shared" si="103"/>
        <v>27</v>
      </c>
      <c r="O1194" s="368">
        <f t="shared" si="102"/>
        <v>1660</v>
      </c>
      <c r="P1194" s="369">
        <f t="shared" si="109"/>
        <v>44831</v>
      </c>
      <c r="Q1194" s="369">
        <f t="shared" si="109"/>
        <v>44833</v>
      </c>
      <c r="R1194" s="7"/>
    </row>
    <row r="1195" spans="14:18" x14ac:dyDescent="0.2">
      <c r="N1195" s="367">
        <f t="shared" si="103"/>
        <v>28</v>
      </c>
      <c r="O1195" s="368">
        <f t="shared" si="102"/>
        <v>1601</v>
      </c>
      <c r="P1195" s="369">
        <f t="shared" si="109"/>
        <v>44832</v>
      </c>
      <c r="Q1195" s="369">
        <f t="shared" si="109"/>
        <v>44834</v>
      </c>
      <c r="R1195" s="7"/>
    </row>
    <row r="1196" spans="14:18" x14ac:dyDescent="0.2">
      <c r="N1196" s="367">
        <f t="shared" si="103"/>
        <v>29</v>
      </c>
      <c r="O1196" s="368">
        <f t="shared" si="102"/>
        <v>1546</v>
      </c>
      <c r="P1196" s="369">
        <f t="shared" ref="P1196:Q1211" si="110">P1195+1</f>
        <v>44833</v>
      </c>
      <c r="Q1196" s="369">
        <f t="shared" si="110"/>
        <v>44835</v>
      </c>
      <c r="R1196" s="7"/>
    </row>
    <row r="1197" spans="14:18" x14ac:dyDescent="0.2">
      <c r="N1197" s="367">
        <f t="shared" si="103"/>
        <v>30</v>
      </c>
      <c r="O1197" s="368">
        <f t="shared" si="102"/>
        <v>1494</v>
      </c>
      <c r="P1197" s="369">
        <f t="shared" si="110"/>
        <v>44834</v>
      </c>
      <c r="Q1197" s="369">
        <f t="shared" si="110"/>
        <v>44836</v>
      </c>
      <c r="R1197" s="7"/>
    </row>
    <row r="1198" spans="14:18" x14ac:dyDescent="0.2">
      <c r="N1198" s="367">
        <f t="shared" si="103"/>
        <v>1</v>
      </c>
      <c r="O1198" s="368">
        <f t="shared" si="102"/>
        <v>44835</v>
      </c>
      <c r="P1198" s="369">
        <f t="shared" si="110"/>
        <v>44835</v>
      </c>
      <c r="Q1198" s="369">
        <f t="shared" si="110"/>
        <v>44837</v>
      </c>
      <c r="R1198" s="7"/>
    </row>
    <row r="1199" spans="14:18" x14ac:dyDescent="0.2">
      <c r="N1199" s="367">
        <f t="shared" si="103"/>
        <v>2</v>
      </c>
      <c r="O1199" s="368">
        <f t="shared" si="102"/>
        <v>22418</v>
      </c>
      <c r="P1199" s="369">
        <f t="shared" si="110"/>
        <v>44836</v>
      </c>
      <c r="Q1199" s="369">
        <f t="shared" si="110"/>
        <v>44838</v>
      </c>
      <c r="R1199" s="7"/>
    </row>
    <row r="1200" spans="14:18" x14ac:dyDescent="0.2">
      <c r="N1200" s="367">
        <f t="shared" si="103"/>
        <v>3</v>
      </c>
      <c r="O1200" s="368">
        <f t="shared" si="102"/>
        <v>14946</v>
      </c>
      <c r="P1200" s="369">
        <f t="shared" si="110"/>
        <v>44837</v>
      </c>
      <c r="Q1200" s="369">
        <f t="shared" si="110"/>
        <v>44839</v>
      </c>
      <c r="R1200" s="7"/>
    </row>
    <row r="1201" spans="14:18" x14ac:dyDescent="0.2">
      <c r="N1201" s="367">
        <f t="shared" si="103"/>
        <v>4</v>
      </c>
      <c r="O1201" s="368">
        <f t="shared" si="102"/>
        <v>11210</v>
      </c>
      <c r="P1201" s="369">
        <f t="shared" si="110"/>
        <v>44838</v>
      </c>
      <c r="Q1201" s="369">
        <f t="shared" si="110"/>
        <v>44840</v>
      </c>
      <c r="R1201" s="7"/>
    </row>
    <row r="1202" spans="14:18" x14ac:dyDescent="0.2">
      <c r="N1202" s="367">
        <f t="shared" si="103"/>
        <v>5</v>
      </c>
      <c r="O1202" s="368">
        <f t="shared" si="102"/>
        <v>8968</v>
      </c>
      <c r="P1202" s="369">
        <f t="shared" si="110"/>
        <v>44839</v>
      </c>
      <c r="Q1202" s="369">
        <f t="shared" si="110"/>
        <v>44841</v>
      </c>
      <c r="R1202" s="7"/>
    </row>
    <row r="1203" spans="14:18" x14ac:dyDescent="0.2">
      <c r="N1203" s="367">
        <f t="shared" si="103"/>
        <v>6</v>
      </c>
      <c r="O1203" s="368">
        <f t="shared" si="102"/>
        <v>7473</v>
      </c>
      <c r="P1203" s="369">
        <f t="shared" si="110"/>
        <v>44840</v>
      </c>
      <c r="Q1203" s="369">
        <f t="shared" si="110"/>
        <v>44842</v>
      </c>
      <c r="R1203" s="7"/>
    </row>
    <row r="1204" spans="14:18" x14ac:dyDescent="0.2">
      <c r="N1204" s="367">
        <f t="shared" si="103"/>
        <v>7</v>
      </c>
      <c r="O1204" s="368">
        <f t="shared" si="102"/>
        <v>6406</v>
      </c>
      <c r="P1204" s="369">
        <f t="shared" si="110"/>
        <v>44841</v>
      </c>
      <c r="Q1204" s="369">
        <f t="shared" si="110"/>
        <v>44843</v>
      </c>
      <c r="R1204" s="7"/>
    </row>
    <row r="1205" spans="14:18" x14ac:dyDescent="0.2">
      <c r="N1205" s="367">
        <f t="shared" si="103"/>
        <v>8</v>
      </c>
      <c r="O1205" s="368">
        <f t="shared" si="102"/>
        <v>5605</v>
      </c>
      <c r="P1205" s="369">
        <f t="shared" si="110"/>
        <v>44842</v>
      </c>
      <c r="Q1205" s="369">
        <f t="shared" si="110"/>
        <v>44844</v>
      </c>
      <c r="R1205" s="7"/>
    </row>
    <row r="1206" spans="14:18" x14ac:dyDescent="0.2">
      <c r="N1206" s="367">
        <f t="shared" si="103"/>
        <v>9</v>
      </c>
      <c r="O1206" s="368">
        <f t="shared" si="102"/>
        <v>4983</v>
      </c>
      <c r="P1206" s="369">
        <f t="shared" si="110"/>
        <v>44843</v>
      </c>
      <c r="Q1206" s="369">
        <f t="shared" si="110"/>
        <v>44845</v>
      </c>
      <c r="R1206" s="7"/>
    </row>
    <row r="1207" spans="14:18" x14ac:dyDescent="0.2">
      <c r="N1207" s="367">
        <f t="shared" si="103"/>
        <v>10</v>
      </c>
      <c r="O1207" s="368">
        <f t="shared" si="102"/>
        <v>4484</v>
      </c>
      <c r="P1207" s="369">
        <f t="shared" si="110"/>
        <v>44844</v>
      </c>
      <c r="Q1207" s="369">
        <f t="shared" si="110"/>
        <v>44846</v>
      </c>
      <c r="R1207" s="7"/>
    </row>
    <row r="1208" spans="14:18" x14ac:dyDescent="0.2">
      <c r="N1208" s="367">
        <f t="shared" si="103"/>
        <v>11</v>
      </c>
      <c r="O1208" s="368">
        <f t="shared" si="102"/>
        <v>4077</v>
      </c>
      <c r="P1208" s="369">
        <f t="shared" si="110"/>
        <v>44845</v>
      </c>
      <c r="Q1208" s="369">
        <f t="shared" si="110"/>
        <v>44847</v>
      </c>
      <c r="R1208" s="7"/>
    </row>
    <row r="1209" spans="14:18" x14ac:dyDescent="0.2">
      <c r="N1209" s="367">
        <f t="shared" si="103"/>
        <v>12</v>
      </c>
      <c r="O1209" s="368">
        <f t="shared" si="102"/>
        <v>3737</v>
      </c>
      <c r="P1209" s="369">
        <f t="shared" si="110"/>
        <v>44846</v>
      </c>
      <c r="Q1209" s="369">
        <f t="shared" si="110"/>
        <v>44848</v>
      </c>
      <c r="R1209" s="7"/>
    </row>
    <row r="1210" spans="14:18" x14ac:dyDescent="0.2">
      <c r="N1210" s="367">
        <f t="shared" si="103"/>
        <v>13</v>
      </c>
      <c r="O1210" s="368">
        <f t="shared" si="102"/>
        <v>3450</v>
      </c>
      <c r="P1210" s="369">
        <f t="shared" si="110"/>
        <v>44847</v>
      </c>
      <c r="Q1210" s="369">
        <f t="shared" si="110"/>
        <v>44849</v>
      </c>
      <c r="R1210" s="7"/>
    </row>
    <row r="1211" spans="14:18" x14ac:dyDescent="0.2">
      <c r="N1211" s="367">
        <f t="shared" si="103"/>
        <v>14</v>
      </c>
      <c r="O1211" s="368">
        <f t="shared" si="102"/>
        <v>3203</v>
      </c>
      <c r="P1211" s="369">
        <f t="shared" si="110"/>
        <v>44848</v>
      </c>
      <c r="Q1211" s="369">
        <f t="shared" si="110"/>
        <v>44850</v>
      </c>
      <c r="R1211" s="7"/>
    </row>
    <row r="1212" spans="14:18" x14ac:dyDescent="0.2">
      <c r="N1212" s="367">
        <f t="shared" si="103"/>
        <v>15</v>
      </c>
      <c r="O1212" s="368">
        <f t="shared" si="102"/>
        <v>2990</v>
      </c>
      <c r="P1212" s="369">
        <f t="shared" ref="P1212:Q1227" si="111">P1211+1</f>
        <v>44849</v>
      </c>
      <c r="Q1212" s="369">
        <f t="shared" si="111"/>
        <v>44851</v>
      </c>
      <c r="R1212" s="7"/>
    </row>
    <row r="1213" spans="14:18" x14ac:dyDescent="0.2">
      <c r="N1213" s="367">
        <f t="shared" si="103"/>
        <v>16</v>
      </c>
      <c r="O1213" s="368">
        <f t="shared" si="102"/>
        <v>2803</v>
      </c>
      <c r="P1213" s="369">
        <f t="shared" si="111"/>
        <v>44850</v>
      </c>
      <c r="Q1213" s="369">
        <f t="shared" si="111"/>
        <v>44852</v>
      </c>
      <c r="R1213" s="7"/>
    </row>
    <row r="1214" spans="14:18" x14ac:dyDescent="0.2">
      <c r="N1214" s="367">
        <f t="shared" si="103"/>
        <v>17</v>
      </c>
      <c r="O1214" s="368">
        <f t="shared" si="102"/>
        <v>2638</v>
      </c>
      <c r="P1214" s="369">
        <f t="shared" si="111"/>
        <v>44851</v>
      </c>
      <c r="Q1214" s="369">
        <f t="shared" si="111"/>
        <v>44853</v>
      </c>
      <c r="R1214" s="7"/>
    </row>
    <row r="1215" spans="14:18" x14ac:dyDescent="0.2">
      <c r="N1215" s="367">
        <f t="shared" si="103"/>
        <v>18</v>
      </c>
      <c r="O1215" s="368">
        <f t="shared" si="102"/>
        <v>2492</v>
      </c>
      <c r="P1215" s="369">
        <f t="shared" si="111"/>
        <v>44852</v>
      </c>
      <c r="Q1215" s="369">
        <f t="shared" si="111"/>
        <v>44854</v>
      </c>
      <c r="R1215" s="7"/>
    </row>
    <row r="1216" spans="14:18" x14ac:dyDescent="0.2">
      <c r="N1216" s="367">
        <f t="shared" si="103"/>
        <v>19</v>
      </c>
      <c r="O1216" s="368">
        <f t="shared" si="102"/>
        <v>2361</v>
      </c>
      <c r="P1216" s="369">
        <f t="shared" si="111"/>
        <v>44853</v>
      </c>
      <c r="Q1216" s="369">
        <f t="shared" si="111"/>
        <v>44855</v>
      </c>
      <c r="R1216" s="7"/>
    </row>
    <row r="1217" spans="14:18" x14ac:dyDescent="0.2">
      <c r="N1217" s="367">
        <f t="shared" si="103"/>
        <v>20</v>
      </c>
      <c r="O1217" s="368">
        <f t="shared" si="102"/>
        <v>2243</v>
      </c>
      <c r="P1217" s="369">
        <f t="shared" si="111"/>
        <v>44854</v>
      </c>
      <c r="Q1217" s="369">
        <f t="shared" si="111"/>
        <v>44856</v>
      </c>
      <c r="R1217" s="7"/>
    </row>
    <row r="1218" spans="14:18" x14ac:dyDescent="0.2">
      <c r="N1218" s="367">
        <f t="shared" si="103"/>
        <v>21</v>
      </c>
      <c r="O1218" s="368">
        <f t="shared" si="102"/>
        <v>2136</v>
      </c>
      <c r="P1218" s="369">
        <f t="shared" si="111"/>
        <v>44855</v>
      </c>
      <c r="Q1218" s="369">
        <f t="shared" si="111"/>
        <v>44857</v>
      </c>
      <c r="R1218" s="7"/>
    </row>
    <row r="1219" spans="14:18" x14ac:dyDescent="0.2">
      <c r="N1219" s="367">
        <f t="shared" si="103"/>
        <v>22</v>
      </c>
      <c r="O1219" s="368">
        <f t="shared" si="102"/>
        <v>2039</v>
      </c>
      <c r="P1219" s="369">
        <f t="shared" si="111"/>
        <v>44856</v>
      </c>
      <c r="Q1219" s="369">
        <f t="shared" si="111"/>
        <v>44858</v>
      </c>
      <c r="R1219" s="7"/>
    </row>
    <row r="1220" spans="14:18" x14ac:dyDescent="0.2">
      <c r="N1220" s="367">
        <f t="shared" si="103"/>
        <v>23</v>
      </c>
      <c r="O1220" s="368">
        <f t="shared" si="102"/>
        <v>1950</v>
      </c>
      <c r="P1220" s="369">
        <f t="shared" si="111"/>
        <v>44857</v>
      </c>
      <c r="Q1220" s="369">
        <f t="shared" si="111"/>
        <v>44859</v>
      </c>
      <c r="R1220" s="7"/>
    </row>
    <row r="1221" spans="14:18" x14ac:dyDescent="0.2">
      <c r="N1221" s="367">
        <f t="shared" si="103"/>
        <v>24</v>
      </c>
      <c r="O1221" s="368">
        <f t="shared" si="102"/>
        <v>1869</v>
      </c>
      <c r="P1221" s="369">
        <f t="shared" si="111"/>
        <v>44858</v>
      </c>
      <c r="Q1221" s="369">
        <f t="shared" si="111"/>
        <v>44860</v>
      </c>
      <c r="R1221" s="7"/>
    </row>
    <row r="1222" spans="14:18" x14ac:dyDescent="0.2">
      <c r="N1222" s="367">
        <f t="shared" si="103"/>
        <v>25</v>
      </c>
      <c r="O1222" s="368">
        <f t="shared" si="102"/>
        <v>1794</v>
      </c>
      <c r="P1222" s="369">
        <f t="shared" si="111"/>
        <v>44859</v>
      </c>
      <c r="Q1222" s="369">
        <f t="shared" si="111"/>
        <v>44861</v>
      </c>
      <c r="R1222" s="7"/>
    </row>
    <row r="1223" spans="14:18" x14ac:dyDescent="0.2">
      <c r="N1223" s="367">
        <f t="shared" si="103"/>
        <v>26</v>
      </c>
      <c r="O1223" s="368">
        <f t="shared" si="102"/>
        <v>1725</v>
      </c>
      <c r="P1223" s="369">
        <f t="shared" si="111"/>
        <v>44860</v>
      </c>
      <c r="Q1223" s="369">
        <f t="shared" si="111"/>
        <v>44862</v>
      </c>
      <c r="R1223" s="7"/>
    </row>
    <row r="1224" spans="14:18" x14ac:dyDescent="0.2">
      <c r="N1224" s="367">
        <f t="shared" si="103"/>
        <v>27</v>
      </c>
      <c r="O1224" s="368">
        <f t="shared" si="102"/>
        <v>1662</v>
      </c>
      <c r="P1224" s="369">
        <f t="shared" si="111"/>
        <v>44861</v>
      </c>
      <c r="Q1224" s="369">
        <f t="shared" si="111"/>
        <v>44863</v>
      </c>
      <c r="R1224" s="7"/>
    </row>
    <row r="1225" spans="14:18" x14ac:dyDescent="0.2">
      <c r="N1225" s="367">
        <f t="shared" si="103"/>
        <v>28</v>
      </c>
      <c r="O1225" s="368">
        <f t="shared" si="102"/>
        <v>1602</v>
      </c>
      <c r="P1225" s="369">
        <f t="shared" si="111"/>
        <v>44862</v>
      </c>
      <c r="Q1225" s="369">
        <f t="shared" si="111"/>
        <v>44864</v>
      </c>
      <c r="R1225" s="7"/>
    </row>
    <row r="1226" spans="14:18" x14ac:dyDescent="0.2">
      <c r="N1226" s="367">
        <f t="shared" si="103"/>
        <v>29</v>
      </c>
      <c r="O1226" s="368">
        <f t="shared" si="102"/>
        <v>1547</v>
      </c>
      <c r="P1226" s="369">
        <f t="shared" si="111"/>
        <v>44863</v>
      </c>
      <c r="Q1226" s="369">
        <f t="shared" si="111"/>
        <v>44865</v>
      </c>
      <c r="R1226" s="7"/>
    </row>
    <row r="1227" spans="14:18" x14ac:dyDescent="0.2">
      <c r="N1227" s="367">
        <f t="shared" si="103"/>
        <v>30</v>
      </c>
      <c r="O1227" s="368">
        <f t="shared" si="102"/>
        <v>1495</v>
      </c>
      <c r="P1227" s="369">
        <f t="shared" si="111"/>
        <v>44864</v>
      </c>
      <c r="Q1227" s="369">
        <f t="shared" si="111"/>
        <v>44866</v>
      </c>
      <c r="R1227" s="7"/>
    </row>
    <row r="1228" spans="14:18" x14ac:dyDescent="0.2">
      <c r="N1228" s="367">
        <f t="shared" si="103"/>
        <v>31</v>
      </c>
      <c r="O1228" s="368">
        <f t="shared" si="102"/>
        <v>1447</v>
      </c>
      <c r="P1228" s="369">
        <f t="shared" ref="P1228:Q1243" si="112">P1227+1</f>
        <v>44865</v>
      </c>
      <c r="Q1228" s="369">
        <f t="shared" si="112"/>
        <v>44867</v>
      </c>
      <c r="R1228" s="7"/>
    </row>
    <row r="1229" spans="14:18" x14ac:dyDescent="0.2">
      <c r="N1229" s="367">
        <f t="shared" si="103"/>
        <v>1</v>
      </c>
      <c r="O1229" s="368">
        <f t="shared" si="102"/>
        <v>44866</v>
      </c>
      <c r="P1229" s="369">
        <f t="shared" si="112"/>
        <v>44866</v>
      </c>
      <c r="Q1229" s="369">
        <f t="shared" si="112"/>
        <v>44868</v>
      </c>
      <c r="R1229" s="7"/>
    </row>
    <row r="1230" spans="14:18" x14ac:dyDescent="0.2">
      <c r="N1230" s="367">
        <f t="shared" si="103"/>
        <v>2</v>
      </c>
      <c r="O1230" s="368">
        <f t="shared" si="102"/>
        <v>22434</v>
      </c>
      <c r="P1230" s="369">
        <f t="shared" si="112"/>
        <v>44867</v>
      </c>
      <c r="Q1230" s="369">
        <f t="shared" si="112"/>
        <v>44869</v>
      </c>
      <c r="R1230" s="7"/>
    </row>
    <row r="1231" spans="14:18" x14ac:dyDescent="0.2">
      <c r="N1231" s="367">
        <f t="shared" si="103"/>
        <v>3</v>
      </c>
      <c r="O1231" s="368">
        <f t="shared" si="102"/>
        <v>14956</v>
      </c>
      <c r="P1231" s="369">
        <f t="shared" si="112"/>
        <v>44868</v>
      </c>
      <c r="Q1231" s="369">
        <f t="shared" si="112"/>
        <v>44870</v>
      </c>
      <c r="R1231" s="7"/>
    </row>
    <row r="1232" spans="14:18" x14ac:dyDescent="0.2">
      <c r="N1232" s="367">
        <f t="shared" si="103"/>
        <v>4</v>
      </c>
      <c r="O1232" s="368">
        <f t="shared" si="102"/>
        <v>11217</v>
      </c>
      <c r="P1232" s="369">
        <f t="shared" si="112"/>
        <v>44869</v>
      </c>
      <c r="Q1232" s="369">
        <f t="shared" si="112"/>
        <v>44871</v>
      </c>
      <c r="R1232" s="7"/>
    </row>
    <row r="1233" spans="14:18" x14ac:dyDescent="0.2">
      <c r="N1233" s="367">
        <f t="shared" si="103"/>
        <v>5</v>
      </c>
      <c r="O1233" s="368">
        <f t="shared" si="102"/>
        <v>8974</v>
      </c>
      <c r="P1233" s="369">
        <f t="shared" si="112"/>
        <v>44870</v>
      </c>
      <c r="Q1233" s="369">
        <f t="shared" si="112"/>
        <v>44872</v>
      </c>
      <c r="R1233" s="7"/>
    </row>
    <row r="1234" spans="14:18" x14ac:dyDescent="0.2">
      <c r="N1234" s="367">
        <f t="shared" si="103"/>
        <v>6</v>
      </c>
      <c r="O1234" s="368">
        <f t="shared" si="102"/>
        <v>7479</v>
      </c>
      <c r="P1234" s="369">
        <f t="shared" si="112"/>
        <v>44871</v>
      </c>
      <c r="Q1234" s="369">
        <f t="shared" si="112"/>
        <v>44873</v>
      </c>
      <c r="R1234" s="7"/>
    </row>
    <row r="1235" spans="14:18" x14ac:dyDescent="0.2">
      <c r="N1235" s="367">
        <f t="shared" si="103"/>
        <v>7</v>
      </c>
      <c r="O1235" s="368">
        <f t="shared" si="102"/>
        <v>6410</v>
      </c>
      <c r="P1235" s="369">
        <f t="shared" si="112"/>
        <v>44872</v>
      </c>
      <c r="Q1235" s="369">
        <f t="shared" si="112"/>
        <v>44874</v>
      </c>
      <c r="R1235" s="7"/>
    </row>
    <row r="1236" spans="14:18" x14ac:dyDescent="0.2">
      <c r="N1236" s="367">
        <f t="shared" si="103"/>
        <v>8</v>
      </c>
      <c r="O1236" s="368">
        <f t="shared" si="102"/>
        <v>5609</v>
      </c>
      <c r="P1236" s="369">
        <f t="shared" si="112"/>
        <v>44873</v>
      </c>
      <c r="Q1236" s="369">
        <f t="shared" si="112"/>
        <v>44875</v>
      </c>
      <c r="R1236" s="7"/>
    </row>
    <row r="1237" spans="14:18" x14ac:dyDescent="0.2">
      <c r="N1237" s="367">
        <f t="shared" si="103"/>
        <v>9</v>
      </c>
      <c r="O1237" s="368">
        <f t="shared" si="102"/>
        <v>4986</v>
      </c>
      <c r="P1237" s="369">
        <f t="shared" si="112"/>
        <v>44874</v>
      </c>
      <c r="Q1237" s="369">
        <f t="shared" si="112"/>
        <v>44876</v>
      </c>
      <c r="R1237" s="7"/>
    </row>
    <row r="1238" spans="14:18" x14ac:dyDescent="0.2">
      <c r="N1238" s="367">
        <f t="shared" si="103"/>
        <v>10</v>
      </c>
      <c r="O1238" s="368">
        <f t="shared" si="102"/>
        <v>4488</v>
      </c>
      <c r="P1238" s="369">
        <f t="shared" si="112"/>
        <v>44875</v>
      </c>
      <c r="Q1238" s="369">
        <f t="shared" si="112"/>
        <v>44877</v>
      </c>
      <c r="R1238" s="7"/>
    </row>
    <row r="1239" spans="14:18" x14ac:dyDescent="0.2">
      <c r="N1239" s="367">
        <f t="shared" si="103"/>
        <v>11</v>
      </c>
      <c r="O1239" s="368">
        <f t="shared" si="102"/>
        <v>4080</v>
      </c>
      <c r="P1239" s="369">
        <f t="shared" si="112"/>
        <v>44876</v>
      </c>
      <c r="Q1239" s="369">
        <f t="shared" si="112"/>
        <v>44878</v>
      </c>
      <c r="R1239" s="7"/>
    </row>
    <row r="1240" spans="14:18" x14ac:dyDescent="0.2">
      <c r="N1240" s="367">
        <f t="shared" si="103"/>
        <v>12</v>
      </c>
      <c r="O1240" s="368">
        <f t="shared" si="102"/>
        <v>3740</v>
      </c>
      <c r="P1240" s="369">
        <f t="shared" si="112"/>
        <v>44877</v>
      </c>
      <c r="Q1240" s="369">
        <f t="shared" si="112"/>
        <v>44879</v>
      </c>
      <c r="R1240" s="7"/>
    </row>
    <row r="1241" spans="14:18" x14ac:dyDescent="0.2">
      <c r="N1241" s="367">
        <f t="shared" si="103"/>
        <v>13</v>
      </c>
      <c r="O1241" s="368">
        <f t="shared" si="102"/>
        <v>3452</v>
      </c>
      <c r="P1241" s="369">
        <f t="shared" si="112"/>
        <v>44878</v>
      </c>
      <c r="Q1241" s="369">
        <f t="shared" si="112"/>
        <v>44880</v>
      </c>
      <c r="R1241" s="7"/>
    </row>
    <row r="1242" spans="14:18" x14ac:dyDescent="0.2">
      <c r="N1242" s="367">
        <f t="shared" si="103"/>
        <v>14</v>
      </c>
      <c r="O1242" s="368">
        <f t="shared" si="102"/>
        <v>3206</v>
      </c>
      <c r="P1242" s="369">
        <f t="shared" si="112"/>
        <v>44879</v>
      </c>
      <c r="Q1242" s="369">
        <f t="shared" si="112"/>
        <v>44881</v>
      </c>
      <c r="R1242" s="7"/>
    </row>
    <row r="1243" spans="14:18" x14ac:dyDescent="0.2">
      <c r="N1243" s="367">
        <f t="shared" si="103"/>
        <v>15</v>
      </c>
      <c r="O1243" s="368">
        <f t="shared" si="102"/>
        <v>2992</v>
      </c>
      <c r="P1243" s="369">
        <f t="shared" si="112"/>
        <v>44880</v>
      </c>
      <c r="Q1243" s="369">
        <f t="shared" si="112"/>
        <v>44882</v>
      </c>
      <c r="R1243" s="7"/>
    </row>
    <row r="1244" spans="14:18" x14ac:dyDescent="0.2">
      <c r="N1244" s="367">
        <f t="shared" si="103"/>
        <v>16</v>
      </c>
      <c r="O1244" s="368">
        <f t="shared" si="102"/>
        <v>2805</v>
      </c>
      <c r="P1244" s="369">
        <f t="shared" ref="P1244:Q1259" si="113">P1243+1</f>
        <v>44881</v>
      </c>
      <c r="Q1244" s="369">
        <f t="shared" si="113"/>
        <v>44883</v>
      </c>
      <c r="R1244" s="7"/>
    </row>
    <row r="1245" spans="14:18" x14ac:dyDescent="0.2">
      <c r="N1245" s="367">
        <f t="shared" si="103"/>
        <v>17</v>
      </c>
      <c r="O1245" s="368">
        <f t="shared" si="102"/>
        <v>2640</v>
      </c>
      <c r="P1245" s="369">
        <f t="shared" si="113"/>
        <v>44882</v>
      </c>
      <c r="Q1245" s="369">
        <f t="shared" si="113"/>
        <v>44884</v>
      </c>
      <c r="R1245" s="7"/>
    </row>
    <row r="1246" spans="14:18" x14ac:dyDescent="0.2">
      <c r="N1246" s="367">
        <f t="shared" si="103"/>
        <v>18</v>
      </c>
      <c r="O1246" s="368">
        <f t="shared" si="102"/>
        <v>2494</v>
      </c>
      <c r="P1246" s="369">
        <f t="shared" si="113"/>
        <v>44883</v>
      </c>
      <c r="Q1246" s="369">
        <f t="shared" si="113"/>
        <v>44885</v>
      </c>
      <c r="R1246" s="7"/>
    </row>
    <row r="1247" spans="14:18" x14ac:dyDescent="0.2">
      <c r="N1247" s="367">
        <f t="shared" si="103"/>
        <v>19</v>
      </c>
      <c r="O1247" s="368">
        <f t="shared" si="102"/>
        <v>2362</v>
      </c>
      <c r="P1247" s="369">
        <f t="shared" si="113"/>
        <v>44884</v>
      </c>
      <c r="Q1247" s="369">
        <f t="shared" si="113"/>
        <v>44886</v>
      </c>
      <c r="R1247" s="7"/>
    </row>
    <row r="1248" spans="14:18" x14ac:dyDescent="0.2">
      <c r="N1248" s="367">
        <f t="shared" si="103"/>
        <v>20</v>
      </c>
      <c r="O1248" s="368">
        <f t="shared" si="102"/>
        <v>2244</v>
      </c>
      <c r="P1248" s="369">
        <f t="shared" si="113"/>
        <v>44885</v>
      </c>
      <c r="Q1248" s="369">
        <f t="shared" si="113"/>
        <v>44887</v>
      </c>
      <c r="R1248" s="7"/>
    </row>
    <row r="1249" spans="14:18" x14ac:dyDescent="0.2">
      <c r="N1249" s="367">
        <f t="shared" si="103"/>
        <v>21</v>
      </c>
      <c r="O1249" s="368">
        <f t="shared" si="102"/>
        <v>2137</v>
      </c>
      <c r="P1249" s="369">
        <f t="shared" si="113"/>
        <v>44886</v>
      </c>
      <c r="Q1249" s="369">
        <f t="shared" si="113"/>
        <v>44888</v>
      </c>
      <c r="R1249" s="7"/>
    </row>
    <row r="1250" spans="14:18" x14ac:dyDescent="0.2">
      <c r="N1250" s="367">
        <f t="shared" si="103"/>
        <v>22</v>
      </c>
      <c r="O1250" s="368">
        <f t="shared" si="102"/>
        <v>2040</v>
      </c>
      <c r="P1250" s="369">
        <f t="shared" si="113"/>
        <v>44887</v>
      </c>
      <c r="Q1250" s="369">
        <f t="shared" si="113"/>
        <v>44889</v>
      </c>
      <c r="R1250" s="7"/>
    </row>
    <row r="1251" spans="14:18" x14ac:dyDescent="0.2">
      <c r="N1251" s="367">
        <f t="shared" si="103"/>
        <v>23</v>
      </c>
      <c r="O1251" s="368">
        <f t="shared" si="102"/>
        <v>1952</v>
      </c>
      <c r="P1251" s="369">
        <f t="shared" si="113"/>
        <v>44888</v>
      </c>
      <c r="Q1251" s="369">
        <f t="shared" si="113"/>
        <v>44890</v>
      </c>
      <c r="R1251" s="7"/>
    </row>
    <row r="1252" spans="14:18" x14ac:dyDescent="0.2">
      <c r="N1252" s="367">
        <f t="shared" si="103"/>
        <v>24</v>
      </c>
      <c r="O1252" s="368">
        <f t="shared" si="102"/>
        <v>1870</v>
      </c>
      <c r="P1252" s="369">
        <f t="shared" si="113"/>
        <v>44889</v>
      </c>
      <c r="Q1252" s="369">
        <f t="shared" si="113"/>
        <v>44891</v>
      </c>
      <c r="R1252" s="7"/>
    </row>
    <row r="1253" spans="14:18" x14ac:dyDescent="0.2">
      <c r="N1253" s="367">
        <f t="shared" si="103"/>
        <v>25</v>
      </c>
      <c r="O1253" s="368">
        <f t="shared" si="102"/>
        <v>1796</v>
      </c>
      <c r="P1253" s="369">
        <f t="shared" si="113"/>
        <v>44890</v>
      </c>
      <c r="Q1253" s="369">
        <f t="shared" si="113"/>
        <v>44892</v>
      </c>
      <c r="R1253" s="7"/>
    </row>
    <row r="1254" spans="14:18" x14ac:dyDescent="0.2">
      <c r="N1254" s="367">
        <f t="shared" si="103"/>
        <v>26</v>
      </c>
      <c r="O1254" s="368">
        <f t="shared" si="102"/>
        <v>1727</v>
      </c>
      <c r="P1254" s="369">
        <f t="shared" si="113"/>
        <v>44891</v>
      </c>
      <c r="Q1254" s="369">
        <f t="shared" si="113"/>
        <v>44893</v>
      </c>
      <c r="R1254" s="7"/>
    </row>
    <row r="1255" spans="14:18" x14ac:dyDescent="0.2">
      <c r="N1255" s="367">
        <f t="shared" si="103"/>
        <v>27</v>
      </c>
      <c r="O1255" s="368">
        <f t="shared" si="102"/>
        <v>1663</v>
      </c>
      <c r="P1255" s="369">
        <f t="shared" si="113"/>
        <v>44892</v>
      </c>
      <c r="Q1255" s="369">
        <f t="shared" si="113"/>
        <v>44894</v>
      </c>
      <c r="R1255" s="7"/>
    </row>
    <row r="1256" spans="14:18" x14ac:dyDescent="0.2">
      <c r="N1256" s="367">
        <f t="shared" si="103"/>
        <v>28</v>
      </c>
      <c r="O1256" s="368">
        <f t="shared" si="102"/>
        <v>1603</v>
      </c>
      <c r="P1256" s="369">
        <f t="shared" si="113"/>
        <v>44893</v>
      </c>
      <c r="Q1256" s="369">
        <f t="shared" si="113"/>
        <v>44895</v>
      </c>
      <c r="R1256" s="7"/>
    </row>
    <row r="1257" spans="14:18" x14ac:dyDescent="0.2">
      <c r="N1257" s="367">
        <f t="shared" si="103"/>
        <v>29</v>
      </c>
      <c r="O1257" s="368">
        <f t="shared" si="102"/>
        <v>1548</v>
      </c>
      <c r="P1257" s="369">
        <f t="shared" si="113"/>
        <v>44894</v>
      </c>
      <c r="Q1257" s="369">
        <f t="shared" si="113"/>
        <v>44896</v>
      </c>
      <c r="R1257" s="7"/>
    </row>
    <row r="1258" spans="14:18" x14ac:dyDescent="0.2">
      <c r="N1258" s="367">
        <f t="shared" si="103"/>
        <v>30</v>
      </c>
      <c r="O1258" s="368">
        <f t="shared" si="102"/>
        <v>1497</v>
      </c>
      <c r="P1258" s="369">
        <f t="shared" si="113"/>
        <v>44895</v>
      </c>
      <c r="Q1258" s="369">
        <f t="shared" si="113"/>
        <v>44897</v>
      </c>
      <c r="R1258" s="7"/>
    </row>
    <row r="1259" spans="14:18" x14ac:dyDescent="0.2">
      <c r="N1259" s="367">
        <f t="shared" si="103"/>
        <v>1</v>
      </c>
      <c r="O1259" s="368">
        <f t="shared" si="102"/>
        <v>44896</v>
      </c>
      <c r="P1259" s="369">
        <f t="shared" si="113"/>
        <v>44896</v>
      </c>
      <c r="Q1259" s="369">
        <f t="shared" si="113"/>
        <v>44898</v>
      </c>
      <c r="R1259" s="7"/>
    </row>
    <row r="1260" spans="14:18" x14ac:dyDescent="0.2">
      <c r="N1260" s="367">
        <f t="shared" si="103"/>
        <v>2</v>
      </c>
      <c r="O1260" s="368">
        <f t="shared" si="102"/>
        <v>22449</v>
      </c>
      <c r="P1260" s="369">
        <f t="shared" ref="P1260:Q1275" si="114">P1259+1</f>
        <v>44897</v>
      </c>
      <c r="Q1260" s="369">
        <f t="shared" si="114"/>
        <v>44899</v>
      </c>
      <c r="R1260" s="7"/>
    </row>
    <row r="1261" spans="14:18" x14ac:dyDescent="0.2">
      <c r="N1261" s="367">
        <f t="shared" si="103"/>
        <v>3</v>
      </c>
      <c r="O1261" s="368">
        <f t="shared" si="102"/>
        <v>14966</v>
      </c>
      <c r="P1261" s="369">
        <f t="shared" si="114"/>
        <v>44898</v>
      </c>
      <c r="Q1261" s="369">
        <f t="shared" si="114"/>
        <v>44900</v>
      </c>
      <c r="R1261" s="7"/>
    </row>
    <row r="1262" spans="14:18" x14ac:dyDescent="0.2">
      <c r="N1262" s="367">
        <f t="shared" si="103"/>
        <v>4</v>
      </c>
      <c r="O1262" s="368">
        <f t="shared" si="102"/>
        <v>11225</v>
      </c>
      <c r="P1262" s="369">
        <f t="shared" si="114"/>
        <v>44899</v>
      </c>
      <c r="Q1262" s="369">
        <f t="shared" si="114"/>
        <v>44901</v>
      </c>
      <c r="R1262" s="7"/>
    </row>
    <row r="1263" spans="14:18" x14ac:dyDescent="0.2">
      <c r="N1263" s="367">
        <f t="shared" si="103"/>
        <v>5</v>
      </c>
      <c r="O1263" s="368">
        <f t="shared" si="102"/>
        <v>8980</v>
      </c>
      <c r="P1263" s="369">
        <f t="shared" si="114"/>
        <v>44900</v>
      </c>
      <c r="Q1263" s="369">
        <f t="shared" si="114"/>
        <v>44902</v>
      </c>
      <c r="R1263" s="7"/>
    </row>
    <row r="1264" spans="14:18" x14ac:dyDescent="0.2">
      <c r="N1264" s="367">
        <f t="shared" si="103"/>
        <v>6</v>
      </c>
      <c r="O1264" s="368">
        <f t="shared" si="102"/>
        <v>7484</v>
      </c>
      <c r="P1264" s="369">
        <f t="shared" si="114"/>
        <v>44901</v>
      </c>
      <c r="Q1264" s="369">
        <f t="shared" si="114"/>
        <v>44903</v>
      </c>
      <c r="R1264" s="7"/>
    </row>
    <row r="1265" spans="14:18" x14ac:dyDescent="0.2">
      <c r="N1265" s="367">
        <f t="shared" si="103"/>
        <v>7</v>
      </c>
      <c r="O1265" s="368">
        <f t="shared" si="102"/>
        <v>6415</v>
      </c>
      <c r="P1265" s="369">
        <f t="shared" si="114"/>
        <v>44902</v>
      </c>
      <c r="Q1265" s="369">
        <f t="shared" si="114"/>
        <v>44904</v>
      </c>
      <c r="R1265" s="7"/>
    </row>
    <row r="1266" spans="14:18" x14ac:dyDescent="0.2">
      <c r="N1266" s="367">
        <f t="shared" si="103"/>
        <v>8</v>
      </c>
      <c r="O1266" s="368">
        <f t="shared" si="102"/>
        <v>5613</v>
      </c>
      <c r="P1266" s="369">
        <f t="shared" si="114"/>
        <v>44903</v>
      </c>
      <c r="Q1266" s="369">
        <f t="shared" si="114"/>
        <v>44905</v>
      </c>
      <c r="R1266" s="7"/>
    </row>
    <row r="1267" spans="14:18" x14ac:dyDescent="0.2">
      <c r="N1267" s="367">
        <f t="shared" si="103"/>
        <v>9</v>
      </c>
      <c r="O1267" s="368">
        <f t="shared" si="102"/>
        <v>4989</v>
      </c>
      <c r="P1267" s="369">
        <f t="shared" si="114"/>
        <v>44904</v>
      </c>
      <c r="Q1267" s="369">
        <f t="shared" si="114"/>
        <v>44906</v>
      </c>
      <c r="R1267" s="7"/>
    </row>
    <row r="1268" spans="14:18" x14ac:dyDescent="0.2">
      <c r="N1268" s="367">
        <f t="shared" si="103"/>
        <v>10</v>
      </c>
      <c r="O1268" s="368">
        <f t="shared" si="102"/>
        <v>4491</v>
      </c>
      <c r="P1268" s="369">
        <f t="shared" si="114"/>
        <v>44905</v>
      </c>
      <c r="Q1268" s="369">
        <f t="shared" si="114"/>
        <v>44907</v>
      </c>
      <c r="R1268" s="7"/>
    </row>
    <row r="1269" spans="14:18" x14ac:dyDescent="0.2">
      <c r="N1269" s="367">
        <f t="shared" si="103"/>
        <v>11</v>
      </c>
      <c r="O1269" s="368">
        <f t="shared" si="102"/>
        <v>4082</v>
      </c>
      <c r="P1269" s="369">
        <f t="shared" si="114"/>
        <v>44906</v>
      </c>
      <c r="Q1269" s="369">
        <f t="shared" si="114"/>
        <v>44908</v>
      </c>
      <c r="R1269" s="7"/>
    </row>
    <row r="1270" spans="14:18" x14ac:dyDescent="0.2">
      <c r="N1270" s="367">
        <f t="shared" si="103"/>
        <v>12</v>
      </c>
      <c r="O1270" s="368">
        <f t="shared" si="102"/>
        <v>3742</v>
      </c>
      <c r="P1270" s="369">
        <f t="shared" si="114"/>
        <v>44907</v>
      </c>
      <c r="Q1270" s="369">
        <f t="shared" si="114"/>
        <v>44909</v>
      </c>
      <c r="R1270" s="7"/>
    </row>
    <row r="1271" spans="14:18" x14ac:dyDescent="0.2">
      <c r="N1271" s="367">
        <f t="shared" si="103"/>
        <v>13</v>
      </c>
      <c r="O1271" s="368">
        <f t="shared" si="102"/>
        <v>3454</v>
      </c>
      <c r="P1271" s="369">
        <f t="shared" si="114"/>
        <v>44908</v>
      </c>
      <c r="Q1271" s="369">
        <f t="shared" si="114"/>
        <v>44910</v>
      </c>
      <c r="R1271" s="7"/>
    </row>
    <row r="1272" spans="14:18" x14ac:dyDescent="0.2">
      <c r="N1272" s="367">
        <f t="shared" si="103"/>
        <v>14</v>
      </c>
      <c r="O1272" s="368">
        <f t="shared" si="102"/>
        <v>3208</v>
      </c>
      <c r="P1272" s="369">
        <f t="shared" si="114"/>
        <v>44909</v>
      </c>
      <c r="Q1272" s="369">
        <f t="shared" si="114"/>
        <v>44911</v>
      </c>
      <c r="R1272" s="7"/>
    </row>
    <row r="1273" spans="14:18" x14ac:dyDescent="0.2">
      <c r="N1273" s="367">
        <f t="shared" si="103"/>
        <v>15</v>
      </c>
      <c r="O1273" s="368">
        <f t="shared" si="102"/>
        <v>2994</v>
      </c>
      <c r="P1273" s="369">
        <f t="shared" si="114"/>
        <v>44910</v>
      </c>
      <c r="Q1273" s="369">
        <f t="shared" si="114"/>
        <v>44912</v>
      </c>
      <c r="R1273" s="7"/>
    </row>
    <row r="1274" spans="14:18" x14ac:dyDescent="0.2">
      <c r="N1274" s="367">
        <f t="shared" si="103"/>
        <v>16</v>
      </c>
      <c r="O1274" s="368">
        <f t="shared" si="102"/>
        <v>2807</v>
      </c>
      <c r="P1274" s="369">
        <f t="shared" si="114"/>
        <v>44911</v>
      </c>
      <c r="Q1274" s="369">
        <f t="shared" si="114"/>
        <v>44913</v>
      </c>
      <c r="R1274" s="7"/>
    </row>
    <row r="1275" spans="14:18" x14ac:dyDescent="0.2">
      <c r="N1275" s="367">
        <f t="shared" si="103"/>
        <v>17</v>
      </c>
      <c r="O1275" s="368">
        <f t="shared" si="102"/>
        <v>2642</v>
      </c>
      <c r="P1275" s="369">
        <f t="shared" si="114"/>
        <v>44912</v>
      </c>
      <c r="Q1275" s="369">
        <f t="shared" si="114"/>
        <v>44914</v>
      </c>
      <c r="R1275" s="7"/>
    </row>
    <row r="1276" spans="14:18" x14ac:dyDescent="0.2">
      <c r="N1276" s="367">
        <f t="shared" si="103"/>
        <v>18</v>
      </c>
      <c r="O1276" s="368">
        <f t="shared" si="102"/>
        <v>2495</v>
      </c>
      <c r="P1276" s="369">
        <f t="shared" ref="P1276:Q1291" si="115">P1275+1</f>
        <v>44913</v>
      </c>
      <c r="Q1276" s="369">
        <f t="shared" si="115"/>
        <v>44915</v>
      </c>
      <c r="R1276" s="7"/>
    </row>
    <row r="1277" spans="14:18" x14ac:dyDescent="0.2">
      <c r="N1277" s="367">
        <f t="shared" si="103"/>
        <v>19</v>
      </c>
      <c r="O1277" s="368">
        <f t="shared" si="102"/>
        <v>2364</v>
      </c>
      <c r="P1277" s="369">
        <f t="shared" si="115"/>
        <v>44914</v>
      </c>
      <c r="Q1277" s="369">
        <f t="shared" si="115"/>
        <v>44916</v>
      </c>
      <c r="R1277" s="7"/>
    </row>
    <row r="1278" spans="14:18" x14ac:dyDescent="0.2">
      <c r="N1278" s="367">
        <f t="shared" si="103"/>
        <v>20</v>
      </c>
      <c r="O1278" s="368">
        <f t="shared" si="102"/>
        <v>2246</v>
      </c>
      <c r="P1278" s="369">
        <f t="shared" si="115"/>
        <v>44915</v>
      </c>
      <c r="Q1278" s="369">
        <f t="shared" si="115"/>
        <v>44917</v>
      </c>
      <c r="R1278" s="7"/>
    </row>
    <row r="1279" spans="14:18" x14ac:dyDescent="0.2">
      <c r="N1279" s="367">
        <f t="shared" si="103"/>
        <v>21</v>
      </c>
      <c r="O1279" s="368">
        <f t="shared" si="102"/>
        <v>2139</v>
      </c>
      <c r="P1279" s="369">
        <f t="shared" si="115"/>
        <v>44916</v>
      </c>
      <c r="Q1279" s="369">
        <f t="shared" si="115"/>
        <v>44918</v>
      </c>
      <c r="R1279" s="7"/>
    </row>
    <row r="1280" spans="14:18" x14ac:dyDescent="0.2">
      <c r="N1280" s="367">
        <f t="shared" si="103"/>
        <v>22</v>
      </c>
      <c r="O1280" s="368">
        <f t="shared" si="102"/>
        <v>2042</v>
      </c>
      <c r="P1280" s="369">
        <f t="shared" si="115"/>
        <v>44917</v>
      </c>
      <c r="Q1280" s="369">
        <f t="shared" si="115"/>
        <v>44919</v>
      </c>
      <c r="R1280" s="7"/>
    </row>
    <row r="1281" spans="14:18" x14ac:dyDescent="0.2">
      <c r="N1281" s="367">
        <f t="shared" si="103"/>
        <v>23</v>
      </c>
      <c r="O1281" s="368">
        <f t="shared" si="102"/>
        <v>1953</v>
      </c>
      <c r="P1281" s="369">
        <f t="shared" si="115"/>
        <v>44918</v>
      </c>
      <c r="Q1281" s="369">
        <f t="shared" si="115"/>
        <v>44920</v>
      </c>
      <c r="R1281" s="7"/>
    </row>
    <row r="1282" spans="14:18" x14ac:dyDescent="0.2">
      <c r="N1282" s="367">
        <f t="shared" si="103"/>
        <v>24</v>
      </c>
      <c r="O1282" s="368">
        <f t="shared" si="102"/>
        <v>1872</v>
      </c>
      <c r="P1282" s="369">
        <f t="shared" si="115"/>
        <v>44919</v>
      </c>
      <c r="Q1282" s="369">
        <f t="shared" si="115"/>
        <v>44921</v>
      </c>
      <c r="R1282" s="7"/>
    </row>
    <row r="1283" spans="14:18" x14ac:dyDescent="0.2">
      <c r="N1283" s="367">
        <f t="shared" si="103"/>
        <v>25</v>
      </c>
      <c r="O1283" s="368">
        <f t="shared" si="102"/>
        <v>1797</v>
      </c>
      <c r="P1283" s="369">
        <f t="shared" si="115"/>
        <v>44920</v>
      </c>
      <c r="Q1283" s="369">
        <f t="shared" si="115"/>
        <v>44922</v>
      </c>
      <c r="R1283" s="7"/>
    </row>
    <row r="1284" spans="14:18" x14ac:dyDescent="0.2">
      <c r="N1284" s="367">
        <f t="shared" si="103"/>
        <v>26</v>
      </c>
      <c r="O1284" s="368">
        <f t="shared" si="102"/>
        <v>1728</v>
      </c>
      <c r="P1284" s="369">
        <f t="shared" si="115"/>
        <v>44921</v>
      </c>
      <c r="Q1284" s="369">
        <f t="shared" si="115"/>
        <v>44923</v>
      </c>
      <c r="R1284" s="7"/>
    </row>
    <row r="1285" spans="14:18" x14ac:dyDescent="0.2">
      <c r="N1285" s="367">
        <f t="shared" si="103"/>
        <v>27</v>
      </c>
      <c r="O1285" s="368">
        <f t="shared" si="102"/>
        <v>1664</v>
      </c>
      <c r="P1285" s="369">
        <f t="shared" si="115"/>
        <v>44922</v>
      </c>
      <c r="Q1285" s="369">
        <f t="shared" si="115"/>
        <v>44924</v>
      </c>
      <c r="R1285" s="7"/>
    </row>
    <row r="1286" spans="14:18" x14ac:dyDescent="0.2">
      <c r="N1286" s="367">
        <f t="shared" si="103"/>
        <v>28</v>
      </c>
      <c r="O1286" s="368">
        <f t="shared" si="102"/>
        <v>1604</v>
      </c>
      <c r="P1286" s="369">
        <f t="shared" si="115"/>
        <v>44923</v>
      </c>
      <c r="Q1286" s="369">
        <f t="shared" si="115"/>
        <v>44925</v>
      </c>
      <c r="R1286" s="7"/>
    </row>
    <row r="1287" spans="14:18" x14ac:dyDescent="0.2">
      <c r="N1287" s="367">
        <f t="shared" si="103"/>
        <v>29</v>
      </c>
      <c r="O1287" s="368">
        <f t="shared" si="102"/>
        <v>1549</v>
      </c>
      <c r="P1287" s="369">
        <f t="shared" si="115"/>
        <v>44924</v>
      </c>
      <c r="Q1287" s="369">
        <f t="shared" si="115"/>
        <v>44926</v>
      </c>
      <c r="R1287" s="7"/>
    </row>
    <row r="1288" spans="14:18" x14ac:dyDescent="0.2">
      <c r="N1288" s="367">
        <f t="shared" si="103"/>
        <v>30</v>
      </c>
      <c r="O1288" s="368">
        <f t="shared" si="102"/>
        <v>1498</v>
      </c>
      <c r="P1288" s="369">
        <f t="shared" si="115"/>
        <v>44925</v>
      </c>
      <c r="Q1288" s="369">
        <f t="shared" si="115"/>
        <v>44927</v>
      </c>
      <c r="R1288" s="7"/>
    </row>
    <row r="1289" spans="14:18" x14ac:dyDescent="0.2">
      <c r="N1289" s="367">
        <f t="shared" si="103"/>
        <v>31</v>
      </c>
      <c r="O1289" s="368">
        <f t="shared" si="102"/>
        <v>1449</v>
      </c>
      <c r="P1289" s="369">
        <f t="shared" si="115"/>
        <v>44926</v>
      </c>
      <c r="Q1289" s="369">
        <f t="shared" si="115"/>
        <v>44928</v>
      </c>
      <c r="R1289" s="7"/>
    </row>
    <row r="1290" spans="14:18" x14ac:dyDescent="0.2">
      <c r="N1290" s="367">
        <f t="shared" si="103"/>
        <v>1</v>
      </c>
      <c r="O1290" s="368">
        <f t="shared" si="102"/>
        <v>44927</v>
      </c>
      <c r="P1290" s="369">
        <f t="shared" si="115"/>
        <v>44927</v>
      </c>
      <c r="Q1290" s="369">
        <f t="shared" si="115"/>
        <v>44929</v>
      </c>
      <c r="R1290" s="7"/>
    </row>
    <row r="1291" spans="14:18" x14ac:dyDescent="0.2">
      <c r="N1291" s="367">
        <f t="shared" si="103"/>
        <v>2</v>
      </c>
      <c r="O1291" s="368">
        <f t="shared" si="102"/>
        <v>22464</v>
      </c>
      <c r="P1291" s="369">
        <f t="shared" si="115"/>
        <v>44928</v>
      </c>
      <c r="Q1291" s="369">
        <f t="shared" si="115"/>
        <v>44930</v>
      </c>
      <c r="R1291" s="7"/>
    </row>
    <row r="1292" spans="14:18" x14ac:dyDescent="0.2">
      <c r="N1292" s="367">
        <f t="shared" si="103"/>
        <v>3</v>
      </c>
      <c r="O1292" s="368">
        <f t="shared" si="102"/>
        <v>14976</v>
      </c>
      <c r="P1292" s="369">
        <f t="shared" ref="P1292:Q1307" si="116">P1291+1</f>
        <v>44929</v>
      </c>
      <c r="Q1292" s="369">
        <f t="shared" si="116"/>
        <v>44931</v>
      </c>
      <c r="R1292" s="7"/>
    </row>
    <row r="1293" spans="14:18" x14ac:dyDescent="0.2">
      <c r="N1293" s="367">
        <f t="shared" si="103"/>
        <v>4</v>
      </c>
      <c r="O1293" s="368">
        <f t="shared" si="102"/>
        <v>11233</v>
      </c>
      <c r="P1293" s="369">
        <f t="shared" si="116"/>
        <v>44930</v>
      </c>
      <c r="Q1293" s="369">
        <f t="shared" si="116"/>
        <v>44932</v>
      </c>
      <c r="R1293" s="7"/>
    </row>
    <row r="1294" spans="14:18" x14ac:dyDescent="0.2">
      <c r="N1294" s="367">
        <f t="shared" si="103"/>
        <v>5</v>
      </c>
      <c r="O1294" s="368">
        <f t="shared" si="102"/>
        <v>8986</v>
      </c>
      <c r="P1294" s="369">
        <f t="shared" si="116"/>
        <v>44931</v>
      </c>
      <c r="Q1294" s="369">
        <f t="shared" si="116"/>
        <v>44933</v>
      </c>
      <c r="R1294" s="7"/>
    </row>
    <row r="1295" spans="14:18" x14ac:dyDescent="0.2">
      <c r="N1295" s="367">
        <f t="shared" si="103"/>
        <v>6</v>
      </c>
      <c r="O1295" s="368">
        <f t="shared" si="102"/>
        <v>7489</v>
      </c>
      <c r="P1295" s="369">
        <f t="shared" si="116"/>
        <v>44932</v>
      </c>
      <c r="Q1295" s="369">
        <f t="shared" si="116"/>
        <v>44934</v>
      </c>
      <c r="R1295" s="7"/>
    </row>
    <row r="1296" spans="14:18" x14ac:dyDescent="0.2">
      <c r="N1296" s="367">
        <f t="shared" si="103"/>
        <v>7</v>
      </c>
      <c r="O1296" s="368">
        <f t="shared" si="102"/>
        <v>6419</v>
      </c>
      <c r="P1296" s="369">
        <f t="shared" si="116"/>
        <v>44933</v>
      </c>
      <c r="Q1296" s="369">
        <f t="shared" si="116"/>
        <v>44935</v>
      </c>
      <c r="R1296" s="7"/>
    </row>
    <row r="1297" spans="14:18" x14ac:dyDescent="0.2">
      <c r="N1297" s="367">
        <f t="shared" si="103"/>
        <v>8</v>
      </c>
      <c r="O1297" s="368">
        <f t="shared" si="102"/>
        <v>5617</v>
      </c>
      <c r="P1297" s="369">
        <f t="shared" si="116"/>
        <v>44934</v>
      </c>
      <c r="Q1297" s="369">
        <f t="shared" si="116"/>
        <v>44936</v>
      </c>
      <c r="R1297" s="7"/>
    </row>
    <row r="1298" spans="14:18" x14ac:dyDescent="0.2">
      <c r="N1298" s="367">
        <f t="shared" si="103"/>
        <v>9</v>
      </c>
      <c r="O1298" s="368">
        <f t="shared" si="102"/>
        <v>4993</v>
      </c>
      <c r="P1298" s="369">
        <f t="shared" si="116"/>
        <v>44935</v>
      </c>
      <c r="Q1298" s="369">
        <f t="shared" si="116"/>
        <v>44937</v>
      </c>
      <c r="R1298" s="7"/>
    </row>
    <row r="1299" spans="14:18" x14ac:dyDescent="0.2">
      <c r="N1299" s="367">
        <f t="shared" si="103"/>
        <v>10</v>
      </c>
      <c r="O1299" s="368">
        <f t="shared" si="102"/>
        <v>4494</v>
      </c>
      <c r="P1299" s="369">
        <f t="shared" si="116"/>
        <v>44936</v>
      </c>
      <c r="Q1299" s="369">
        <f t="shared" si="116"/>
        <v>44938</v>
      </c>
      <c r="R1299" s="7"/>
    </row>
    <row r="1300" spans="14:18" x14ac:dyDescent="0.2">
      <c r="N1300" s="367">
        <f t="shared" si="103"/>
        <v>11</v>
      </c>
      <c r="O1300" s="368">
        <f t="shared" si="102"/>
        <v>4085</v>
      </c>
      <c r="P1300" s="369">
        <f t="shared" si="116"/>
        <v>44937</v>
      </c>
      <c r="Q1300" s="369">
        <f t="shared" si="116"/>
        <v>44939</v>
      </c>
      <c r="R1300" s="7"/>
    </row>
    <row r="1301" spans="14:18" x14ac:dyDescent="0.2">
      <c r="N1301" s="367">
        <f t="shared" si="103"/>
        <v>12</v>
      </c>
      <c r="O1301" s="368">
        <f t="shared" si="102"/>
        <v>3745</v>
      </c>
      <c r="P1301" s="369">
        <f t="shared" si="116"/>
        <v>44938</v>
      </c>
      <c r="Q1301" s="369">
        <f t="shared" si="116"/>
        <v>44940</v>
      </c>
      <c r="R1301" s="7"/>
    </row>
    <row r="1302" spans="14:18" x14ac:dyDescent="0.2">
      <c r="N1302" s="367">
        <f t="shared" si="103"/>
        <v>13</v>
      </c>
      <c r="O1302" s="368">
        <f t="shared" si="102"/>
        <v>3457</v>
      </c>
      <c r="P1302" s="369">
        <f t="shared" si="116"/>
        <v>44939</v>
      </c>
      <c r="Q1302" s="369">
        <f t="shared" si="116"/>
        <v>44941</v>
      </c>
      <c r="R1302" s="7"/>
    </row>
    <row r="1303" spans="14:18" x14ac:dyDescent="0.2">
      <c r="N1303" s="367">
        <f t="shared" si="103"/>
        <v>14</v>
      </c>
      <c r="O1303" s="368">
        <f t="shared" si="102"/>
        <v>3210</v>
      </c>
      <c r="P1303" s="369">
        <f t="shared" si="116"/>
        <v>44940</v>
      </c>
      <c r="Q1303" s="369">
        <f t="shared" si="116"/>
        <v>44942</v>
      </c>
      <c r="R1303" s="7"/>
    </row>
    <row r="1304" spans="14:18" x14ac:dyDescent="0.2">
      <c r="N1304" s="367">
        <f t="shared" si="103"/>
        <v>15</v>
      </c>
      <c r="O1304" s="368">
        <f t="shared" si="102"/>
        <v>2996</v>
      </c>
      <c r="P1304" s="369">
        <f t="shared" si="116"/>
        <v>44941</v>
      </c>
      <c r="Q1304" s="369">
        <f t="shared" si="116"/>
        <v>44943</v>
      </c>
      <c r="R1304" s="7"/>
    </row>
    <row r="1305" spans="14:18" x14ac:dyDescent="0.2">
      <c r="N1305" s="367">
        <f t="shared" si="103"/>
        <v>16</v>
      </c>
      <c r="O1305" s="368">
        <f t="shared" si="102"/>
        <v>2809</v>
      </c>
      <c r="P1305" s="369">
        <f t="shared" si="116"/>
        <v>44942</v>
      </c>
      <c r="Q1305" s="369">
        <f t="shared" si="116"/>
        <v>44944</v>
      </c>
      <c r="R1305" s="7"/>
    </row>
    <row r="1306" spans="14:18" x14ac:dyDescent="0.2">
      <c r="N1306" s="367">
        <f t="shared" si="103"/>
        <v>17</v>
      </c>
      <c r="O1306" s="368">
        <f t="shared" si="102"/>
        <v>2644</v>
      </c>
      <c r="P1306" s="369">
        <f t="shared" si="116"/>
        <v>44943</v>
      </c>
      <c r="Q1306" s="369">
        <f t="shared" si="116"/>
        <v>44945</v>
      </c>
      <c r="R1306" s="7"/>
    </row>
    <row r="1307" spans="14:18" x14ac:dyDescent="0.2">
      <c r="N1307" s="367">
        <f t="shared" si="103"/>
        <v>18</v>
      </c>
      <c r="O1307" s="368">
        <f t="shared" si="102"/>
        <v>2497</v>
      </c>
      <c r="P1307" s="369">
        <f t="shared" si="116"/>
        <v>44944</v>
      </c>
      <c r="Q1307" s="369">
        <f t="shared" si="116"/>
        <v>44946</v>
      </c>
      <c r="R1307" s="7"/>
    </row>
    <row r="1308" spans="14:18" x14ac:dyDescent="0.2">
      <c r="N1308" s="367">
        <f t="shared" si="103"/>
        <v>19</v>
      </c>
      <c r="O1308" s="368">
        <f t="shared" si="102"/>
        <v>2366</v>
      </c>
      <c r="P1308" s="369">
        <f t="shared" ref="P1308:Q1323" si="117">P1307+1</f>
        <v>44945</v>
      </c>
      <c r="Q1308" s="369">
        <f t="shared" si="117"/>
        <v>44947</v>
      </c>
      <c r="R1308" s="7"/>
    </row>
    <row r="1309" spans="14:18" x14ac:dyDescent="0.2">
      <c r="N1309" s="367">
        <f t="shared" si="103"/>
        <v>20</v>
      </c>
      <c r="O1309" s="368">
        <f t="shared" si="102"/>
        <v>2247</v>
      </c>
      <c r="P1309" s="369">
        <f t="shared" si="117"/>
        <v>44946</v>
      </c>
      <c r="Q1309" s="369">
        <f t="shared" si="117"/>
        <v>44948</v>
      </c>
      <c r="R1309" s="7"/>
    </row>
    <row r="1310" spans="14:18" x14ac:dyDescent="0.2">
      <c r="N1310" s="367">
        <f t="shared" si="103"/>
        <v>21</v>
      </c>
      <c r="O1310" s="368">
        <f t="shared" si="102"/>
        <v>2140</v>
      </c>
      <c r="P1310" s="369">
        <f t="shared" si="117"/>
        <v>44947</v>
      </c>
      <c r="Q1310" s="369">
        <f t="shared" si="117"/>
        <v>44949</v>
      </c>
      <c r="R1310" s="7"/>
    </row>
    <row r="1311" spans="14:18" x14ac:dyDescent="0.2">
      <c r="N1311" s="367">
        <f t="shared" si="103"/>
        <v>22</v>
      </c>
      <c r="O1311" s="368">
        <f t="shared" si="102"/>
        <v>2043</v>
      </c>
      <c r="P1311" s="369">
        <f t="shared" si="117"/>
        <v>44948</v>
      </c>
      <c r="Q1311" s="369">
        <f t="shared" si="117"/>
        <v>44950</v>
      </c>
      <c r="R1311" s="7"/>
    </row>
    <row r="1312" spans="14:18" x14ac:dyDescent="0.2">
      <c r="N1312" s="367">
        <f t="shared" si="103"/>
        <v>23</v>
      </c>
      <c r="O1312" s="368">
        <f t="shared" si="102"/>
        <v>1954</v>
      </c>
      <c r="P1312" s="369">
        <f t="shared" si="117"/>
        <v>44949</v>
      </c>
      <c r="Q1312" s="369">
        <f t="shared" si="117"/>
        <v>44951</v>
      </c>
      <c r="R1312" s="7"/>
    </row>
    <row r="1313" spans="14:18" x14ac:dyDescent="0.2">
      <c r="N1313" s="367">
        <f t="shared" si="103"/>
        <v>24</v>
      </c>
      <c r="O1313" s="368">
        <f t="shared" si="102"/>
        <v>1873</v>
      </c>
      <c r="P1313" s="369">
        <f t="shared" si="117"/>
        <v>44950</v>
      </c>
      <c r="Q1313" s="369">
        <f t="shared" si="117"/>
        <v>44952</v>
      </c>
      <c r="R1313" s="7"/>
    </row>
    <row r="1314" spans="14:18" x14ac:dyDescent="0.2">
      <c r="N1314" s="367">
        <f t="shared" si="103"/>
        <v>25</v>
      </c>
      <c r="O1314" s="368">
        <f t="shared" si="102"/>
        <v>1798</v>
      </c>
      <c r="P1314" s="369">
        <f t="shared" si="117"/>
        <v>44951</v>
      </c>
      <c r="Q1314" s="369">
        <f t="shared" si="117"/>
        <v>44953</v>
      </c>
      <c r="R1314" s="7"/>
    </row>
    <row r="1315" spans="14:18" x14ac:dyDescent="0.2">
      <c r="N1315" s="367">
        <f t="shared" si="103"/>
        <v>26</v>
      </c>
      <c r="O1315" s="368">
        <f t="shared" si="102"/>
        <v>1729</v>
      </c>
      <c r="P1315" s="369">
        <f t="shared" si="117"/>
        <v>44952</v>
      </c>
      <c r="Q1315" s="369">
        <f t="shared" si="117"/>
        <v>44954</v>
      </c>
      <c r="R1315" s="7"/>
    </row>
    <row r="1316" spans="14:18" x14ac:dyDescent="0.2">
      <c r="N1316" s="367">
        <f t="shared" si="103"/>
        <v>27</v>
      </c>
      <c r="O1316" s="368">
        <f t="shared" si="102"/>
        <v>1665</v>
      </c>
      <c r="P1316" s="369">
        <f t="shared" si="117"/>
        <v>44953</v>
      </c>
      <c r="Q1316" s="369">
        <f t="shared" si="117"/>
        <v>44955</v>
      </c>
      <c r="R1316" s="7"/>
    </row>
    <row r="1317" spans="14:18" x14ac:dyDescent="0.2">
      <c r="N1317" s="367">
        <f t="shared" si="103"/>
        <v>28</v>
      </c>
      <c r="O1317" s="368">
        <f t="shared" si="102"/>
        <v>1606</v>
      </c>
      <c r="P1317" s="369">
        <f t="shared" si="117"/>
        <v>44954</v>
      </c>
      <c r="Q1317" s="369">
        <f t="shared" si="117"/>
        <v>44956</v>
      </c>
      <c r="R1317" s="7"/>
    </row>
    <row r="1318" spans="14:18" x14ac:dyDescent="0.2">
      <c r="N1318" s="367">
        <f t="shared" si="103"/>
        <v>29</v>
      </c>
      <c r="O1318" s="368">
        <f t="shared" si="102"/>
        <v>1550</v>
      </c>
      <c r="P1318" s="369">
        <f t="shared" si="117"/>
        <v>44955</v>
      </c>
      <c r="Q1318" s="369">
        <f t="shared" si="117"/>
        <v>44957</v>
      </c>
      <c r="R1318" s="7"/>
    </row>
    <row r="1319" spans="14:18" x14ac:dyDescent="0.2">
      <c r="N1319" s="367">
        <f t="shared" si="103"/>
        <v>30</v>
      </c>
      <c r="O1319" s="368">
        <f t="shared" si="102"/>
        <v>1499</v>
      </c>
      <c r="P1319" s="369">
        <f t="shared" si="117"/>
        <v>44956</v>
      </c>
      <c r="Q1319" s="369">
        <f t="shared" si="117"/>
        <v>44958</v>
      </c>
      <c r="R1319" s="7"/>
    </row>
    <row r="1320" spans="14:18" x14ac:dyDescent="0.2">
      <c r="N1320" s="367">
        <f t="shared" si="103"/>
        <v>31</v>
      </c>
      <c r="O1320" s="368">
        <f t="shared" si="102"/>
        <v>1450</v>
      </c>
      <c r="P1320" s="369">
        <f t="shared" si="117"/>
        <v>44957</v>
      </c>
      <c r="Q1320" s="369">
        <f t="shared" si="117"/>
        <v>44959</v>
      </c>
      <c r="R1320" s="7"/>
    </row>
    <row r="1321" spans="14:18" x14ac:dyDescent="0.2">
      <c r="N1321" s="367">
        <f t="shared" si="103"/>
        <v>1</v>
      </c>
      <c r="O1321" s="368">
        <f t="shared" si="102"/>
        <v>44958</v>
      </c>
      <c r="P1321" s="369">
        <f t="shared" si="117"/>
        <v>44958</v>
      </c>
      <c r="Q1321" s="369">
        <f t="shared" si="117"/>
        <v>44960</v>
      </c>
      <c r="R1321" s="7"/>
    </row>
    <row r="1322" spans="14:18" x14ac:dyDescent="0.2">
      <c r="N1322" s="367">
        <f t="shared" si="103"/>
        <v>2</v>
      </c>
      <c r="O1322" s="368">
        <f t="shared" si="102"/>
        <v>22480</v>
      </c>
      <c r="P1322" s="369">
        <f t="shared" si="117"/>
        <v>44959</v>
      </c>
      <c r="Q1322" s="369">
        <f t="shared" si="117"/>
        <v>44961</v>
      </c>
      <c r="R1322" s="7"/>
    </row>
    <row r="1323" spans="14:18" x14ac:dyDescent="0.2">
      <c r="N1323" s="367">
        <f t="shared" si="103"/>
        <v>3</v>
      </c>
      <c r="O1323" s="368">
        <f t="shared" si="102"/>
        <v>14987</v>
      </c>
      <c r="P1323" s="369">
        <f t="shared" si="117"/>
        <v>44960</v>
      </c>
      <c r="Q1323" s="369">
        <f t="shared" si="117"/>
        <v>44962</v>
      </c>
      <c r="R1323" s="7"/>
    </row>
    <row r="1324" spans="14:18" x14ac:dyDescent="0.2">
      <c r="N1324" s="367">
        <f t="shared" si="103"/>
        <v>4</v>
      </c>
      <c r="O1324" s="368">
        <f t="shared" si="102"/>
        <v>11240</v>
      </c>
      <c r="P1324" s="369">
        <f t="shared" ref="P1324:Q1339" si="118">P1323+1</f>
        <v>44961</v>
      </c>
      <c r="Q1324" s="369">
        <f t="shared" si="118"/>
        <v>44963</v>
      </c>
      <c r="R1324" s="7"/>
    </row>
    <row r="1325" spans="14:18" x14ac:dyDescent="0.2">
      <c r="N1325" s="367">
        <f t="shared" si="103"/>
        <v>5</v>
      </c>
      <c r="O1325" s="368">
        <f t="shared" si="102"/>
        <v>8992</v>
      </c>
      <c r="P1325" s="369">
        <f t="shared" si="118"/>
        <v>44962</v>
      </c>
      <c r="Q1325" s="369">
        <f t="shared" si="118"/>
        <v>44964</v>
      </c>
      <c r="R1325" s="7"/>
    </row>
    <row r="1326" spans="14:18" x14ac:dyDescent="0.2">
      <c r="N1326" s="367">
        <f t="shared" si="103"/>
        <v>6</v>
      </c>
      <c r="O1326" s="368">
        <f t="shared" si="102"/>
        <v>7494</v>
      </c>
      <c r="P1326" s="369">
        <f t="shared" si="118"/>
        <v>44963</v>
      </c>
      <c r="Q1326" s="369">
        <f t="shared" si="118"/>
        <v>44965</v>
      </c>
      <c r="R1326" s="7"/>
    </row>
    <row r="1327" spans="14:18" x14ac:dyDescent="0.2">
      <c r="N1327" s="367">
        <f t="shared" si="103"/>
        <v>7</v>
      </c>
      <c r="O1327" s="368">
        <f t="shared" si="102"/>
        <v>6423</v>
      </c>
      <c r="P1327" s="369">
        <f t="shared" si="118"/>
        <v>44964</v>
      </c>
      <c r="Q1327" s="369">
        <f t="shared" si="118"/>
        <v>44966</v>
      </c>
      <c r="R1327" s="7"/>
    </row>
    <row r="1328" spans="14:18" x14ac:dyDescent="0.2">
      <c r="N1328" s="367">
        <f t="shared" si="103"/>
        <v>8</v>
      </c>
      <c r="O1328" s="368">
        <f t="shared" si="102"/>
        <v>5621</v>
      </c>
      <c r="P1328" s="369">
        <f t="shared" si="118"/>
        <v>44965</v>
      </c>
      <c r="Q1328" s="369">
        <f t="shared" si="118"/>
        <v>44967</v>
      </c>
      <c r="R1328" s="7"/>
    </row>
    <row r="1329" spans="14:18" x14ac:dyDescent="0.2">
      <c r="N1329" s="367">
        <f t="shared" si="103"/>
        <v>9</v>
      </c>
      <c r="O1329" s="368">
        <f t="shared" si="102"/>
        <v>4996</v>
      </c>
      <c r="P1329" s="369">
        <f t="shared" si="118"/>
        <v>44966</v>
      </c>
      <c r="Q1329" s="369">
        <f t="shared" si="118"/>
        <v>44968</v>
      </c>
      <c r="R1329" s="7"/>
    </row>
    <row r="1330" spans="14:18" x14ac:dyDescent="0.2">
      <c r="N1330" s="367">
        <f t="shared" si="103"/>
        <v>10</v>
      </c>
      <c r="O1330" s="368">
        <f t="shared" si="102"/>
        <v>4497</v>
      </c>
      <c r="P1330" s="369">
        <f t="shared" si="118"/>
        <v>44967</v>
      </c>
      <c r="Q1330" s="369">
        <f t="shared" si="118"/>
        <v>44969</v>
      </c>
      <c r="R1330" s="7"/>
    </row>
    <row r="1331" spans="14:18" x14ac:dyDescent="0.2">
      <c r="N1331" s="367">
        <f t="shared" si="103"/>
        <v>11</v>
      </c>
      <c r="O1331" s="368">
        <f t="shared" si="102"/>
        <v>4088</v>
      </c>
      <c r="P1331" s="369">
        <f t="shared" si="118"/>
        <v>44968</v>
      </c>
      <c r="Q1331" s="369">
        <f t="shared" si="118"/>
        <v>44970</v>
      </c>
      <c r="R1331" s="7"/>
    </row>
    <row r="1332" spans="14:18" x14ac:dyDescent="0.2">
      <c r="N1332" s="367">
        <f t="shared" si="103"/>
        <v>12</v>
      </c>
      <c r="O1332" s="368">
        <f t="shared" si="102"/>
        <v>3747</v>
      </c>
      <c r="P1332" s="369">
        <f t="shared" si="118"/>
        <v>44969</v>
      </c>
      <c r="Q1332" s="369">
        <f t="shared" si="118"/>
        <v>44971</v>
      </c>
      <c r="R1332" s="7"/>
    </row>
    <row r="1333" spans="14:18" x14ac:dyDescent="0.2">
      <c r="N1333" s="367">
        <f t="shared" si="103"/>
        <v>13</v>
      </c>
      <c r="O1333" s="368">
        <f t="shared" si="102"/>
        <v>3459</v>
      </c>
      <c r="P1333" s="369">
        <f t="shared" si="118"/>
        <v>44970</v>
      </c>
      <c r="Q1333" s="369">
        <f t="shared" si="118"/>
        <v>44972</v>
      </c>
      <c r="R1333" s="7"/>
    </row>
    <row r="1334" spans="14:18" x14ac:dyDescent="0.2">
      <c r="N1334" s="367">
        <f t="shared" si="103"/>
        <v>14</v>
      </c>
      <c r="O1334" s="368">
        <f t="shared" si="102"/>
        <v>3212</v>
      </c>
      <c r="P1334" s="369">
        <f t="shared" si="118"/>
        <v>44971</v>
      </c>
      <c r="Q1334" s="369">
        <f t="shared" si="118"/>
        <v>44973</v>
      </c>
      <c r="R1334" s="7"/>
    </row>
    <row r="1335" spans="14:18" x14ac:dyDescent="0.2">
      <c r="N1335" s="367">
        <f t="shared" si="103"/>
        <v>15</v>
      </c>
      <c r="O1335" s="368">
        <f t="shared" si="102"/>
        <v>2998</v>
      </c>
      <c r="P1335" s="369">
        <f t="shared" si="118"/>
        <v>44972</v>
      </c>
      <c r="Q1335" s="369">
        <f t="shared" si="118"/>
        <v>44974</v>
      </c>
      <c r="R1335" s="7"/>
    </row>
    <row r="1336" spans="14:18" x14ac:dyDescent="0.2">
      <c r="N1336" s="367">
        <f t="shared" si="103"/>
        <v>16</v>
      </c>
      <c r="O1336" s="368">
        <f t="shared" si="102"/>
        <v>2811</v>
      </c>
      <c r="P1336" s="369">
        <f t="shared" si="118"/>
        <v>44973</v>
      </c>
      <c r="Q1336" s="369">
        <f t="shared" si="118"/>
        <v>44975</v>
      </c>
      <c r="R1336" s="7"/>
    </row>
    <row r="1337" spans="14:18" x14ac:dyDescent="0.2">
      <c r="N1337" s="367">
        <f t="shared" si="103"/>
        <v>17</v>
      </c>
      <c r="O1337" s="368">
        <f t="shared" si="102"/>
        <v>2646</v>
      </c>
      <c r="P1337" s="369">
        <f t="shared" si="118"/>
        <v>44974</v>
      </c>
      <c r="Q1337" s="369">
        <f t="shared" si="118"/>
        <v>44976</v>
      </c>
      <c r="R1337" s="7"/>
    </row>
    <row r="1338" spans="14:18" x14ac:dyDescent="0.2">
      <c r="N1338" s="367">
        <f t="shared" si="103"/>
        <v>18</v>
      </c>
      <c r="O1338" s="368">
        <f t="shared" si="102"/>
        <v>2499</v>
      </c>
      <c r="P1338" s="369">
        <f t="shared" si="118"/>
        <v>44975</v>
      </c>
      <c r="Q1338" s="369">
        <f t="shared" si="118"/>
        <v>44977</v>
      </c>
      <c r="R1338" s="7"/>
    </row>
    <row r="1339" spans="14:18" x14ac:dyDescent="0.2">
      <c r="N1339" s="367">
        <f t="shared" si="103"/>
        <v>19</v>
      </c>
      <c r="O1339" s="368">
        <f t="shared" si="102"/>
        <v>2367</v>
      </c>
      <c r="P1339" s="369">
        <f t="shared" si="118"/>
        <v>44976</v>
      </c>
      <c r="Q1339" s="369">
        <f t="shared" si="118"/>
        <v>44978</v>
      </c>
      <c r="R1339" s="7"/>
    </row>
    <row r="1340" spans="14:18" x14ac:dyDescent="0.2">
      <c r="N1340" s="367">
        <f t="shared" si="103"/>
        <v>20</v>
      </c>
      <c r="O1340" s="368">
        <f t="shared" si="102"/>
        <v>2249</v>
      </c>
      <c r="P1340" s="369">
        <f t="shared" ref="P1340:Q1355" si="119">P1339+1</f>
        <v>44977</v>
      </c>
      <c r="Q1340" s="369">
        <f t="shared" si="119"/>
        <v>44979</v>
      </c>
      <c r="R1340" s="7"/>
    </row>
    <row r="1341" spans="14:18" x14ac:dyDescent="0.2">
      <c r="N1341" s="367">
        <f t="shared" si="103"/>
        <v>21</v>
      </c>
      <c r="O1341" s="368">
        <f t="shared" si="102"/>
        <v>2142</v>
      </c>
      <c r="P1341" s="369">
        <f t="shared" si="119"/>
        <v>44978</v>
      </c>
      <c r="Q1341" s="369">
        <f t="shared" si="119"/>
        <v>44980</v>
      </c>
      <c r="R1341" s="7"/>
    </row>
    <row r="1342" spans="14:18" x14ac:dyDescent="0.2">
      <c r="N1342" s="367">
        <f t="shared" si="103"/>
        <v>22</v>
      </c>
      <c r="O1342" s="368">
        <f t="shared" si="102"/>
        <v>2045</v>
      </c>
      <c r="P1342" s="369">
        <f t="shared" si="119"/>
        <v>44979</v>
      </c>
      <c r="Q1342" s="369">
        <f t="shared" si="119"/>
        <v>44981</v>
      </c>
      <c r="R1342" s="7"/>
    </row>
    <row r="1343" spans="14:18" x14ac:dyDescent="0.2">
      <c r="N1343" s="367">
        <f t="shared" si="103"/>
        <v>23</v>
      </c>
      <c r="O1343" s="368">
        <f t="shared" si="102"/>
        <v>1956</v>
      </c>
      <c r="P1343" s="369">
        <f t="shared" si="119"/>
        <v>44980</v>
      </c>
      <c r="Q1343" s="369">
        <f t="shared" si="119"/>
        <v>44982</v>
      </c>
      <c r="R1343" s="7"/>
    </row>
    <row r="1344" spans="14:18" x14ac:dyDescent="0.2">
      <c r="N1344" s="367">
        <f t="shared" si="103"/>
        <v>24</v>
      </c>
      <c r="O1344" s="368">
        <f t="shared" si="102"/>
        <v>1874</v>
      </c>
      <c r="P1344" s="369">
        <f t="shared" si="119"/>
        <v>44981</v>
      </c>
      <c r="Q1344" s="369">
        <f t="shared" si="119"/>
        <v>44983</v>
      </c>
      <c r="R1344" s="7"/>
    </row>
    <row r="1345" spans="14:18" x14ac:dyDescent="0.2">
      <c r="N1345" s="367">
        <f t="shared" si="103"/>
        <v>25</v>
      </c>
      <c r="O1345" s="368">
        <f t="shared" si="102"/>
        <v>1799</v>
      </c>
      <c r="P1345" s="369">
        <f t="shared" si="119"/>
        <v>44982</v>
      </c>
      <c r="Q1345" s="369">
        <f t="shared" si="119"/>
        <v>44984</v>
      </c>
      <c r="R1345" s="7"/>
    </row>
    <row r="1346" spans="14:18" x14ac:dyDescent="0.2">
      <c r="N1346" s="367">
        <f t="shared" si="103"/>
        <v>26</v>
      </c>
      <c r="O1346" s="368">
        <f t="shared" si="102"/>
        <v>1730</v>
      </c>
      <c r="P1346" s="369">
        <f t="shared" si="119"/>
        <v>44983</v>
      </c>
      <c r="Q1346" s="369">
        <f t="shared" si="119"/>
        <v>44985</v>
      </c>
      <c r="R1346" s="7"/>
    </row>
    <row r="1347" spans="14:18" x14ac:dyDescent="0.2">
      <c r="N1347" s="367">
        <f t="shared" si="103"/>
        <v>27</v>
      </c>
      <c r="O1347" s="368">
        <f t="shared" si="102"/>
        <v>1666</v>
      </c>
      <c r="P1347" s="369">
        <f t="shared" si="119"/>
        <v>44984</v>
      </c>
      <c r="Q1347" s="369">
        <f t="shared" si="119"/>
        <v>44986</v>
      </c>
      <c r="R1347" s="7"/>
    </row>
    <row r="1348" spans="14:18" x14ac:dyDescent="0.2">
      <c r="N1348" s="367">
        <f t="shared" si="103"/>
        <v>28</v>
      </c>
      <c r="O1348" s="368">
        <f t="shared" si="102"/>
        <v>1607</v>
      </c>
      <c r="P1348" s="369">
        <f t="shared" si="119"/>
        <v>44985</v>
      </c>
      <c r="Q1348" s="369">
        <f t="shared" si="119"/>
        <v>44987</v>
      </c>
      <c r="R1348" s="7"/>
    </row>
    <row r="1349" spans="14:18" x14ac:dyDescent="0.2">
      <c r="N1349" s="367">
        <f t="shared" si="103"/>
        <v>1</v>
      </c>
      <c r="O1349" s="368">
        <f t="shared" si="102"/>
        <v>44986</v>
      </c>
      <c r="P1349" s="369">
        <f t="shared" si="119"/>
        <v>44986</v>
      </c>
      <c r="Q1349" s="369">
        <f t="shared" si="119"/>
        <v>44988</v>
      </c>
      <c r="R1349" s="7"/>
    </row>
    <row r="1350" spans="14:18" x14ac:dyDescent="0.2">
      <c r="N1350" s="367">
        <f t="shared" si="103"/>
        <v>2</v>
      </c>
      <c r="O1350" s="368">
        <f t="shared" si="102"/>
        <v>22494</v>
      </c>
      <c r="P1350" s="369">
        <f t="shared" si="119"/>
        <v>44987</v>
      </c>
      <c r="Q1350" s="369">
        <f t="shared" si="119"/>
        <v>44989</v>
      </c>
      <c r="R1350" s="7"/>
    </row>
    <row r="1351" spans="14:18" x14ac:dyDescent="0.2">
      <c r="N1351" s="367">
        <f t="shared" si="103"/>
        <v>3</v>
      </c>
      <c r="O1351" s="368">
        <f t="shared" si="102"/>
        <v>14996</v>
      </c>
      <c r="P1351" s="369">
        <f t="shared" si="119"/>
        <v>44988</v>
      </c>
      <c r="Q1351" s="369">
        <f t="shared" si="119"/>
        <v>44990</v>
      </c>
      <c r="R1351" s="7"/>
    </row>
    <row r="1352" spans="14:18" x14ac:dyDescent="0.2">
      <c r="N1352" s="367">
        <f t="shared" si="103"/>
        <v>4</v>
      </c>
      <c r="O1352" s="368">
        <f t="shared" si="102"/>
        <v>11247</v>
      </c>
      <c r="P1352" s="369">
        <f t="shared" si="119"/>
        <v>44989</v>
      </c>
      <c r="Q1352" s="369">
        <f t="shared" si="119"/>
        <v>44991</v>
      </c>
      <c r="R1352" s="7"/>
    </row>
    <row r="1353" spans="14:18" x14ac:dyDescent="0.2">
      <c r="N1353" s="367">
        <f t="shared" si="103"/>
        <v>5</v>
      </c>
      <c r="O1353" s="368">
        <f t="shared" ref="O1353:O1416" si="120">ROUND(P1353/N1353,0)</f>
        <v>8998</v>
      </c>
      <c r="P1353" s="369">
        <f t="shared" si="119"/>
        <v>44990</v>
      </c>
      <c r="Q1353" s="369">
        <f t="shared" si="119"/>
        <v>44992</v>
      </c>
      <c r="R1353" s="7"/>
    </row>
    <row r="1354" spans="14:18" x14ac:dyDescent="0.2">
      <c r="N1354" s="367">
        <f t="shared" ref="N1354:N1417" si="121">DAY(P1354)</f>
        <v>6</v>
      </c>
      <c r="O1354" s="368">
        <f t="shared" si="120"/>
        <v>7499</v>
      </c>
      <c r="P1354" s="369">
        <f t="shared" si="119"/>
        <v>44991</v>
      </c>
      <c r="Q1354" s="369">
        <f t="shared" si="119"/>
        <v>44993</v>
      </c>
      <c r="R1354" s="7"/>
    </row>
    <row r="1355" spans="14:18" x14ac:dyDescent="0.2">
      <c r="N1355" s="367">
        <f t="shared" si="121"/>
        <v>7</v>
      </c>
      <c r="O1355" s="368">
        <f t="shared" si="120"/>
        <v>6427</v>
      </c>
      <c r="P1355" s="369">
        <f t="shared" si="119"/>
        <v>44992</v>
      </c>
      <c r="Q1355" s="369">
        <f t="shared" si="119"/>
        <v>44994</v>
      </c>
      <c r="R1355" s="7"/>
    </row>
    <row r="1356" spans="14:18" x14ac:dyDescent="0.2">
      <c r="N1356" s="367">
        <f t="shared" si="121"/>
        <v>8</v>
      </c>
      <c r="O1356" s="368">
        <f t="shared" si="120"/>
        <v>5624</v>
      </c>
      <c r="P1356" s="369">
        <f t="shared" ref="P1356:Q1371" si="122">P1355+1</f>
        <v>44993</v>
      </c>
      <c r="Q1356" s="369">
        <f t="shared" si="122"/>
        <v>44995</v>
      </c>
      <c r="R1356" s="7"/>
    </row>
    <row r="1357" spans="14:18" x14ac:dyDescent="0.2">
      <c r="N1357" s="367">
        <f t="shared" si="121"/>
        <v>9</v>
      </c>
      <c r="O1357" s="368">
        <f t="shared" si="120"/>
        <v>4999</v>
      </c>
      <c r="P1357" s="369">
        <f t="shared" si="122"/>
        <v>44994</v>
      </c>
      <c r="Q1357" s="369">
        <f t="shared" si="122"/>
        <v>44996</v>
      </c>
      <c r="R1357" s="7"/>
    </row>
    <row r="1358" spans="14:18" x14ac:dyDescent="0.2">
      <c r="N1358" s="367">
        <f t="shared" si="121"/>
        <v>10</v>
      </c>
      <c r="O1358" s="368">
        <f t="shared" si="120"/>
        <v>4500</v>
      </c>
      <c r="P1358" s="369">
        <f t="shared" si="122"/>
        <v>44995</v>
      </c>
      <c r="Q1358" s="369">
        <f t="shared" si="122"/>
        <v>44997</v>
      </c>
      <c r="R1358" s="7"/>
    </row>
    <row r="1359" spans="14:18" x14ac:dyDescent="0.2">
      <c r="N1359" s="367">
        <f t="shared" si="121"/>
        <v>11</v>
      </c>
      <c r="O1359" s="368">
        <f t="shared" si="120"/>
        <v>4091</v>
      </c>
      <c r="P1359" s="369">
        <f t="shared" si="122"/>
        <v>44996</v>
      </c>
      <c r="Q1359" s="369">
        <f t="shared" si="122"/>
        <v>44998</v>
      </c>
      <c r="R1359" s="7"/>
    </row>
    <row r="1360" spans="14:18" x14ac:dyDescent="0.2">
      <c r="N1360" s="367">
        <f t="shared" si="121"/>
        <v>12</v>
      </c>
      <c r="O1360" s="368">
        <f t="shared" si="120"/>
        <v>3750</v>
      </c>
      <c r="P1360" s="369">
        <f t="shared" si="122"/>
        <v>44997</v>
      </c>
      <c r="Q1360" s="369">
        <f t="shared" si="122"/>
        <v>44999</v>
      </c>
      <c r="R1360" s="7"/>
    </row>
    <row r="1361" spans="14:18" x14ac:dyDescent="0.2">
      <c r="N1361" s="367">
        <f t="shared" si="121"/>
        <v>13</v>
      </c>
      <c r="O1361" s="368">
        <f t="shared" si="120"/>
        <v>3461</v>
      </c>
      <c r="P1361" s="369">
        <f t="shared" si="122"/>
        <v>44998</v>
      </c>
      <c r="Q1361" s="369">
        <f t="shared" si="122"/>
        <v>45000</v>
      </c>
      <c r="R1361" s="7"/>
    </row>
    <row r="1362" spans="14:18" x14ac:dyDescent="0.2">
      <c r="N1362" s="367">
        <f t="shared" si="121"/>
        <v>14</v>
      </c>
      <c r="O1362" s="368">
        <f t="shared" si="120"/>
        <v>3214</v>
      </c>
      <c r="P1362" s="369">
        <f t="shared" si="122"/>
        <v>44999</v>
      </c>
      <c r="Q1362" s="369">
        <f t="shared" si="122"/>
        <v>45001</v>
      </c>
      <c r="R1362" s="7"/>
    </row>
    <row r="1363" spans="14:18" x14ac:dyDescent="0.2">
      <c r="N1363" s="367">
        <f t="shared" si="121"/>
        <v>15</v>
      </c>
      <c r="O1363" s="368">
        <f t="shared" si="120"/>
        <v>3000</v>
      </c>
      <c r="P1363" s="369">
        <f t="shared" si="122"/>
        <v>45000</v>
      </c>
      <c r="Q1363" s="369">
        <f t="shared" si="122"/>
        <v>45002</v>
      </c>
      <c r="R1363" s="7"/>
    </row>
    <row r="1364" spans="14:18" x14ac:dyDescent="0.2">
      <c r="N1364" s="367">
        <f t="shared" si="121"/>
        <v>16</v>
      </c>
      <c r="O1364" s="368">
        <f t="shared" si="120"/>
        <v>2813</v>
      </c>
      <c r="P1364" s="369">
        <f t="shared" si="122"/>
        <v>45001</v>
      </c>
      <c r="Q1364" s="369">
        <f t="shared" si="122"/>
        <v>45003</v>
      </c>
      <c r="R1364" s="7"/>
    </row>
    <row r="1365" spans="14:18" x14ac:dyDescent="0.2">
      <c r="N1365" s="367">
        <f t="shared" si="121"/>
        <v>17</v>
      </c>
      <c r="O1365" s="368">
        <f t="shared" si="120"/>
        <v>2647</v>
      </c>
      <c r="P1365" s="369">
        <f t="shared" si="122"/>
        <v>45002</v>
      </c>
      <c r="Q1365" s="369">
        <f t="shared" si="122"/>
        <v>45004</v>
      </c>
      <c r="R1365" s="7"/>
    </row>
    <row r="1366" spans="14:18" x14ac:dyDescent="0.2">
      <c r="N1366" s="367">
        <f t="shared" si="121"/>
        <v>18</v>
      </c>
      <c r="O1366" s="368">
        <f t="shared" si="120"/>
        <v>2500</v>
      </c>
      <c r="P1366" s="369">
        <f t="shared" si="122"/>
        <v>45003</v>
      </c>
      <c r="Q1366" s="369">
        <f t="shared" si="122"/>
        <v>45005</v>
      </c>
      <c r="R1366" s="7"/>
    </row>
    <row r="1367" spans="14:18" x14ac:dyDescent="0.2">
      <c r="N1367" s="367">
        <f t="shared" si="121"/>
        <v>19</v>
      </c>
      <c r="O1367" s="368">
        <f t="shared" si="120"/>
        <v>2369</v>
      </c>
      <c r="P1367" s="369">
        <f t="shared" si="122"/>
        <v>45004</v>
      </c>
      <c r="Q1367" s="369">
        <f t="shared" si="122"/>
        <v>45006</v>
      </c>
      <c r="R1367" s="7"/>
    </row>
    <row r="1368" spans="14:18" x14ac:dyDescent="0.2">
      <c r="N1368" s="367">
        <f t="shared" si="121"/>
        <v>20</v>
      </c>
      <c r="O1368" s="368">
        <f t="shared" si="120"/>
        <v>2250</v>
      </c>
      <c r="P1368" s="369">
        <f t="shared" si="122"/>
        <v>45005</v>
      </c>
      <c r="Q1368" s="369">
        <f t="shared" si="122"/>
        <v>45007</v>
      </c>
      <c r="R1368" s="7"/>
    </row>
    <row r="1369" spans="14:18" x14ac:dyDescent="0.2">
      <c r="N1369" s="367">
        <f t="shared" si="121"/>
        <v>21</v>
      </c>
      <c r="O1369" s="368">
        <f t="shared" si="120"/>
        <v>2143</v>
      </c>
      <c r="P1369" s="369">
        <f t="shared" si="122"/>
        <v>45006</v>
      </c>
      <c r="Q1369" s="369">
        <f t="shared" si="122"/>
        <v>45008</v>
      </c>
      <c r="R1369" s="7"/>
    </row>
    <row r="1370" spans="14:18" x14ac:dyDescent="0.2">
      <c r="N1370" s="367">
        <f t="shared" si="121"/>
        <v>22</v>
      </c>
      <c r="O1370" s="368">
        <f t="shared" si="120"/>
        <v>2046</v>
      </c>
      <c r="P1370" s="369">
        <f t="shared" si="122"/>
        <v>45007</v>
      </c>
      <c r="Q1370" s="369">
        <f t="shared" si="122"/>
        <v>45009</v>
      </c>
      <c r="R1370" s="7"/>
    </row>
    <row r="1371" spans="14:18" x14ac:dyDescent="0.2">
      <c r="N1371" s="367">
        <f t="shared" si="121"/>
        <v>23</v>
      </c>
      <c r="O1371" s="368">
        <f t="shared" si="120"/>
        <v>1957</v>
      </c>
      <c r="P1371" s="369">
        <f t="shared" si="122"/>
        <v>45008</v>
      </c>
      <c r="Q1371" s="369">
        <f t="shared" si="122"/>
        <v>45010</v>
      </c>
      <c r="R1371" s="7"/>
    </row>
    <row r="1372" spans="14:18" x14ac:dyDescent="0.2">
      <c r="N1372" s="367">
        <f t="shared" si="121"/>
        <v>24</v>
      </c>
      <c r="O1372" s="368">
        <f t="shared" si="120"/>
        <v>1875</v>
      </c>
      <c r="P1372" s="369">
        <f t="shared" ref="P1372:Q1387" si="123">P1371+1</f>
        <v>45009</v>
      </c>
      <c r="Q1372" s="369">
        <f t="shared" si="123"/>
        <v>45011</v>
      </c>
      <c r="R1372" s="7"/>
    </row>
    <row r="1373" spans="14:18" x14ac:dyDescent="0.2">
      <c r="N1373" s="367">
        <f t="shared" si="121"/>
        <v>25</v>
      </c>
      <c r="O1373" s="368">
        <f t="shared" si="120"/>
        <v>1800</v>
      </c>
      <c r="P1373" s="369">
        <f t="shared" si="123"/>
        <v>45010</v>
      </c>
      <c r="Q1373" s="369">
        <f t="shared" si="123"/>
        <v>45012</v>
      </c>
      <c r="R1373" s="7"/>
    </row>
    <row r="1374" spans="14:18" x14ac:dyDescent="0.2">
      <c r="N1374" s="367">
        <f t="shared" si="121"/>
        <v>26</v>
      </c>
      <c r="O1374" s="368">
        <f t="shared" si="120"/>
        <v>1731</v>
      </c>
      <c r="P1374" s="369">
        <f t="shared" si="123"/>
        <v>45011</v>
      </c>
      <c r="Q1374" s="369">
        <f t="shared" si="123"/>
        <v>45013</v>
      </c>
      <c r="R1374" s="7"/>
    </row>
    <row r="1375" spans="14:18" x14ac:dyDescent="0.2">
      <c r="N1375" s="367">
        <f t="shared" si="121"/>
        <v>27</v>
      </c>
      <c r="O1375" s="368">
        <f t="shared" si="120"/>
        <v>1667</v>
      </c>
      <c r="P1375" s="369">
        <f t="shared" si="123"/>
        <v>45012</v>
      </c>
      <c r="Q1375" s="369">
        <f t="shared" si="123"/>
        <v>45014</v>
      </c>
      <c r="R1375" s="7"/>
    </row>
    <row r="1376" spans="14:18" x14ac:dyDescent="0.2">
      <c r="N1376" s="367">
        <f t="shared" si="121"/>
        <v>28</v>
      </c>
      <c r="O1376" s="368">
        <f t="shared" si="120"/>
        <v>1608</v>
      </c>
      <c r="P1376" s="369">
        <f t="shared" si="123"/>
        <v>45013</v>
      </c>
      <c r="Q1376" s="369">
        <f t="shared" si="123"/>
        <v>45015</v>
      </c>
      <c r="R1376" s="7"/>
    </row>
    <row r="1377" spans="14:18" x14ac:dyDescent="0.2">
      <c r="N1377" s="367">
        <f t="shared" si="121"/>
        <v>29</v>
      </c>
      <c r="O1377" s="368">
        <f t="shared" si="120"/>
        <v>1552</v>
      </c>
      <c r="P1377" s="369">
        <f t="shared" si="123"/>
        <v>45014</v>
      </c>
      <c r="Q1377" s="369">
        <f t="shared" si="123"/>
        <v>45016</v>
      </c>
      <c r="R1377" s="7"/>
    </row>
    <row r="1378" spans="14:18" x14ac:dyDescent="0.2">
      <c r="N1378" s="367">
        <f t="shared" si="121"/>
        <v>30</v>
      </c>
      <c r="O1378" s="368">
        <f t="shared" si="120"/>
        <v>1501</v>
      </c>
      <c r="P1378" s="369">
        <f t="shared" si="123"/>
        <v>45015</v>
      </c>
      <c r="Q1378" s="369">
        <f t="shared" si="123"/>
        <v>45017</v>
      </c>
      <c r="R1378" s="7"/>
    </row>
    <row r="1379" spans="14:18" x14ac:dyDescent="0.2">
      <c r="N1379" s="367">
        <f t="shared" si="121"/>
        <v>31</v>
      </c>
      <c r="O1379" s="368">
        <f t="shared" si="120"/>
        <v>1452</v>
      </c>
      <c r="P1379" s="369">
        <f t="shared" si="123"/>
        <v>45016</v>
      </c>
      <c r="Q1379" s="369">
        <f t="shared" si="123"/>
        <v>45018</v>
      </c>
      <c r="R1379" s="7"/>
    </row>
    <row r="1380" spans="14:18" x14ac:dyDescent="0.2">
      <c r="N1380" s="367">
        <f t="shared" si="121"/>
        <v>1</v>
      </c>
      <c r="O1380" s="368">
        <f t="shared" si="120"/>
        <v>45017</v>
      </c>
      <c r="P1380" s="369">
        <f t="shared" si="123"/>
        <v>45017</v>
      </c>
      <c r="Q1380" s="369">
        <f t="shared" si="123"/>
        <v>45019</v>
      </c>
      <c r="R1380" s="7"/>
    </row>
    <row r="1381" spans="14:18" x14ac:dyDescent="0.2">
      <c r="N1381" s="367">
        <f t="shared" si="121"/>
        <v>2</v>
      </c>
      <c r="O1381" s="368">
        <f t="shared" si="120"/>
        <v>22509</v>
      </c>
      <c r="P1381" s="369">
        <f t="shared" si="123"/>
        <v>45018</v>
      </c>
      <c r="Q1381" s="369">
        <f t="shared" si="123"/>
        <v>45020</v>
      </c>
      <c r="R1381" s="7"/>
    </row>
    <row r="1382" spans="14:18" x14ac:dyDescent="0.2">
      <c r="N1382" s="367">
        <f t="shared" si="121"/>
        <v>3</v>
      </c>
      <c r="O1382" s="368">
        <f t="shared" si="120"/>
        <v>15006</v>
      </c>
      <c r="P1382" s="369">
        <f t="shared" si="123"/>
        <v>45019</v>
      </c>
      <c r="Q1382" s="369">
        <f t="shared" si="123"/>
        <v>45021</v>
      </c>
      <c r="R1382" s="7"/>
    </row>
    <row r="1383" spans="14:18" x14ac:dyDescent="0.2">
      <c r="N1383" s="367">
        <f t="shared" si="121"/>
        <v>4</v>
      </c>
      <c r="O1383" s="368">
        <f t="shared" si="120"/>
        <v>11255</v>
      </c>
      <c r="P1383" s="369">
        <f t="shared" si="123"/>
        <v>45020</v>
      </c>
      <c r="Q1383" s="369">
        <f t="shared" si="123"/>
        <v>45022</v>
      </c>
      <c r="R1383" s="7"/>
    </row>
    <row r="1384" spans="14:18" x14ac:dyDescent="0.2">
      <c r="N1384" s="367">
        <f t="shared" si="121"/>
        <v>5</v>
      </c>
      <c r="O1384" s="368">
        <f t="shared" si="120"/>
        <v>9004</v>
      </c>
      <c r="P1384" s="369">
        <f t="shared" si="123"/>
        <v>45021</v>
      </c>
      <c r="Q1384" s="369">
        <f t="shared" si="123"/>
        <v>45023</v>
      </c>
      <c r="R1384" s="7"/>
    </row>
    <row r="1385" spans="14:18" x14ac:dyDescent="0.2">
      <c r="N1385" s="367">
        <f t="shared" si="121"/>
        <v>6</v>
      </c>
      <c r="O1385" s="368">
        <f t="shared" si="120"/>
        <v>7504</v>
      </c>
      <c r="P1385" s="369">
        <f t="shared" si="123"/>
        <v>45022</v>
      </c>
      <c r="Q1385" s="369">
        <f t="shared" si="123"/>
        <v>45024</v>
      </c>
      <c r="R1385" s="7"/>
    </row>
    <row r="1386" spans="14:18" x14ac:dyDescent="0.2">
      <c r="N1386" s="367">
        <f t="shared" si="121"/>
        <v>7</v>
      </c>
      <c r="O1386" s="368">
        <f t="shared" si="120"/>
        <v>6432</v>
      </c>
      <c r="P1386" s="369">
        <f t="shared" si="123"/>
        <v>45023</v>
      </c>
      <c r="Q1386" s="369">
        <f t="shared" si="123"/>
        <v>45025</v>
      </c>
      <c r="R1386" s="7"/>
    </row>
    <row r="1387" spans="14:18" x14ac:dyDescent="0.2">
      <c r="N1387" s="367">
        <f t="shared" si="121"/>
        <v>8</v>
      </c>
      <c r="O1387" s="368">
        <f t="shared" si="120"/>
        <v>5628</v>
      </c>
      <c r="P1387" s="369">
        <f t="shared" si="123"/>
        <v>45024</v>
      </c>
      <c r="Q1387" s="369">
        <f t="shared" si="123"/>
        <v>45026</v>
      </c>
      <c r="R1387" s="7"/>
    </row>
    <row r="1388" spans="14:18" x14ac:dyDescent="0.2">
      <c r="N1388" s="367">
        <f t="shared" si="121"/>
        <v>9</v>
      </c>
      <c r="O1388" s="368">
        <f t="shared" si="120"/>
        <v>5003</v>
      </c>
      <c r="P1388" s="369">
        <f t="shared" ref="P1388:Q1403" si="124">P1387+1</f>
        <v>45025</v>
      </c>
      <c r="Q1388" s="369">
        <f t="shared" si="124"/>
        <v>45027</v>
      </c>
      <c r="R1388" s="7"/>
    </row>
    <row r="1389" spans="14:18" x14ac:dyDescent="0.2">
      <c r="N1389" s="367">
        <f t="shared" si="121"/>
        <v>10</v>
      </c>
      <c r="O1389" s="368">
        <f t="shared" si="120"/>
        <v>4503</v>
      </c>
      <c r="P1389" s="369">
        <f t="shared" si="124"/>
        <v>45026</v>
      </c>
      <c r="Q1389" s="369">
        <f t="shared" si="124"/>
        <v>45028</v>
      </c>
      <c r="R1389" s="7"/>
    </row>
    <row r="1390" spans="14:18" x14ac:dyDescent="0.2">
      <c r="N1390" s="367">
        <f t="shared" si="121"/>
        <v>11</v>
      </c>
      <c r="O1390" s="368">
        <f t="shared" si="120"/>
        <v>4093</v>
      </c>
      <c r="P1390" s="369">
        <f t="shared" si="124"/>
        <v>45027</v>
      </c>
      <c r="Q1390" s="369">
        <f t="shared" si="124"/>
        <v>45029</v>
      </c>
      <c r="R1390" s="7"/>
    </row>
    <row r="1391" spans="14:18" x14ac:dyDescent="0.2">
      <c r="N1391" s="367">
        <f t="shared" si="121"/>
        <v>12</v>
      </c>
      <c r="O1391" s="368">
        <f t="shared" si="120"/>
        <v>3752</v>
      </c>
      <c r="P1391" s="369">
        <f t="shared" si="124"/>
        <v>45028</v>
      </c>
      <c r="Q1391" s="369">
        <f t="shared" si="124"/>
        <v>45030</v>
      </c>
      <c r="R1391" s="7"/>
    </row>
    <row r="1392" spans="14:18" x14ac:dyDescent="0.2">
      <c r="N1392" s="367">
        <f t="shared" si="121"/>
        <v>13</v>
      </c>
      <c r="O1392" s="368">
        <f t="shared" si="120"/>
        <v>3464</v>
      </c>
      <c r="P1392" s="369">
        <f t="shared" si="124"/>
        <v>45029</v>
      </c>
      <c r="Q1392" s="369">
        <f t="shared" si="124"/>
        <v>45031</v>
      </c>
      <c r="R1392" s="7"/>
    </row>
    <row r="1393" spans="14:18" x14ac:dyDescent="0.2">
      <c r="N1393" s="367">
        <f t="shared" si="121"/>
        <v>14</v>
      </c>
      <c r="O1393" s="368">
        <f t="shared" si="120"/>
        <v>3216</v>
      </c>
      <c r="P1393" s="369">
        <f t="shared" si="124"/>
        <v>45030</v>
      </c>
      <c r="Q1393" s="369">
        <f t="shared" si="124"/>
        <v>45032</v>
      </c>
      <c r="R1393" s="7"/>
    </row>
    <row r="1394" spans="14:18" x14ac:dyDescent="0.2">
      <c r="N1394" s="367">
        <f t="shared" si="121"/>
        <v>15</v>
      </c>
      <c r="O1394" s="368">
        <f t="shared" si="120"/>
        <v>3002</v>
      </c>
      <c r="P1394" s="369">
        <f t="shared" si="124"/>
        <v>45031</v>
      </c>
      <c r="Q1394" s="369">
        <f t="shared" si="124"/>
        <v>45033</v>
      </c>
      <c r="R1394" s="7"/>
    </row>
    <row r="1395" spans="14:18" x14ac:dyDescent="0.2">
      <c r="N1395" s="367">
        <f t="shared" si="121"/>
        <v>16</v>
      </c>
      <c r="O1395" s="368">
        <f t="shared" si="120"/>
        <v>2815</v>
      </c>
      <c r="P1395" s="369">
        <f t="shared" si="124"/>
        <v>45032</v>
      </c>
      <c r="Q1395" s="369">
        <f t="shared" si="124"/>
        <v>45034</v>
      </c>
      <c r="R1395" s="7"/>
    </row>
    <row r="1396" spans="14:18" x14ac:dyDescent="0.2">
      <c r="N1396" s="367">
        <f t="shared" si="121"/>
        <v>17</v>
      </c>
      <c r="O1396" s="368">
        <f t="shared" si="120"/>
        <v>2649</v>
      </c>
      <c r="P1396" s="369">
        <f t="shared" si="124"/>
        <v>45033</v>
      </c>
      <c r="Q1396" s="369">
        <f t="shared" si="124"/>
        <v>45035</v>
      </c>
      <c r="R1396" s="7"/>
    </row>
    <row r="1397" spans="14:18" x14ac:dyDescent="0.2">
      <c r="N1397" s="367">
        <f t="shared" si="121"/>
        <v>18</v>
      </c>
      <c r="O1397" s="368">
        <f t="shared" si="120"/>
        <v>2502</v>
      </c>
      <c r="P1397" s="369">
        <f t="shared" si="124"/>
        <v>45034</v>
      </c>
      <c r="Q1397" s="369">
        <f t="shared" si="124"/>
        <v>45036</v>
      </c>
      <c r="R1397" s="7"/>
    </row>
    <row r="1398" spans="14:18" x14ac:dyDescent="0.2">
      <c r="N1398" s="367">
        <f t="shared" si="121"/>
        <v>19</v>
      </c>
      <c r="O1398" s="368">
        <f t="shared" si="120"/>
        <v>2370</v>
      </c>
      <c r="P1398" s="369">
        <f t="shared" si="124"/>
        <v>45035</v>
      </c>
      <c r="Q1398" s="369">
        <f t="shared" si="124"/>
        <v>45037</v>
      </c>
      <c r="R1398" s="7"/>
    </row>
    <row r="1399" spans="14:18" x14ac:dyDescent="0.2">
      <c r="N1399" s="367">
        <f t="shared" si="121"/>
        <v>20</v>
      </c>
      <c r="O1399" s="368">
        <f t="shared" si="120"/>
        <v>2252</v>
      </c>
      <c r="P1399" s="369">
        <f t="shared" si="124"/>
        <v>45036</v>
      </c>
      <c r="Q1399" s="369">
        <f t="shared" si="124"/>
        <v>45038</v>
      </c>
      <c r="R1399" s="7"/>
    </row>
    <row r="1400" spans="14:18" x14ac:dyDescent="0.2">
      <c r="N1400" s="367">
        <f t="shared" si="121"/>
        <v>21</v>
      </c>
      <c r="O1400" s="368">
        <f t="shared" si="120"/>
        <v>2145</v>
      </c>
      <c r="P1400" s="369">
        <f t="shared" si="124"/>
        <v>45037</v>
      </c>
      <c r="Q1400" s="369">
        <f t="shared" si="124"/>
        <v>45039</v>
      </c>
      <c r="R1400" s="7"/>
    </row>
    <row r="1401" spans="14:18" x14ac:dyDescent="0.2">
      <c r="N1401" s="367">
        <f t="shared" si="121"/>
        <v>22</v>
      </c>
      <c r="O1401" s="368">
        <f t="shared" si="120"/>
        <v>2047</v>
      </c>
      <c r="P1401" s="369">
        <f t="shared" si="124"/>
        <v>45038</v>
      </c>
      <c r="Q1401" s="369">
        <f t="shared" si="124"/>
        <v>45040</v>
      </c>
      <c r="R1401" s="7"/>
    </row>
    <row r="1402" spans="14:18" x14ac:dyDescent="0.2">
      <c r="N1402" s="367">
        <f t="shared" si="121"/>
        <v>23</v>
      </c>
      <c r="O1402" s="368">
        <f t="shared" si="120"/>
        <v>1958</v>
      </c>
      <c r="P1402" s="369">
        <f t="shared" si="124"/>
        <v>45039</v>
      </c>
      <c r="Q1402" s="369">
        <f t="shared" si="124"/>
        <v>45041</v>
      </c>
      <c r="R1402" s="7"/>
    </row>
    <row r="1403" spans="14:18" x14ac:dyDescent="0.2">
      <c r="N1403" s="367">
        <f t="shared" si="121"/>
        <v>24</v>
      </c>
      <c r="O1403" s="368">
        <f t="shared" si="120"/>
        <v>1877</v>
      </c>
      <c r="P1403" s="369">
        <f t="shared" si="124"/>
        <v>45040</v>
      </c>
      <c r="Q1403" s="369">
        <f t="shared" si="124"/>
        <v>45042</v>
      </c>
      <c r="R1403" s="7"/>
    </row>
    <row r="1404" spans="14:18" x14ac:dyDescent="0.2">
      <c r="N1404" s="367">
        <f t="shared" si="121"/>
        <v>25</v>
      </c>
      <c r="O1404" s="368">
        <f t="shared" si="120"/>
        <v>1802</v>
      </c>
      <c r="P1404" s="369">
        <f t="shared" ref="P1404:Q1419" si="125">P1403+1</f>
        <v>45041</v>
      </c>
      <c r="Q1404" s="369">
        <f t="shared" si="125"/>
        <v>45043</v>
      </c>
      <c r="R1404" s="7"/>
    </row>
    <row r="1405" spans="14:18" x14ac:dyDescent="0.2">
      <c r="N1405" s="367">
        <f t="shared" si="121"/>
        <v>26</v>
      </c>
      <c r="O1405" s="368">
        <f t="shared" si="120"/>
        <v>1732</v>
      </c>
      <c r="P1405" s="369">
        <f t="shared" si="125"/>
        <v>45042</v>
      </c>
      <c r="Q1405" s="369">
        <f t="shared" si="125"/>
        <v>45044</v>
      </c>
      <c r="R1405" s="7"/>
    </row>
    <row r="1406" spans="14:18" x14ac:dyDescent="0.2">
      <c r="N1406" s="367">
        <f t="shared" si="121"/>
        <v>27</v>
      </c>
      <c r="O1406" s="368">
        <f t="shared" si="120"/>
        <v>1668</v>
      </c>
      <c r="P1406" s="369">
        <f t="shared" si="125"/>
        <v>45043</v>
      </c>
      <c r="Q1406" s="369">
        <f t="shared" si="125"/>
        <v>45045</v>
      </c>
      <c r="R1406" s="7"/>
    </row>
    <row r="1407" spans="14:18" x14ac:dyDescent="0.2">
      <c r="N1407" s="367">
        <f t="shared" si="121"/>
        <v>28</v>
      </c>
      <c r="O1407" s="368">
        <f t="shared" si="120"/>
        <v>1609</v>
      </c>
      <c r="P1407" s="369">
        <f t="shared" si="125"/>
        <v>45044</v>
      </c>
      <c r="Q1407" s="369">
        <f t="shared" si="125"/>
        <v>45046</v>
      </c>
      <c r="R1407" s="7"/>
    </row>
    <row r="1408" spans="14:18" x14ac:dyDescent="0.2">
      <c r="N1408" s="367">
        <f t="shared" si="121"/>
        <v>29</v>
      </c>
      <c r="O1408" s="368">
        <f t="shared" si="120"/>
        <v>1553</v>
      </c>
      <c r="P1408" s="369">
        <f t="shared" si="125"/>
        <v>45045</v>
      </c>
      <c r="Q1408" s="369">
        <f t="shared" si="125"/>
        <v>45047</v>
      </c>
      <c r="R1408" s="7"/>
    </row>
    <row r="1409" spans="14:18" x14ac:dyDescent="0.2">
      <c r="N1409" s="367">
        <f t="shared" si="121"/>
        <v>30</v>
      </c>
      <c r="O1409" s="368">
        <f t="shared" si="120"/>
        <v>1502</v>
      </c>
      <c r="P1409" s="369">
        <f t="shared" si="125"/>
        <v>45046</v>
      </c>
      <c r="Q1409" s="369">
        <f t="shared" si="125"/>
        <v>45048</v>
      </c>
      <c r="R1409" s="7"/>
    </row>
    <row r="1410" spans="14:18" x14ac:dyDescent="0.2">
      <c r="N1410" s="367">
        <f t="shared" si="121"/>
        <v>1</v>
      </c>
      <c r="O1410" s="368">
        <f t="shared" si="120"/>
        <v>45047</v>
      </c>
      <c r="P1410" s="369">
        <f t="shared" si="125"/>
        <v>45047</v>
      </c>
      <c r="Q1410" s="369">
        <f t="shared" si="125"/>
        <v>45049</v>
      </c>
      <c r="R1410" s="7"/>
    </row>
    <row r="1411" spans="14:18" x14ac:dyDescent="0.2">
      <c r="N1411" s="367">
        <f t="shared" si="121"/>
        <v>2</v>
      </c>
      <c r="O1411" s="368">
        <f t="shared" si="120"/>
        <v>22524</v>
      </c>
      <c r="P1411" s="369">
        <f t="shared" si="125"/>
        <v>45048</v>
      </c>
      <c r="Q1411" s="369">
        <f t="shared" si="125"/>
        <v>45050</v>
      </c>
      <c r="R1411" s="7"/>
    </row>
    <row r="1412" spans="14:18" x14ac:dyDescent="0.2">
      <c r="N1412" s="367">
        <f t="shared" si="121"/>
        <v>3</v>
      </c>
      <c r="O1412" s="368">
        <f t="shared" si="120"/>
        <v>15016</v>
      </c>
      <c r="P1412" s="369">
        <f t="shared" si="125"/>
        <v>45049</v>
      </c>
      <c r="Q1412" s="369">
        <f t="shared" si="125"/>
        <v>45051</v>
      </c>
      <c r="R1412" s="7"/>
    </row>
    <row r="1413" spans="14:18" x14ac:dyDescent="0.2">
      <c r="N1413" s="367">
        <f t="shared" si="121"/>
        <v>4</v>
      </c>
      <c r="O1413" s="368">
        <f t="shared" si="120"/>
        <v>11263</v>
      </c>
      <c r="P1413" s="369">
        <f t="shared" si="125"/>
        <v>45050</v>
      </c>
      <c r="Q1413" s="369">
        <f t="shared" si="125"/>
        <v>45052</v>
      </c>
      <c r="R1413" s="7"/>
    </row>
    <row r="1414" spans="14:18" x14ac:dyDescent="0.2">
      <c r="N1414" s="367">
        <f t="shared" si="121"/>
        <v>5</v>
      </c>
      <c r="O1414" s="368">
        <f t="shared" si="120"/>
        <v>9010</v>
      </c>
      <c r="P1414" s="369">
        <f t="shared" si="125"/>
        <v>45051</v>
      </c>
      <c r="Q1414" s="369">
        <f t="shared" si="125"/>
        <v>45053</v>
      </c>
      <c r="R1414" s="7"/>
    </row>
    <row r="1415" spans="14:18" x14ac:dyDescent="0.2">
      <c r="N1415" s="367">
        <f t="shared" si="121"/>
        <v>6</v>
      </c>
      <c r="O1415" s="368">
        <f t="shared" si="120"/>
        <v>7509</v>
      </c>
      <c r="P1415" s="369">
        <f t="shared" si="125"/>
        <v>45052</v>
      </c>
      <c r="Q1415" s="369">
        <f t="shared" si="125"/>
        <v>45054</v>
      </c>
      <c r="R1415" s="7"/>
    </row>
    <row r="1416" spans="14:18" x14ac:dyDescent="0.2">
      <c r="N1416" s="367">
        <f t="shared" si="121"/>
        <v>7</v>
      </c>
      <c r="O1416" s="368">
        <f t="shared" si="120"/>
        <v>6436</v>
      </c>
      <c r="P1416" s="369">
        <f t="shared" si="125"/>
        <v>45053</v>
      </c>
      <c r="Q1416" s="369">
        <f t="shared" si="125"/>
        <v>45055</v>
      </c>
      <c r="R1416" s="7"/>
    </row>
    <row r="1417" spans="14:18" x14ac:dyDescent="0.2">
      <c r="N1417" s="367">
        <f t="shared" si="121"/>
        <v>8</v>
      </c>
      <c r="O1417" s="368">
        <f t="shared" ref="O1417:O1480" si="126">ROUND(P1417/N1417,0)</f>
        <v>5632</v>
      </c>
      <c r="P1417" s="369">
        <f t="shared" si="125"/>
        <v>45054</v>
      </c>
      <c r="Q1417" s="369">
        <f t="shared" si="125"/>
        <v>45056</v>
      </c>
      <c r="R1417" s="7"/>
    </row>
    <row r="1418" spans="14:18" x14ac:dyDescent="0.2">
      <c r="N1418" s="367">
        <f t="shared" ref="N1418:N1481" si="127">DAY(P1418)</f>
        <v>9</v>
      </c>
      <c r="O1418" s="368">
        <f t="shared" si="126"/>
        <v>5006</v>
      </c>
      <c r="P1418" s="369">
        <f t="shared" si="125"/>
        <v>45055</v>
      </c>
      <c r="Q1418" s="369">
        <f t="shared" si="125"/>
        <v>45057</v>
      </c>
      <c r="R1418" s="7"/>
    </row>
    <row r="1419" spans="14:18" x14ac:dyDescent="0.2">
      <c r="N1419" s="367">
        <f t="shared" si="127"/>
        <v>10</v>
      </c>
      <c r="O1419" s="368">
        <f t="shared" si="126"/>
        <v>4506</v>
      </c>
      <c r="P1419" s="369">
        <f t="shared" si="125"/>
        <v>45056</v>
      </c>
      <c r="Q1419" s="369">
        <f t="shared" si="125"/>
        <v>45058</v>
      </c>
      <c r="R1419" s="7"/>
    </row>
    <row r="1420" spans="14:18" x14ac:dyDescent="0.2">
      <c r="N1420" s="367">
        <f t="shared" si="127"/>
        <v>11</v>
      </c>
      <c r="O1420" s="368">
        <f t="shared" si="126"/>
        <v>4096</v>
      </c>
      <c r="P1420" s="369">
        <f t="shared" ref="P1420:Q1435" si="128">P1419+1</f>
        <v>45057</v>
      </c>
      <c r="Q1420" s="369">
        <f t="shared" si="128"/>
        <v>45059</v>
      </c>
      <c r="R1420" s="7"/>
    </row>
    <row r="1421" spans="14:18" x14ac:dyDescent="0.2">
      <c r="N1421" s="367">
        <f t="shared" si="127"/>
        <v>12</v>
      </c>
      <c r="O1421" s="368">
        <f t="shared" si="126"/>
        <v>3755</v>
      </c>
      <c r="P1421" s="369">
        <f t="shared" si="128"/>
        <v>45058</v>
      </c>
      <c r="Q1421" s="369">
        <f t="shared" si="128"/>
        <v>45060</v>
      </c>
      <c r="R1421" s="7"/>
    </row>
    <row r="1422" spans="14:18" x14ac:dyDescent="0.2">
      <c r="N1422" s="367">
        <f t="shared" si="127"/>
        <v>13</v>
      </c>
      <c r="O1422" s="368">
        <f t="shared" si="126"/>
        <v>3466</v>
      </c>
      <c r="P1422" s="369">
        <f t="shared" si="128"/>
        <v>45059</v>
      </c>
      <c r="Q1422" s="369">
        <f t="shared" si="128"/>
        <v>45061</v>
      </c>
      <c r="R1422" s="7"/>
    </row>
    <row r="1423" spans="14:18" x14ac:dyDescent="0.2">
      <c r="N1423" s="367">
        <f t="shared" si="127"/>
        <v>14</v>
      </c>
      <c r="O1423" s="368">
        <f t="shared" si="126"/>
        <v>3219</v>
      </c>
      <c r="P1423" s="369">
        <f t="shared" si="128"/>
        <v>45060</v>
      </c>
      <c r="Q1423" s="369">
        <f t="shared" si="128"/>
        <v>45062</v>
      </c>
      <c r="R1423" s="7"/>
    </row>
    <row r="1424" spans="14:18" x14ac:dyDescent="0.2">
      <c r="N1424" s="367">
        <f t="shared" si="127"/>
        <v>15</v>
      </c>
      <c r="O1424" s="368">
        <f t="shared" si="126"/>
        <v>3004</v>
      </c>
      <c r="P1424" s="369">
        <f t="shared" si="128"/>
        <v>45061</v>
      </c>
      <c r="Q1424" s="369">
        <f t="shared" si="128"/>
        <v>45063</v>
      </c>
      <c r="R1424" s="7"/>
    </row>
    <row r="1425" spans="14:18" x14ac:dyDescent="0.2">
      <c r="N1425" s="367">
        <f t="shared" si="127"/>
        <v>16</v>
      </c>
      <c r="O1425" s="368">
        <f t="shared" si="126"/>
        <v>2816</v>
      </c>
      <c r="P1425" s="369">
        <f t="shared" si="128"/>
        <v>45062</v>
      </c>
      <c r="Q1425" s="369">
        <f t="shared" si="128"/>
        <v>45064</v>
      </c>
      <c r="R1425" s="7"/>
    </row>
    <row r="1426" spans="14:18" x14ac:dyDescent="0.2">
      <c r="N1426" s="367">
        <f t="shared" si="127"/>
        <v>17</v>
      </c>
      <c r="O1426" s="368">
        <f t="shared" si="126"/>
        <v>2651</v>
      </c>
      <c r="P1426" s="369">
        <f t="shared" si="128"/>
        <v>45063</v>
      </c>
      <c r="Q1426" s="369">
        <f t="shared" si="128"/>
        <v>45065</v>
      </c>
      <c r="R1426" s="7"/>
    </row>
    <row r="1427" spans="14:18" x14ac:dyDescent="0.2">
      <c r="N1427" s="367">
        <f t="shared" si="127"/>
        <v>18</v>
      </c>
      <c r="O1427" s="368">
        <f t="shared" si="126"/>
        <v>2504</v>
      </c>
      <c r="P1427" s="369">
        <f t="shared" si="128"/>
        <v>45064</v>
      </c>
      <c r="Q1427" s="369">
        <f t="shared" si="128"/>
        <v>45066</v>
      </c>
      <c r="R1427" s="7"/>
    </row>
    <row r="1428" spans="14:18" x14ac:dyDescent="0.2">
      <c r="N1428" s="367">
        <f t="shared" si="127"/>
        <v>19</v>
      </c>
      <c r="O1428" s="368">
        <f t="shared" si="126"/>
        <v>2372</v>
      </c>
      <c r="P1428" s="369">
        <f t="shared" si="128"/>
        <v>45065</v>
      </c>
      <c r="Q1428" s="369">
        <f t="shared" si="128"/>
        <v>45067</v>
      </c>
      <c r="R1428" s="7"/>
    </row>
    <row r="1429" spans="14:18" x14ac:dyDescent="0.2">
      <c r="N1429" s="367">
        <f t="shared" si="127"/>
        <v>20</v>
      </c>
      <c r="O1429" s="368">
        <f t="shared" si="126"/>
        <v>2253</v>
      </c>
      <c r="P1429" s="369">
        <f t="shared" si="128"/>
        <v>45066</v>
      </c>
      <c r="Q1429" s="369">
        <f t="shared" si="128"/>
        <v>45068</v>
      </c>
      <c r="R1429" s="7"/>
    </row>
    <row r="1430" spans="14:18" x14ac:dyDescent="0.2">
      <c r="N1430" s="367">
        <f t="shared" si="127"/>
        <v>21</v>
      </c>
      <c r="O1430" s="368">
        <f t="shared" si="126"/>
        <v>2146</v>
      </c>
      <c r="P1430" s="369">
        <f t="shared" si="128"/>
        <v>45067</v>
      </c>
      <c r="Q1430" s="369">
        <f t="shared" si="128"/>
        <v>45069</v>
      </c>
      <c r="R1430" s="7"/>
    </row>
    <row r="1431" spans="14:18" x14ac:dyDescent="0.2">
      <c r="N1431" s="367">
        <f t="shared" si="127"/>
        <v>22</v>
      </c>
      <c r="O1431" s="368">
        <f t="shared" si="126"/>
        <v>2049</v>
      </c>
      <c r="P1431" s="369">
        <f t="shared" si="128"/>
        <v>45068</v>
      </c>
      <c r="Q1431" s="369">
        <f t="shared" si="128"/>
        <v>45070</v>
      </c>
      <c r="R1431" s="7"/>
    </row>
    <row r="1432" spans="14:18" x14ac:dyDescent="0.2">
      <c r="N1432" s="367">
        <f t="shared" si="127"/>
        <v>23</v>
      </c>
      <c r="O1432" s="368">
        <f t="shared" si="126"/>
        <v>1960</v>
      </c>
      <c r="P1432" s="369">
        <f t="shared" si="128"/>
        <v>45069</v>
      </c>
      <c r="Q1432" s="369">
        <f t="shared" si="128"/>
        <v>45071</v>
      </c>
      <c r="R1432" s="7"/>
    </row>
    <row r="1433" spans="14:18" x14ac:dyDescent="0.2">
      <c r="N1433" s="367">
        <f t="shared" si="127"/>
        <v>24</v>
      </c>
      <c r="O1433" s="368">
        <f t="shared" si="126"/>
        <v>1878</v>
      </c>
      <c r="P1433" s="369">
        <f t="shared" si="128"/>
        <v>45070</v>
      </c>
      <c r="Q1433" s="369">
        <f t="shared" si="128"/>
        <v>45072</v>
      </c>
      <c r="R1433" s="7"/>
    </row>
    <row r="1434" spans="14:18" x14ac:dyDescent="0.2">
      <c r="N1434" s="367">
        <f t="shared" si="127"/>
        <v>25</v>
      </c>
      <c r="O1434" s="368">
        <f t="shared" si="126"/>
        <v>1803</v>
      </c>
      <c r="P1434" s="369">
        <f t="shared" si="128"/>
        <v>45071</v>
      </c>
      <c r="Q1434" s="369">
        <f t="shared" si="128"/>
        <v>45073</v>
      </c>
      <c r="R1434" s="7"/>
    </row>
    <row r="1435" spans="14:18" x14ac:dyDescent="0.2">
      <c r="N1435" s="367">
        <f t="shared" si="127"/>
        <v>26</v>
      </c>
      <c r="O1435" s="368">
        <f t="shared" si="126"/>
        <v>1734</v>
      </c>
      <c r="P1435" s="369">
        <f t="shared" si="128"/>
        <v>45072</v>
      </c>
      <c r="Q1435" s="369">
        <f t="shared" si="128"/>
        <v>45074</v>
      </c>
      <c r="R1435" s="7"/>
    </row>
    <row r="1436" spans="14:18" x14ac:dyDescent="0.2">
      <c r="N1436" s="367">
        <f t="shared" si="127"/>
        <v>27</v>
      </c>
      <c r="O1436" s="368">
        <f t="shared" si="126"/>
        <v>1669</v>
      </c>
      <c r="P1436" s="369">
        <f t="shared" ref="P1436:Q1451" si="129">P1435+1</f>
        <v>45073</v>
      </c>
      <c r="Q1436" s="369">
        <f t="shared" si="129"/>
        <v>45075</v>
      </c>
      <c r="R1436" s="7"/>
    </row>
    <row r="1437" spans="14:18" x14ac:dyDescent="0.2">
      <c r="N1437" s="367">
        <f t="shared" si="127"/>
        <v>28</v>
      </c>
      <c r="O1437" s="368">
        <f t="shared" si="126"/>
        <v>1610</v>
      </c>
      <c r="P1437" s="369">
        <f t="shared" si="129"/>
        <v>45074</v>
      </c>
      <c r="Q1437" s="369">
        <f t="shared" si="129"/>
        <v>45076</v>
      </c>
      <c r="R1437" s="7"/>
    </row>
    <row r="1438" spans="14:18" x14ac:dyDescent="0.2">
      <c r="N1438" s="367">
        <f t="shared" si="127"/>
        <v>29</v>
      </c>
      <c r="O1438" s="368">
        <f t="shared" si="126"/>
        <v>1554</v>
      </c>
      <c r="P1438" s="369">
        <f t="shared" si="129"/>
        <v>45075</v>
      </c>
      <c r="Q1438" s="369">
        <f t="shared" si="129"/>
        <v>45077</v>
      </c>
      <c r="R1438" s="7"/>
    </row>
    <row r="1439" spans="14:18" x14ac:dyDescent="0.2">
      <c r="N1439" s="367">
        <f t="shared" si="127"/>
        <v>30</v>
      </c>
      <c r="O1439" s="368">
        <f t="shared" si="126"/>
        <v>1503</v>
      </c>
      <c r="P1439" s="369">
        <f t="shared" si="129"/>
        <v>45076</v>
      </c>
      <c r="Q1439" s="369">
        <f t="shared" si="129"/>
        <v>45078</v>
      </c>
      <c r="R1439" s="7"/>
    </row>
    <row r="1440" spans="14:18" x14ac:dyDescent="0.2">
      <c r="N1440" s="367">
        <f t="shared" si="127"/>
        <v>31</v>
      </c>
      <c r="O1440" s="368">
        <f t="shared" si="126"/>
        <v>1454</v>
      </c>
      <c r="P1440" s="369">
        <f t="shared" si="129"/>
        <v>45077</v>
      </c>
      <c r="Q1440" s="369">
        <f t="shared" si="129"/>
        <v>45079</v>
      </c>
      <c r="R1440" s="7"/>
    </row>
    <row r="1441" spans="14:18" x14ac:dyDescent="0.2">
      <c r="N1441" s="367">
        <f t="shared" si="127"/>
        <v>1</v>
      </c>
      <c r="O1441" s="368">
        <f t="shared" si="126"/>
        <v>45078</v>
      </c>
      <c r="P1441" s="369">
        <f t="shared" si="129"/>
        <v>45078</v>
      </c>
      <c r="Q1441" s="369">
        <f t="shared" si="129"/>
        <v>45080</v>
      </c>
      <c r="R1441" s="7"/>
    </row>
    <row r="1442" spans="14:18" x14ac:dyDescent="0.2">
      <c r="N1442" s="367">
        <f t="shared" si="127"/>
        <v>2</v>
      </c>
      <c r="O1442" s="368">
        <f t="shared" si="126"/>
        <v>22540</v>
      </c>
      <c r="P1442" s="369">
        <f t="shared" si="129"/>
        <v>45079</v>
      </c>
      <c r="Q1442" s="369">
        <f t="shared" si="129"/>
        <v>45081</v>
      </c>
      <c r="R1442" s="7"/>
    </row>
    <row r="1443" spans="14:18" x14ac:dyDescent="0.2">
      <c r="N1443" s="367">
        <f t="shared" si="127"/>
        <v>3</v>
      </c>
      <c r="O1443" s="368">
        <f t="shared" si="126"/>
        <v>15027</v>
      </c>
      <c r="P1443" s="369">
        <f t="shared" si="129"/>
        <v>45080</v>
      </c>
      <c r="Q1443" s="369">
        <f t="shared" si="129"/>
        <v>45082</v>
      </c>
      <c r="R1443" s="7"/>
    </row>
    <row r="1444" spans="14:18" x14ac:dyDescent="0.2">
      <c r="N1444" s="367">
        <f t="shared" si="127"/>
        <v>4</v>
      </c>
      <c r="O1444" s="368">
        <f t="shared" si="126"/>
        <v>11270</v>
      </c>
      <c r="P1444" s="369">
        <f t="shared" si="129"/>
        <v>45081</v>
      </c>
      <c r="Q1444" s="369">
        <f t="shared" si="129"/>
        <v>45083</v>
      </c>
      <c r="R1444" s="7"/>
    </row>
    <row r="1445" spans="14:18" x14ac:dyDescent="0.2">
      <c r="N1445" s="367">
        <f t="shared" si="127"/>
        <v>5</v>
      </c>
      <c r="O1445" s="368">
        <f t="shared" si="126"/>
        <v>9016</v>
      </c>
      <c r="P1445" s="369">
        <f t="shared" si="129"/>
        <v>45082</v>
      </c>
      <c r="Q1445" s="369">
        <f t="shared" si="129"/>
        <v>45084</v>
      </c>
      <c r="R1445" s="7"/>
    </row>
    <row r="1446" spans="14:18" x14ac:dyDescent="0.2">
      <c r="N1446" s="367">
        <f t="shared" si="127"/>
        <v>6</v>
      </c>
      <c r="O1446" s="368">
        <f t="shared" si="126"/>
        <v>7514</v>
      </c>
      <c r="P1446" s="369">
        <f t="shared" si="129"/>
        <v>45083</v>
      </c>
      <c r="Q1446" s="369">
        <f t="shared" si="129"/>
        <v>45085</v>
      </c>
      <c r="R1446" s="7"/>
    </row>
    <row r="1447" spans="14:18" x14ac:dyDescent="0.2">
      <c r="N1447" s="367">
        <f t="shared" si="127"/>
        <v>7</v>
      </c>
      <c r="O1447" s="368">
        <f t="shared" si="126"/>
        <v>6441</v>
      </c>
      <c r="P1447" s="369">
        <f t="shared" si="129"/>
        <v>45084</v>
      </c>
      <c r="Q1447" s="369">
        <f t="shared" si="129"/>
        <v>45086</v>
      </c>
      <c r="R1447" s="7"/>
    </row>
    <row r="1448" spans="14:18" x14ac:dyDescent="0.2">
      <c r="N1448" s="367">
        <f t="shared" si="127"/>
        <v>8</v>
      </c>
      <c r="O1448" s="368">
        <f t="shared" si="126"/>
        <v>5636</v>
      </c>
      <c r="P1448" s="369">
        <f t="shared" si="129"/>
        <v>45085</v>
      </c>
      <c r="Q1448" s="369">
        <f t="shared" si="129"/>
        <v>45087</v>
      </c>
      <c r="R1448" s="7"/>
    </row>
    <row r="1449" spans="14:18" x14ac:dyDescent="0.2">
      <c r="N1449" s="367">
        <f t="shared" si="127"/>
        <v>9</v>
      </c>
      <c r="O1449" s="368">
        <f t="shared" si="126"/>
        <v>5010</v>
      </c>
      <c r="P1449" s="369">
        <f t="shared" si="129"/>
        <v>45086</v>
      </c>
      <c r="Q1449" s="369">
        <f t="shared" si="129"/>
        <v>45088</v>
      </c>
      <c r="R1449" s="7"/>
    </row>
    <row r="1450" spans="14:18" x14ac:dyDescent="0.2">
      <c r="N1450" s="367">
        <f t="shared" si="127"/>
        <v>10</v>
      </c>
      <c r="O1450" s="368">
        <f t="shared" si="126"/>
        <v>4509</v>
      </c>
      <c r="P1450" s="369">
        <f t="shared" si="129"/>
        <v>45087</v>
      </c>
      <c r="Q1450" s="369">
        <f t="shared" si="129"/>
        <v>45089</v>
      </c>
      <c r="R1450" s="7"/>
    </row>
    <row r="1451" spans="14:18" x14ac:dyDescent="0.2">
      <c r="N1451" s="367">
        <f t="shared" si="127"/>
        <v>11</v>
      </c>
      <c r="O1451" s="368">
        <f t="shared" si="126"/>
        <v>4099</v>
      </c>
      <c r="P1451" s="369">
        <f t="shared" si="129"/>
        <v>45088</v>
      </c>
      <c r="Q1451" s="369">
        <f t="shared" si="129"/>
        <v>45090</v>
      </c>
      <c r="R1451" s="7"/>
    </row>
    <row r="1452" spans="14:18" x14ac:dyDescent="0.2">
      <c r="N1452" s="367">
        <f t="shared" si="127"/>
        <v>12</v>
      </c>
      <c r="O1452" s="368">
        <f t="shared" si="126"/>
        <v>3757</v>
      </c>
      <c r="P1452" s="369">
        <f t="shared" ref="P1452:Q1467" si="130">P1451+1</f>
        <v>45089</v>
      </c>
      <c r="Q1452" s="369">
        <f t="shared" si="130"/>
        <v>45091</v>
      </c>
      <c r="R1452" s="7"/>
    </row>
    <row r="1453" spans="14:18" x14ac:dyDescent="0.2">
      <c r="N1453" s="367">
        <f t="shared" si="127"/>
        <v>13</v>
      </c>
      <c r="O1453" s="368">
        <f t="shared" si="126"/>
        <v>3468</v>
      </c>
      <c r="P1453" s="369">
        <f t="shared" si="130"/>
        <v>45090</v>
      </c>
      <c r="Q1453" s="369">
        <f t="shared" si="130"/>
        <v>45092</v>
      </c>
      <c r="R1453" s="7"/>
    </row>
    <row r="1454" spans="14:18" x14ac:dyDescent="0.2">
      <c r="N1454" s="367">
        <f t="shared" si="127"/>
        <v>14</v>
      </c>
      <c r="O1454" s="368">
        <f t="shared" si="126"/>
        <v>3221</v>
      </c>
      <c r="P1454" s="369">
        <f t="shared" si="130"/>
        <v>45091</v>
      </c>
      <c r="Q1454" s="369">
        <f t="shared" si="130"/>
        <v>45093</v>
      </c>
      <c r="R1454" s="7"/>
    </row>
    <row r="1455" spans="14:18" x14ac:dyDescent="0.2">
      <c r="N1455" s="367">
        <f t="shared" si="127"/>
        <v>15</v>
      </c>
      <c r="O1455" s="368">
        <f t="shared" si="126"/>
        <v>3006</v>
      </c>
      <c r="P1455" s="369">
        <f t="shared" si="130"/>
        <v>45092</v>
      </c>
      <c r="Q1455" s="369">
        <f t="shared" si="130"/>
        <v>45094</v>
      </c>
      <c r="R1455" s="7"/>
    </row>
    <row r="1456" spans="14:18" x14ac:dyDescent="0.2">
      <c r="N1456" s="367">
        <f t="shared" si="127"/>
        <v>16</v>
      </c>
      <c r="O1456" s="368">
        <f t="shared" si="126"/>
        <v>2818</v>
      </c>
      <c r="P1456" s="369">
        <f t="shared" si="130"/>
        <v>45093</v>
      </c>
      <c r="Q1456" s="369">
        <f t="shared" si="130"/>
        <v>45095</v>
      </c>
      <c r="R1456" s="7"/>
    </row>
    <row r="1457" spans="14:18" x14ac:dyDescent="0.2">
      <c r="N1457" s="367">
        <f t="shared" si="127"/>
        <v>17</v>
      </c>
      <c r="O1457" s="368">
        <f t="shared" si="126"/>
        <v>2653</v>
      </c>
      <c r="P1457" s="369">
        <f t="shared" si="130"/>
        <v>45094</v>
      </c>
      <c r="Q1457" s="369">
        <f t="shared" si="130"/>
        <v>45096</v>
      </c>
      <c r="R1457" s="7"/>
    </row>
    <row r="1458" spans="14:18" x14ac:dyDescent="0.2">
      <c r="N1458" s="367">
        <f t="shared" si="127"/>
        <v>18</v>
      </c>
      <c r="O1458" s="368">
        <f t="shared" si="126"/>
        <v>2505</v>
      </c>
      <c r="P1458" s="369">
        <f t="shared" si="130"/>
        <v>45095</v>
      </c>
      <c r="Q1458" s="369">
        <f t="shared" si="130"/>
        <v>45097</v>
      </c>
      <c r="R1458" s="7"/>
    </row>
    <row r="1459" spans="14:18" x14ac:dyDescent="0.2">
      <c r="N1459" s="367">
        <f t="shared" si="127"/>
        <v>19</v>
      </c>
      <c r="O1459" s="368">
        <f t="shared" si="126"/>
        <v>2373</v>
      </c>
      <c r="P1459" s="369">
        <f t="shared" si="130"/>
        <v>45096</v>
      </c>
      <c r="Q1459" s="369">
        <f t="shared" si="130"/>
        <v>45098</v>
      </c>
      <c r="R1459" s="7"/>
    </row>
    <row r="1460" spans="14:18" x14ac:dyDescent="0.2">
      <c r="N1460" s="367">
        <f t="shared" si="127"/>
        <v>20</v>
      </c>
      <c r="O1460" s="368">
        <f t="shared" si="126"/>
        <v>2255</v>
      </c>
      <c r="P1460" s="369">
        <f t="shared" si="130"/>
        <v>45097</v>
      </c>
      <c r="Q1460" s="369">
        <f t="shared" si="130"/>
        <v>45099</v>
      </c>
      <c r="R1460" s="7"/>
    </row>
    <row r="1461" spans="14:18" x14ac:dyDescent="0.2">
      <c r="N1461" s="367">
        <f t="shared" si="127"/>
        <v>21</v>
      </c>
      <c r="O1461" s="368">
        <f t="shared" si="126"/>
        <v>2148</v>
      </c>
      <c r="P1461" s="369">
        <f t="shared" si="130"/>
        <v>45098</v>
      </c>
      <c r="Q1461" s="369">
        <f t="shared" si="130"/>
        <v>45100</v>
      </c>
      <c r="R1461" s="7"/>
    </row>
    <row r="1462" spans="14:18" x14ac:dyDescent="0.2">
      <c r="N1462" s="367">
        <f t="shared" si="127"/>
        <v>22</v>
      </c>
      <c r="O1462" s="368">
        <f t="shared" si="126"/>
        <v>2050</v>
      </c>
      <c r="P1462" s="369">
        <f t="shared" si="130"/>
        <v>45099</v>
      </c>
      <c r="Q1462" s="369">
        <f t="shared" si="130"/>
        <v>45101</v>
      </c>
      <c r="R1462" s="7"/>
    </row>
    <row r="1463" spans="14:18" x14ac:dyDescent="0.2">
      <c r="N1463" s="367">
        <f t="shared" si="127"/>
        <v>23</v>
      </c>
      <c r="O1463" s="368">
        <f t="shared" si="126"/>
        <v>1961</v>
      </c>
      <c r="P1463" s="369">
        <f t="shared" si="130"/>
        <v>45100</v>
      </c>
      <c r="Q1463" s="369">
        <f t="shared" si="130"/>
        <v>45102</v>
      </c>
      <c r="R1463" s="7"/>
    </row>
    <row r="1464" spans="14:18" x14ac:dyDescent="0.2">
      <c r="N1464" s="367">
        <f t="shared" si="127"/>
        <v>24</v>
      </c>
      <c r="O1464" s="368">
        <f t="shared" si="126"/>
        <v>1879</v>
      </c>
      <c r="P1464" s="369">
        <f t="shared" si="130"/>
        <v>45101</v>
      </c>
      <c r="Q1464" s="369">
        <f t="shared" si="130"/>
        <v>45103</v>
      </c>
      <c r="R1464" s="7"/>
    </row>
    <row r="1465" spans="14:18" x14ac:dyDescent="0.2">
      <c r="N1465" s="367">
        <f t="shared" si="127"/>
        <v>25</v>
      </c>
      <c r="O1465" s="368">
        <f t="shared" si="126"/>
        <v>1804</v>
      </c>
      <c r="P1465" s="369">
        <f t="shared" si="130"/>
        <v>45102</v>
      </c>
      <c r="Q1465" s="369">
        <f t="shared" si="130"/>
        <v>45104</v>
      </c>
      <c r="R1465" s="7"/>
    </row>
    <row r="1466" spans="14:18" x14ac:dyDescent="0.2">
      <c r="N1466" s="367">
        <f t="shared" si="127"/>
        <v>26</v>
      </c>
      <c r="O1466" s="368">
        <f t="shared" si="126"/>
        <v>1735</v>
      </c>
      <c r="P1466" s="369">
        <f t="shared" si="130"/>
        <v>45103</v>
      </c>
      <c r="Q1466" s="369">
        <f t="shared" si="130"/>
        <v>45105</v>
      </c>
      <c r="R1466" s="7"/>
    </row>
    <row r="1467" spans="14:18" x14ac:dyDescent="0.2">
      <c r="N1467" s="367">
        <f t="shared" si="127"/>
        <v>27</v>
      </c>
      <c r="O1467" s="368">
        <f t="shared" si="126"/>
        <v>1671</v>
      </c>
      <c r="P1467" s="369">
        <f t="shared" si="130"/>
        <v>45104</v>
      </c>
      <c r="Q1467" s="369">
        <f t="shared" si="130"/>
        <v>45106</v>
      </c>
      <c r="R1467" s="7"/>
    </row>
    <row r="1468" spans="14:18" x14ac:dyDescent="0.2">
      <c r="N1468" s="367">
        <f t="shared" si="127"/>
        <v>28</v>
      </c>
      <c r="O1468" s="368">
        <f t="shared" si="126"/>
        <v>1611</v>
      </c>
      <c r="P1468" s="369">
        <f t="shared" ref="P1468:Q1483" si="131">P1467+1</f>
        <v>45105</v>
      </c>
      <c r="Q1468" s="369">
        <f t="shared" si="131"/>
        <v>45107</v>
      </c>
      <c r="R1468" s="7"/>
    </row>
    <row r="1469" spans="14:18" x14ac:dyDescent="0.2">
      <c r="N1469" s="367">
        <f t="shared" si="127"/>
        <v>29</v>
      </c>
      <c r="O1469" s="368">
        <f t="shared" si="126"/>
        <v>1555</v>
      </c>
      <c r="P1469" s="369">
        <f t="shared" si="131"/>
        <v>45106</v>
      </c>
      <c r="Q1469" s="369">
        <f t="shared" si="131"/>
        <v>45108</v>
      </c>
      <c r="R1469" s="7"/>
    </row>
    <row r="1470" spans="14:18" x14ac:dyDescent="0.2">
      <c r="N1470" s="367">
        <f t="shared" si="127"/>
        <v>30</v>
      </c>
      <c r="O1470" s="368">
        <f t="shared" si="126"/>
        <v>1504</v>
      </c>
      <c r="P1470" s="369">
        <f t="shared" si="131"/>
        <v>45107</v>
      </c>
      <c r="Q1470" s="369">
        <f t="shared" si="131"/>
        <v>45109</v>
      </c>
      <c r="R1470" s="7"/>
    </row>
    <row r="1471" spans="14:18" x14ac:dyDescent="0.2">
      <c r="N1471" s="367">
        <f t="shared" si="127"/>
        <v>1</v>
      </c>
      <c r="O1471" s="368">
        <f t="shared" si="126"/>
        <v>45108</v>
      </c>
      <c r="P1471" s="369">
        <f t="shared" si="131"/>
        <v>45108</v>
      </c>
      <c r="Q1471" s="369">
        <f t="shared" si="131"/>
        <v>45110</v>
      </c>
      <c r="R1471" s="7"/>
    </row>
    <row r="1472" spans="14:18" x14ac:dyDescent="0.2">
      <c r="N1472" s="367">
        <f t="shared" si="127"/>
        <v>2</v>
      </c>
      <c r="O1472" s="368">
        <f t="shared" si="126"/>
        <v>22555</v>
      </c>
      <c r="P1472" s="369">
        <f t="shared" si="131"/>
        <v>45109</v>
      </c>
      <c r="Q1472" s="369">
        <f t="shared" si="131"/>
        <v>45111</v>
      </c>
      <c r="R1472" s="7"/>
    </row>
    <row r="1473" spans="14:18" x14ac:dyDescent="0.2">
      <c r="N1473" s="367">
        <f t="shared" si="127"/>
        <v>3</v>
      </c>
      <c r="O1473" s="368">
        <f t="shared" si="126"/>
        <v>15037</v>
      </c>
      <c r="P1473" s="369">
        <f t="shared" si="131"/>
        <v>45110</v>
      </c>
      <c r="Q1473" s="369">
        <f t="shared" si="131"/>
        <v>45112</v>
      </c>
      <c r="R1473" s="7"/>
    </row>
    <row r="1474" spans="14:18" x14ac:dyDescent="0.2">
      <c r="N1474" s="367">
        <f t="shared" si="127"/>
        <v>4</v>
      </c>
      <c r="O1474" s="368">
        <f t="shared" si="126"/>
        <v>11278</v>
      </c>
      <c r="P1474" s="369">
        <f t="shared" si="131"/>
        <v>45111</v>
      </c>
      <c r="Q1474" s="369">
        <f t="shared" si="131"/>
        <v>45113</v>
      </c>
      <c r="R1474" s="7"/>
    </row>
    <row r="1475" spans="14:18" x14ac:dyDescent="0.2">
      <c r="N1475" s="367">
        <f t="shared" si="127"/>
        <v>5</v>
      </c>
      <c r="O1475" s="368">
        <f t="shared" si="126"/>
        <v>9022</v>
      </c>
      <c r="P1475" s="369">
        <f t="shared" si="131"/>
        <v>45112</v>
      </c>
      <c r="Q1475" s="369">
        <f t="shared" si="131"/>
        <v>45114</v>
      </c>
      <c r="R1475" s="7"/>
    </row>
    <row r="1476" spans="14:18" x14ac:dyDescent="0.2">
      <c r="N1476" s="367">
        <f t="shared" si="127"/>
        <v>6</v>
      </c>
      <c r="O1476" s="368">
        <f t="shared" si="126"/>
        <v>7519</v>
      </c>
      <c r="P1476" s="369">
        <f t="shared" si="131"/>
        <v>45113</v>
      </c>
      <c r="Q1476" s="369">
        <f t="shared" si="131"/>
        <v>45115</v>
      </c>
      <c r="R1476" s="7"/>
    </row>
    <row r="1477" spans="14:18" x14ac:dyDescent="0.2">
      <c r="N1477" s="367">
        <f t="shared" si="127"/>
        <v>7</v>
      </c>
      <c r="O1477" s="368">
        <f t="shared" si="126"/>
        <v>6445</v>
      </c>
      <c r="P1477" s="369">
        <f t="shared" si="131"/>
        <v>45114</v>
      </c>
      <c r="Q1477" s="369">
        <f t="shared" si="131"/>
        <v>45116</v>
      </c>
      <c r="R1477" s="7"/>
    </row>
    <row r="1478" spans="14:18" x14ac:dyDescent="0.2">
      <c r="N1478" s="367">
        <f t="shared" si="127"/>
        <v>8</v>
      </c>
      <c r="O1478" s="368">
        <f t="shared" si="126"/>
        <v>5639</v>
      </c>
      <c r="P1478" s="369">
        <f t="shared" si="131"/>
        <v>45115</v>
      </c>
      <c r="Q1478" s="369">
        <f t="shared" si="131"/>
        <v>45117</v>
      </c>
      <c r="R1478" s="7"/>
    </row>
    <row r="1479" spans="14:18" x14ac:dyDescent="0.2">
      <c r="N1479" s="367">
        <f t="shared" si="127"/>
        <v>9</v>
      </c>
      <c r="O1479" s="368">
        <f t="shared" si="126"/>
        <v>5013</v>
      </c>
      <c r="P1479" s="369">
        <f t="shared" si="131"/>
        <v>45116</v>
      </c>
      <c r="Q1479" s="369">
        <f t="shared" si="131"/>
        <v>45118</v>
      </c>
      <c r="R1479" s="7"/>
    </row>
    <row r="1480" spans="14:18" x14ac:dyDescent="0.2">
      <c r="N1480" s="367">
        <f t="shared" si="127"/>
        <v>10</v>
      </c>
      <c r="O1480" s="368">
        <f t="shared" si="126"/>
        <v>4512</v>
      </c>
      <c r="P1480" s="369">
        <f t="shared" si="131"/>
        <v>45117</v>
      </c>
      <c r="Q1480" s="369">
        <f t="shared" si="131"/>
        <v>45119</v>
      </c>
      <c r="R1480" s="7"/>
    </row>
    <row r="1481" spans="14:18" x14ac:dyDescent="0.2">
      <c r="N1481" s="367">
        <f t="shared" si="127"/>
        <v>11</v>
      </c>
      <c r="O1481" s="368">
        <f t="shared" ref="O1481:O1544" si="132">ROUND(P1481/N1481,0)</f>
        <v>4102</v>
      </c>
      <c r="P1481" s="369">
        <f t="shared" si="131"/>
        <v>45118</v>
      </c>
      <c r="Q1481" s="369">
        <f t="shared" si="131"/>
        <v>45120</v>
      </c>
      <c r="R1481" s="7"/>
    </row>
    <row r="1482" spans="14:18" x14ac:dyDescent="0.2">
      <c r="N1482" s="367">
        <f t="shared" ref="N1482:N1545" si="133">DAY(P1482)</f>
        <v>12</v>
      </c>
      <c r="O1482" s="368">
        <f t="shared" si="132"/>
        <v>3760</v>
      </c>
      <c r="P1482" s="369">
        <f t="shared" si="131"/>
        <v>45119</v>
      </c>
      <c r="Q1482" s="369">
        <f t="shared" si="131"/>
        <v>45121</v>
      </c>
      <c r="R1482" s="7"/>
    </row>
    <row r="1483" spans="14:18" x14ac:dyDescent="0.2">
      <c r="N1483" s="367">
        <f t="shared" si="133"/>
        <v>13</v>
      </c>
      <c r="O1483" s="368">
        <f t="shared" si="132"/>
        <v>3471</v>
      </c>
      <c r="P1483" s="369">
        <f t="shared" si="131"/>
        <v>45120</v>
      </c>
      <c r="Q1483" s="369">
        <f t="shared" si="131"/>
        <v>45122</v>
      </c>
      <c r="R1483" s="7"/>
    </row>
    <row r="1484" spans="14:18" x14ac:dyDescent="0.2">
      <c r="N1484" s="367">
        <f t="shared" si="133"/>
        <v>14</v>
      </c>
      <c r="O1484" s="368">
        <f t="shared" si="132"/>
        <v>3223</v>
      </c>
      <c r="P1484" s="369">
        <f t="shared" ref="P1484:Q1499" si="134">P1483+1</f>
        <v>45121</v>
      </c>
      <c r="Q1484" s="369">
        <f t="shared" si="134"/>
        <v>45123</v>
      </c>
      <c r="R1484" s="7"/>
    </row>
    <row r="1485" spans="14:18" x14ac:dyDescent="0.2">
      <c r="N1485" s="367">
        <f t="shared" si="133"/>
        <v>15</v>
      </c>
      <c r="O1485" s="368">
        <f t="shared" si="132"/>
        <v>3008</v>
      </c>
      <c r="P1485" s="369">
        <f t="shared" si="134"/>
        <v>45122</v>
      </c>
      <c r="Q1485" s="369">
        <f t="shared" si="134"/>
        <v>45124</v>
      </c>
      <c r="R1485" s="7"/>
    </row>
    <row r="1486" spans="14:18" x14ac:dyDescent="0.2">
      <c r="N1486" s="367">
        <f t="shared" si="133"/>
        <v>16</v>
      </c>
      <c r="O1486" s="368">
        <f t="shared" si="132"/>
        <v>2820</v>
      </c>
      <c r="P1486" s="369">
        <f t="shared" si="134"/>
        <v>45123</v>
      </c>
      <c r="Q1486" s="369">
        <f t="shared" si="134"/>
        <v>45125</v>
      </c>
      <c r="R1486" s="7"/>
    </row>
    <row r="1487" spans="14:18" x14ac:dyDescent="0.2">
      <c r="N1487" s="367">
        <f t="shared" si="133"/>
        <v>17</v>
      </c>
      <c r="O1487" s="368">
        <f t="shared" si="132"/>
        <v>2654</v>
      </c>
      <c r="P1487" s="369">
        <f t="shared" si="134"/>
        <v>45124</v>
      </c>
      <c r="Q1487" s="369">
        <f t="shared" si="134"/>
        <v>45126</v>
      </c>
      <c r="R1487" s="7"/>
    </row>
    <row r="1488" spans="14:18" x14ac:dyDescent="0.2">
      <c r="N1488" s="367">
        <f t="shared" si="133"/>
        <v>18</v>
      </c>
      <c r="O1488" s="368">
        <f t="shared" si="132"/>
        <v>2507</v>
      </c>
      <c r="P1488" s="369">
        <f t="shared" si="134"/>
        <v>45125</v>
      </c>
      <c r="Q1488" s="369">
        <f t="shared" si="134"/>
        <v>45127</v>
      </c>
      <c r="R1488" s="7"/>
    </row>
    <row r="1489" spans="14:18" x14ac:dyDescent="0.2">
      <c r="N1489" s="367">
        <f t="shared" si="133"/>
        <v>19</v>
      </c>
      <c r="O1489" s="368">
        <f t="shared" si="132"/>
        <v>2375</v>
      </c>
      <c r="P1489" s="369">
        <f t="shared" si="134"/>
        <v>45126</v>
      </c>
      <c r="Q1489" s="369">
        <f t="shared" si="134"/>
        <v>45128</v>
      </c>
      <c r="R1489" s="7"/>
    </row>
    <row r="1490" spans="14:18" x14ac:dyDescent="0.2">
      <c r="N1490" s="367">
        <f t="shared" si="133"/>
        <v>20</v>
      </c>
      <c r="O1490" s="368">
        <f t="shared" si="132"/>
        <v>2256</v>
      </c>
      <c r="P1490" s="369">
        <f t="shared" si="134"/>
        <v>45127</v>
      </c>
      <c r="Q1490" s="369">
        <f t="shared" si="134"/>
        <v>45129</v>
      </c>
      <c r="R1490" s="7"/>
    </row>
    <row r="1491" spans="14:18" x14ac:dyDescent="0.2">
      <c r="N1491" s="367">
        <f t="shared" si="133"/>
        <v>21</v>
      </c>
      <c r="O1491" s="368">
        <f t="shared" si="132"/>
        <v>2149</v>
      </c>
      <c r="P1491" s="369">
        <f t="shared" si="134"/>
        <v>45128</v>
      </c>
      <c r="Q1491" s="369">
        <f t="shared" si="134"/>
        <v>45130</v>
      </c>
      <c r="R1491" s="7"/>
    </row>
    <row r="1492" spans="14:18" x14ac:dyDescent="0.2">
      <c r="N1492" s="367">
        <f t="shared" si="133"/>
        <v>22</v>
      </c>
      <c r="O1492" s="368">
        <f t="shared" si="132"/>
        <v>2051</v>
      </c>
      <c r="P1492" s="369">
        <f t="shared" si="134"/>
        <v>45129</v>
      </c>
      <c r="Q1492" s="369">
        <f t="shared" si="134"/>
        <v>45131</v>
      </c>
      <c r="R1492" s="7"/>
    </row>
    <row r="1493" spans="14:18" x14ac:dyDescent="0.2">
      <c r="N1493" s="367">
        <f t="shared" si="133"/>
        <v>23</v>
      </c>
      <c r="O1493" s="368">
        <f t="shared" si="132"/>
        <v>1962</v>
      </c>
      <c r="P1493" s="369">
        <f t="shared" si="134"/>
        <v>45130</v>
      </c>
      <c r="Q1493" s="369">
        <f t="shared" si="134"/>
        <v>45132</v>
      </c>
      <c r="R1493" s="7"/>
    </row>
    <row r="1494" spans="14:18" x14ac:dyDescent="0.2">
      <c r="N1494" s="367">
        <f t="shared" si="133"/>
        <v>24</v>
      </c>
      <c r="O1494" s="368">
        <f t="shared" si="132"/>
        <v>1880</v>
      </c>
      <c r="P1494" s="369">
        <f t="shared" si="134"/>
        <v>45131</v>
      </c>
      <c r="Q1494" s="369">
        <f t="shared" si="134"/>
        <v>45133</v>
      </c>
      <c r="R1494" s="7"/>
    </row>
    <row r="1495" spans="14:18" x14ac:dyDescent="0.2">
      <c r="N1495" s="367">
        <f t="shared" si="133"/>
        <v>25</v>
      </c>
      <c r="O1495" s="368">
        <f t="shared" si="132"/>
        <v>1805</v>
      </c>
      <c r="P1495" s="369">
        <f t="shared" si="134"/>
        <v>45132</v>
      </c>
      <c r="Q1495" s="369">
        <f t="shared" si="134"/>
        <v>45134</v>
      </c>
      <c r="R1495" s="7"/>
    </row>
    <row r="1496" spans="14:18" x14ac:dyDescent="0.2">
      <c r="N1496" s="367">
        <f t="shared" si="133"/>
        <v>26</v>
      </c>
      <c r="O1496" s="368">
        <f t="shared" si="132"/>
        <v>1736</v>
      </c>
      <c r="P1496" s="369">
        <f t="shared" si="134"/>
        <v>45133</v>
      </c>
      <c r="Q1496" s="369">
        <f t="shared" si="134"/>
        <v>45135</v>
      </c>
      <c r="R1496" s="7"/>
    </row>
    <row r="1497" spans="14:18" x14ac:dyDescent="0.2">
      <c r="N1497" s="367">
        <f t="shared" si="133"/>
        <v>27</v>
      </c>
      <c r="O1497" s="368">
        <f t="shared" si="132"/>
        <v>1672</v>
      </c>
      <c r="P1497" s="369">
        <f t="shared" si="134"/>
        <v>45134</v>
      </c>
      <c r="Q1497" s="369">
        <f t="shared" si="134"/>
        <v>45136</v>
      </c>
      <c r="R1497" s="7"/>
    </row>
    <row r="1498" spans="14:18" x14ac:dyDescent="0.2">
      <c r="N1498" s="367">
        <f t="shared" si="133"/>
        <v>28</v>
      </c>
      <c r="O1498" s="368">
        <f t="shared" si="132"/>
        <v>1612</v>
      </c>
      <c r="P1498" s="369">
        <f t="shared" si="134"/>
        <v>45135</v>
      </c>
      <c r="Q1498" s="369">
        <f t="shared" si="134"/>
        <v>45137</v>
      </c>
      <c r="R1498" s="7"/>
    </row>
    <row r="1499" spans="14:18" x14ac:dyDescent="0.2">
      <c r="N1499" s="367">
        <f t="shared" si="133"/>
        <v>29</v>
      </c>
      <c r="O1499" s="368">
        <f t="shared" si="132"/>
        <v>1556</v>
      </c>
      <c r="P1499" s="369">
        <f t="shared" si="134"/>
        <v>45136</v>
      </c>
      <c r="Q1499" s="369">
        <f t="shared" si="134"/>
        <v>45138</v>
      </c>
      <c r="R1499" s="7"/>
    </row>
    <row r="1500" spans="14:18" x14ac:dyDescent="0.2">
      <c r="N1500" s="367">
        <f t="shared" si="133"/>
        <v>30</v>
      </c>
      <c r="O1500" s="368">
        <f t="shared" si="132"/>
        <v>1505</v>
      </c>
      <c r="P1500" s="369">
        <f t="shared" ref="P1500:Q1515" si="135">P1499+1</f>
        <v>45137</v>
      </c>
      <c r="Q1500" s="369">
        <f t="shared" si="135"/>
        <v>45139</v>
      </c>
      <c r="R1500" s="7"/>
    </row>
    <row r="1501" spans="14:18" x14ac:dyDescent="0.2">
      <c r="N1501" s="367">
        <f t="shared" si="133"/>
        <v>31</v>
      </c>
      <c r="O1501" s="368">
        <f t="shared" si="132"/>
        <v>1456</v>
      </c>
      <c r="P1501" s="369">
        <f t="shared" si="135"/>
        <v>45138</v>
      </c>
      <c r="Q1501" s="369">
        <f t="shared" si="135"/>
        <v>45140</v>
      </c>
      <c r="R1501" s="7"/>
    </row>
    <row r="1502" spans="14:18" x14ac:dyDescent="0.2">
      <c r="N1502" s="367">
        <f t="shared" si="133"/>
        <v>1</v>
      </c>
      <c r="O1502" s="368">
        <f t="shared" si="132"/>
        <v>45139</v>
      </c>
      <c r="P1502" s="369">
        <f t="shared" si="135"/>
        <v>45139</v>
      </c>
      <c r="Q1502" s="369">
        <f t="shared" si="135"/>
        <v>45141</v>
      </c>
      <c r="R1502" s="7"/>
    </row>
    <row r="1503" spans="14:18" x14ac:dyDescent="0.2">
      <c r="N1503" s="367">
        <f t="shared" si="133"/>
        <v>2</v>
      </c>
      <c r="O1503" s="368">
        <f t="shared" si="132"/>
        <v>22570</v>
      </c>
      <c r="P1503" s="369">
        <f t="shared" si="135"/>
        <v>45140</v>
      </c>
      <c r="Q1503" s="369">
        <f t="shared" si="135"/>
        <v>45142</v>
      </c>
      <c r="R1503" s="7"/>
    </row>
    <row r="1504" spans="14:18" x14ac:dyDescent="0.2">
      <c r="N1504" s="367">
        <f t="shared" si="133"/>
        <v>3</v>
      </c>
      <c r="O1504" s="368">
        <f t="shared" si="132"/>
        <v>15047</v>
      </c>
      <c r="P1504" s="369">
        <f t="shared" si="135"/>
        <v>45141</v>
      </c>
      <c r="Q1504" s="369">
        <f t="shared" si="135"/>
        <v>45143</v>
      </c>
      <c r="R1504" s="7"/>
    </row>
    <row r="1505" spans="14:18" x14ac:dyDescent="0.2">
      <c r="N1505" s="367">
        <f t="shared" si="133"/>
        <v>4</v>
      </c>
      <c r="O1505" s="368">
        <f t="shared" si="132"/>
        <v>11286</v>
      </c>
      <c r="P1505" s="369">
        <f t="shared" si="135"/>
        <v>45142</v>
      </c>
      <c r="Q1505" s="369">
        <f t="shared" si="135"/>
        <v>45144</v>
      </c>
      <c r="R1505" s="7"/>
    </row>
    <row r="1506" spans="14:18" x14ac:dyDescent="0.2">
      <c r="N1506" s="367">
        <f t="shared" si="133"/>
        <v>5</v>
      </c>
      <c r="O1506" s="368">
        <f t="shared" si="132"/>
        <v>9029</v>
      </c>
      <c r="P1506" s="369">
        <f t="shared" si="135"/>
        <v>45143</v>
      </c>
      <c r="Q1506" s="369">
        <f t="shared" si="135"/>
        <v>45145</v>
      </c>
      <c r="R1506" s="7"/>
    </row>
    <row r="1507" spans="14:18" x14ac:dyDescent="0.2">
      <c r="N1507" s="367">
        <f t="shared" si="133"/>
        <v>6</v>
      </c>
      <c r="O1507" s="368">
        <f t="shared" si="132"/>
        <v>7524</v>
      </c>
      <c r="P1507" s="369">
        <f t="shared" si="135"/>
        <v>45144</v>
      </c>
      <c r="Q1507" s="369">
        <f t="shared" si="135"/>
        <v>45146</v>
      </c>
      <c r="R1507" s="7"/>
    </row>
    <row r="1508" spans="14:18" x14ac:dyDescent="0.2">
      <c r="N1508" s="367">
        <f t="shared" si="133"/>
        <v>7</v>
      </c>
      <c r="O1508" s="368">
        <f t="shared" si="132"/>
        <v>6449</v>
      </c>
      <c r="P1508" s="369">
        <f t="shared" si="135"/>
        <v>45145</v>
      </c>
      <c r="Q1508" s="369">
        <f t="shared" si="135"/>
        <v>45147</v>
      </c>
      <c r="R1508" s="7"/>
    </row>
    <row r="1509" spans="14:18" x14ac:dyDescent="0.2">
      <c r="N1509" s="367">
        <f t="shared" si="133"/>
        <v>8</v>
      </c>
      <c r="O1509" s="368">
        <f t="shared" si="132"/>
        <v>5643</v>
      </c>
      <c r="P1509" s="369">
        <f t="shared" si="135"/>
        <v>45146</v>
      </c>
      <c r="Q1509" s="369">
        <f t="shared" si="135"/>
        <v>45148</v>
      </c>
      <c r="R1509" s="7"/>
    </row>
    <row r="1510" spans="14:18" x14ac:dyDescent="0.2">
      <c r="N1510" s="367">
        <f t="shared" si="133"/>
        <v>9</v>
      </c>
      <c r="O1510" s="368">
        <f t="shared" si="132"/>
        <v>5016</v>
      </c>
      <c r="P1510" s="369">
        <f t="shared" si="135"/>
        <v>45147</v>
      </c>
      <c r="Q1510" s="369">
        <f t="shared" si="135"/>
        <v>45149</v>
      </c>
      <c r="R1510" s="7"/>
    </row>
    <row r="1511" spans="14:18" x14ac:dyDescent="0.2">
      <c r="N1511" s="367">
        <f t="shared" si="133"/>
        <v>10</v>
      </c>
      <c r="O1511" s="368">
        <f t="shared" si="132"/>
        <v>4515</v>
      </c>
      <c r="P1511" s="369">
        <f t="shared" si="135"/>
        <v>45148</v>
      </c>
      <c r="Q1511" s="369">
        <f t="shared" si="135"/>
        <v>45150</v>
      </c>
      <c r="R1511" s="7"/>
    </row>
    <row r="1512" spans="14:18" x14ac:dyDescent="0.2">
      <c r="N1512" s="367">
        <f t="shared" si="133"/>
        <v>11</v>
      </c>
      <c r="O1512" s="368">
        <f t="shared" si="132"/>
        <v>4104</v>
      </c>
      <c r="P1512" s="369">
        <f t="shared" si="135"/>
        <v>45149</v>
      </c>
      <c r="Q1512" s="369">
        <f t="shared" si="135"/>
        <v>45151</v>
      </c>
      <c r="R1512" s="7"/>
    </row>
    <row r="1513" spans="14:18" x14ac:dyDescent="0.2">
      <c r="N1513" s="367">
        <f t="shared" si="133"/>
        <v>12</v>
      </c>
      <c r="O1513" s="368">
        <f t="shared" si="132"/>
        <v>3763</v>
      </c>
      <c r="P1513" s="369">
        <f t="shared" si="135"/>
        <v>45150</v>
      </c>
      <c r="Q1513" s="369">
        <f t="shared" si="135"/>
        <v>45152</v>
      </c>
      <c r="R1513" s="7"/>
    </row>
    <row r="1514" spans="14:18" x14ac:dyDescent="0.2">
      <c r="N1514" s="367">
        <f t="shared" si="133"/>
        <v>13</v>
      </c>
      <c r="O1514" s="368">
        <f t="shared" si="132"/>
        <v>3473</v>
      </c>
      <c r="P1514" s="369">
        <f t="shared" si="135"/>
        <v>45151</v>
      </c>
      <c r="Q1514" s="369">
        <f t="shared" si="135"/>
        <v>45153</v>
      </c>
      <c r="R1514" s="7"/>
    </row>
    <row r="1515" spans="14:18" x14ac:dyDescent="0.2">
      <c r="N1515" s="367">
        <f t="shared" si="133"/>
        <v>14</v>
      </c>
      <c r="O1515" s="368">
        <f t="shared" si="132"/>
        <v>3225</v>
      </c>
      <c r="P1515" s="369">
        <f t="shared" si="135"/>
        <v>45152</v>
      </c>
      <c r="Q1515" s="369">
        <f t="shared" si="135"/>
        <v>45154</v>
      </c>
      <c r="R1515" s="7"/>
    </row>
    <row r="1516" spans="14:18" x14ac:dyDescent="0.2">
      <c r="N1516" s="367">
        <f t="shared" si="133"/>
        <v>15</v>
      </c>
      <c r="O1516" s="368">
        <f t="shared" si="132"/>
        <v>3010</v>
      </c>
      <c r="P1516" s="369">
        <f t="shared" ref="P1516:Q1531" si="136">P1515+1</f>
        <v>45153</v>
      </c>
      <c r="Q1516" s="369">
        <f t="shared" si="136"/>
        <v>45155</v>
      </c>
      <c r="R1516" s="7"/>
    </row>
    <row r="1517" spans="14:18" x14ac:dyDescent="0.2">
      <c r="N1517" s="367">
        <f t="shared" si="133"/>
        <v>16</v>
      </c>
      <c r="O1517" s="368">
        <f t="shared" si="132"/>
        <v>2822</v>
      </c>
      <c r="P1517" s="369">
        <f t="shared" si="136"/>
        <v>45154</v>
      </c>
      <c r="Q1517" s="369">
        <f t="shared" si="136"/>
        <v>45156</v>
      </c>
      <c r="R1517" s="7"/>
    </row>
    <row r="1518" spans="14:18" x14ac:dyDescent="0.2">
      <c r="N1518" s="367">
        <f t="shared" si="133"/>
        <v>17</v>
      </c>
      <c r="O1518" s="368">
        <f t="shared" si="132"/>
        <v>2656</v>
      </c>
      <c r="P1518" s="369">
        <f t="shared" si="136"/>
        <v>45155</v>
      </c>
      <c r="Q1518" s="369">
        <f t="shared" si="136"/>
        <v>45157</v>
      </c>
      <c r="R1518" s="7"/>
    </row>
    <row r="1519" spans="14:18" x14ac:dyDescent="0.2">
      <c r="N1519" s="367">
        <f t="shared" si="133"/>
        <v>18</v>
      </c>
      <c r="O1519" s="368">
        <f t="shared" si="132"/>
        <v>2509</v>
      </c>
      <c r="P1519" s="369">
        <f t="shared" si="136"/>
        <v>45156</v>
      </c>
      <c r="Q1519" s="369">
        <f t="shared" si="136"/>
        <v>45158</v>
      </c>
      <c r="R1519" s="7"/>
    </row>
    <row r="1520" spans="14:18" x14ac:dyDescent="0.2">
      <c r="N1520" s="367">
        <f t="shared" si="133"/>
        <v>19</v>
      </c>
      <c r="O1520" s="368">
        <f t="shared" si="132"/>
        <v>2377</v>
      </c>
      <c r="P1520" s="369">
        <f t="shared" si="136"/>
        <v>45157</v>
      </c>
      <c r="Q1520" s="369">
        <f t="shared" si="136"/>
        <v>45159</v>
      </c>
      <c r="R1520" s="7"/>
    </row>
    <row r="1521" spans="14:18" x14ac:dyDescent="0.2">
      <c r="N1521" s="367">
        <f t="shared" si="133"/>
        <v>20</v>
      </c>
      <c r="O1521" s="368">
        <f t="shared" si="132"/>
        <v>2258</v>
      </c>
      <c r="P1521" s="369">
        <f t="shared" si="136"/>
        <v>45158</v>
      </c>
      <c r="Q1521" s="369">
        <f t="shared" si="136"/>
        <v>45160</v>
      </c>
      <c r="R1521" s="7"/>
    </row>
    <row r="1522" spans="14:18" x14ac:dyDescent="0.2">
      <c r="N1522" s="367">
        <f t="shared" si="133"/>
        <v>21</v>
      </c>
      <c r="O1522" s="368">
        <f t="shared" si="132"/>
        <v>2150</v>
      </c>
      <c r="P1522" s="369">
        <f t="shared" si="136"/>
        <v>45159</v>
      </c>
      <c r="Q1522" s="369">
        <f t="shared" si="136"/>
        <v>45161</v>
      </c>
      <c r="R1522" s="7"/>
    </row>
    <row r="1523" spans="14:18" x14ac:dyDescent="0.2">
      <c r="N1523" s="367">
        <f t="shared" si="133"/>
        <v>22</v>
      </c>
      <c r="O1523" s="368">
        <f t="shared" si="132"/>
        <v>2053</v>
      </c>
      <c r="P1523" s="369">
        <f t="shared" si="136"/>
        <v>45160</v>
      </c>
      <c r="Q1523" s="369">
        <f t="shared" si="136"/>
        <v>45162</v>
      </c>
      <c r="R1523" s="7"/>
    </row>
    <row r="1524" spans="14:18" x14ac:dyDescent="0.2">
      <c r="N1524" s="367">
        <f t="shared" si="133"/>
        <v>23</v>
      </c>
      <c r="O1524" s="368">
        <f t="shared" si="132"/>
        <v>1964</v>
      </c>
      <c r="P1524" s="369">
        <f t="shared" si="136"/>
        <v>45161</v>
      </c>
      <c r="Q1524" s="369">
        <f t="shared" si="136"/>
        <v>45163</v>
      </c>
      <c r="R1524" s="7"/>
    </row>
    <row r="1525" spans="14:18" x14ac:dyDescent="0.2">
      <c r="N1525" s="367">
        <f t="shared" si="133"/>
        <v>24</v>
      </c>
      <c r="O1525" s="368">
        <f t="shared" si="132"/>
        <v>1882</v>
      </c>
      <c r="P1525" s="369">
        <f t="shared" si="136"/>
        <v>45162</v>
      </c>
      <c r="Q1525" s="369">
        <f t="shared" si="136"/>
        <v>45164</v>
      </c>
      <c r="R1525" s="7"/>
    </row>
    <row r="1526" spans="14:18" x14ac:dyDescent="0.2">
      <c r="N1526" s="367">
        <f t="shared" si="133"/>
        <v>25</v>
      </c>
      <c r="O1526" s="368">
        <f t="shared" si="132"/>
        <v>1807</v>
      </c>
      <c r="P1526" s="369">
        <f t="shared" si="136"/>
        <v>45163</v>
      </c>
      <c r="Q1526" s="369">
        <f t="shared" si="136"/>
        <v>45165</v>
      </c>
      <c r="R1526" s="7"/>
    </row>
    <row r="1527" spans="14:18" x14ac:dyDescent="0.2">
      <c r="N1527" s="367">
        <f t="shared" si="133"/>
        <v>26</v>
      </c>
      <c r="O1527" s="368">
        <f t="shared" si="132"/>
        <v>1737</v>
      </c>
      <c r="P1527" s="369">
        <f t="shared" si="136"/>
        <v>45164</v>
      </c>
      <c r="Q1527" s="369">
        <f t="shared" si="136"/>
        <v>45166</v>
      </c>
      <c r="R1527" s="7"/>
    </row>
    <row r="1528" spans="14:18" x14ac:dyDescent="0.2">
      <c r="N1528" s="367">
        <f t="shared" si="133"/>
        <v>27</v>
      </c>
      <c r="O1528" s="368">
        <f t="shared" si="132"/>
        <v>1673</v>
      </c>
      <c r="P1528" s="369">
        <f t="shared" si="136"/>
        <v>45165</v>
      </c>
      <c r="Q1528" s="369">
        <f t="shared" si="136"/>
        <v>45167</v>
      </c>
      <c r="R1528" s="7"/>
    </row>
    <row r="1529" spans="14:18" x14ac:dyDescent="0.2">
      <c r="N1529" s="367">
        <f t="shared" si="133"/>
        <v>28</v>
      </c>
      <c r="O1529" s="368">
        <f t="shared" si="132"/>
        <v>1613</v>
      </c>
      <c r="P1529" s="369">
        <f t="shared" si="136"/>
        <v>45166</v>
      </c>
      <c r="Q1529" s="369">
        <f t="shared" si="136"/>
        <v>45168</v>
      </c>
      <c r="R1529" s="7"/>
    </row>
    <row r="1530" spans="14:18" x14ac:dyDescent="0.2">
      <c r="N1530" s="367">
        <f t="shared" si="133"/>
        <v>29</v>
      </c>
      <c r="O1530" s="368">
        <f t="shared" si="132"/>
        <v>1557</v>
      </c>
      <c r="P1530" s="369">
        <f t="shared" si="136"/>
        <v>45167</v>
      </c>
      <c r="Q1530" s="369">
        <f t="shared" si="136"/>
        <v>45169</v>
      </c>
      <c r="R1530" s="7"/>
    </row>
    <row r="1531" spans="14:18" x14ac:dyDescent="0.2">
      <c r="N1531" s="367">
        <f t="shared" si="133"/>
        <v>30</v>
      </c>
      <c r="O1531" s="368">
        <f t="shared" si="132"/>
        <v>1506</v>
      </c>
      <c r="P1531" s="369">
        <f t="shared" si="136"/>
        <v>45168</v>
      </c>
      <c r="Q1531" s="369">
        <f t="shared" si="136"/>
        <v>45170</v>
      </c>
      <c r="R1531" s="7"/>
    </row>
    <row r="1532" spans="14:18" x14ac:dyDescent="0.2">
      <c r="N1532" s="367">
        <f t="shared" si="133"/>
        <v>31</v>
      </c>
      <c r="O1532" s="368">
        <f t="shared" si="132"/>
        <v>1457</v>
      </c>
      <c r="P1532" s="369">
        <f t="shared" ref="P1532:Q1547" si="137">P1531+1</f>
        <v>45169</v>
      </c>
      <c r="Q1532" s="369">
        <f t="shared" si="137"/>
        <v>45171</v>
      </c>
      <c r="R1532" s="7"/>
    </row>
    <row r="1533" spans="14:18" x14ac:dyDescent="0.2">
      <c r="N1533" s="367">
        <f t="shared" si="133"/>
        <v>1</v>
      </c>
      <c r="O1533" s="368">
        <f t="shared" si="132"/>
        <v>45170</v>
      </c>
      <c r="P1533" s="369">
        <f t="shared" si="137"/>
        <v>45170</v>
      </c>
      <c r="Q1533" s="369">
        <f t="shared" si="137"/>
        <v>45172</v>
      </c>
      <c r="R1533" s="7"/>
    </row>
    <row r="1534" spans="14:18" x14ac:dyDescent="0.2">
      <c r="N1534" s="367">
        <f t="shared" si="133"/>
        <v>2</v>
      </c>
      <c r="O1534" s="368">
        <f t="shared" si="132"/>
        <v>22586</v>
      </c>
      <c r="P1534" s="369">
        <f t="shared" si="137"/>
        <v>45171</v>
      </c>
      <c r="Q1534" s="369">
        <f t="shared" si="137"/>
        <v>45173</v>
      </c>
      <c r="R1534" s="7"/>
    </row>
    <row r="1535" spans="14:18" x14ac:dyDescent="0.2">
      <c r="N1535" s="367">
        <f t="shared" si="133"/>
        <v>3</v>
      </c>
      <c r="O1535" s="368">
        <f t="shared" si="132"/>
        <v>15057</v>
      </c>
      <c r="P1535" s="369">
        <f t="shared" si="137"/>
        <v>45172</v>
      </c>
      <c r="Q1535" s="369">
        <f t="shared" si="137"/>
        <v>45174</v>
      </c>
      <c r="R1535" s="7"/>
    </row>
    <row r="1536" spans="14:18" x14ac:dyDescent="0.2">
      <c r="N1536" s="367">
        <f t="shared" si="133"/>
        <v>4</v>
      </c>
      <c r="O1536" s="368">
        <f t="shared" si="132"/>
        <v>11293</v>
      </c>
      <c r="P1536" s="369">
        <f t="shared" si="137"/>
        <v>45173</v>
      </c>
      <c r="Q1536" s="369">
        <f t="shared" si="137"/>
        <v>45175</v>
      </c>
      <c r="R1536" s="7"/>
    </row>
    <row r="1537" spans="14:18" x14ac:dyDescent="0.2">
      <c r="N1537" s="367">
        <f t="shared" si="133"/>
        <v>5</v>
      </c>
      <c r="O1537" s="368">
        <f t="shared" si="132"/>
        <v>9035</v>
      </c>
      <c r="P1537" s="369">
        <f t="shared" si="137"/>
        <v>45174</v>
      </c>
      <c r="Q1537" s="369">
        <f t="shared" si="137"/>
        <v>45176</v>
      </c>
      <c r="R1537" s="7"/>
    </row>
    <row r="1538" spans="14:18" x14ac:dyDescent="0.2">
      <c r="N1538" s="367">
        <f t="shared" si="133"/>
        <v>6</v>
      </c>
      <c r="O1538" s="368">
        <f t="shared" si="132"/>
        <v>7529</v>
      </c>
      <c r="P1538" s="369">
        <f t="shared" si="137"/>
        <v>45175</v>
      </c>
      <c r="Q1538" s="369">
        <f t="shared" si="137"/>
        <v>45177</v>
      </c>
      <c r="R1538" s="7"/>
    </row>
    <row r="1539" spans="14:18" x14ac:dyDescent="0.2">
      <c r="N1539" s="367">
        <f t="shared" si="133"/>
        <v>7</v>
      </c>
      <c r="O1539" s="368">
        <f t="shared" si="132"/>
        <v>6454</v>
      </c>
      <c r="P1539" s="369">
        <f t="shared" si="137"/>
        <v>45176</v>
      </c>
      <c r="Q1539" s="369">
        <f t="shared" si="137"/>
        <v>45178</v>
      </c>
      <c r="R1539" s="7"/>
    </row>
    <row r="1540" spans="14:18" x14ac:dyDescent="0.2">
      <c r="N1540" s="367">
        <f t="shared" si="133"/>
        <v>8</v>
      </c>
      <c r="O1540" s="368">
        <f t="shared" si="132"/>
        <v>5647</v>
      </c>
      <c r="P1540" s="369">
        <f t="shared" si="137"/>
        <v>45177</v>
      </c>
      <c r="Q1540" s="369">
        <f t="shared" si="137"/>
        <v>45179</v>
      </c>
      <c r="R1540" s="7"/>
    </row>
    <row r="1541" spans="14:18" x14ac:dyDescent="0.2">
      <c r="N1541" s="367">
        <f t="shared" si="133"/>
        <v>9</v>
      </c>
      <c r="O1541" s="368">
        <f t="shared" si="132"/>
        <v>5020</v>
      </c>
      <c r="P1541" s="369">
        <f t="shared" si="137"/>
        <v>45178</v>
      </c>
      <c r="Q1541" s="369">
        <f t="shared" si="137"/>
        <v>45180</v>
      </c>
      <c r="R1541" s="7"/>
    </row>
    <row r="1542" spans="14:18" x14ac:dyDescent="0.2">
      <c r="N1542" s="367">
        <f t="shared" si="133"/>
        <v>10</v>
      </c>
      <c r="O1542" s="368">
        <f t="shared" si="132"/>
        <v>4518</v>
      </c>
      <c r="P1542" s="369">
        <f t="shared" si="137"/>
        <v>45179</v>
      </c>
      <c r="Q1542" s="369">
        <f t="shared" si="137"/>
        <v>45181</v>
      </c>
      <c r="R1542" s="7"/>
    </row>
    <row r="1543" spans="14:18" x14ac:dyDescent="0.2">
      <c r="N1543" s="367">
        <f t="shared" si="133"/>
        <v>11</v>
      </c>
      <c r="O1543" s="368">
        <f t="shared" si="132"/>
        <v>4107</v>
      </c>
      <c r="P1543" s="369">
        <f t="shared" si="137"/>
        <v>45180</v>
      </c>
      <c r="Q1543" s="369">
        <f t="shared" si="137"/>
        <v>45182</v>
      </c>
      <c r="R1543" s="7"/>
    </row>
    <row r="1544" spans="14:18" x14ac:dyDescent="0.2">
      <c r="N1544" s="367">
        <f t="shared" si="133"/>
        <v>12</v>
      </c>
      <c r="O1544" s="368">
        <f t="shared" si="132"/>
        <v>3765</v>
      </c>
      <c r="P1544" s="369">
        <f t="shared" si="137"/>
        <v>45181</v>
      </c>
      <c r="Q1544" s="369">
        <f t="shared" si="137"/>
        <v>45183</v>
      </c>
      <c r="R1544" s="7"/>
    </row>
    <row r="1545" spans="14:18" x14ac:dyDescent="0.2">
      <c r="N1545" s="367">
        <f t="shared" si="133"/>
        <v>13</v>
      </c>
      <c r="O1545" s="368">
        <f t="shared" ref="O1545:O1608" si="138">ROUND(P1545/N1545,0)</f>
        <v>3476</v>
      </c>
      <c r="P1545" s="369">
        <f t="shared" si="137"/>
        <v>45182</v>
      </c>
      <c r="Q1545" s="369">
        <f t="shared" si="137"/>
        <v>45184</v>
      </c>
      <c r="R1545" s="7"/>
    </row>
    <row r="1546" spans="14:18" x14ac:dyDescent="0.2">
      <c r="N1546" s="367">
        <f t="shared" ref="N1546:N1609" si="139">DAY(P1546)</f>
        <v>14</v>
      </c>
      <c r="O1546" s="368">
        <f t="shared" si="138"/>
        <v>3227</v>
      </c>
      <c r="P1546" s="369">
        <f t="shared" si="137"/>
        <v>45183</v>
      </c>
      <c r="Q1546" s="369">
        <f t="shared" si="137"/>
        <v>45185</v>
      </c>
      <c r="R1546" s="7"/>
    </row>
    <row r="1547" spans="14:18" x14ac:dyDescent="0.2">
      <c r="N1547" s="367">
        <f t="shared" si="139"/>
        <v>15</v>
      </c>
      <c r="O1547" s="368">
        <f t="shared" si="138"/>
        <v>3012</v>
      </c>
      <c r="P1547" s="369">
        <f t="shared" si="137"/>
        <v>45184</v>
      </c>
      <c r="Q1547" s="369">
        <f t="shared" si="137"/>
        <v>45186</v>
      </c>
      <c r="R1547" s="7"/>
    </row>
    <row r="1548" spans="14:18" x14ac:dyDescent="0.2">
      <c r="N1548" s="367">
        <f t="shared" si="139"/>
        <v>16</v>
      </c>
      <c r="O1548" s="368">
        <f t="shared" si="138"/>
        <v>2824</v>
      </c>
      <c r="P1548" s="369">
        <f t="shared" ref="P1548:Q1563" si="140">P1547+1</f>
        <v>45185</v>
      </c>
      <c r="Q1548" s="369">
        <f t="shared" si="140"/>
        <v>45187</v>
      </c>
      <c r="R1548" s="7"/>
    </row>
    <row r="1549" spans="14:18" x14ac:dyDescent="0.2">
      <c r="N1549" s="367">
        <f t="shared" si="139"/>
        <v>17</v>
      </c>
      <c r="O1549" s="368">
        <f t="shared" si="138"/>
        <v>2658</v>
      </c>
      <c r="P1549" s="369">
        <f t="shared" si="140"/>
        <v>45186</v>
      </c>
      <c r="Q1549" s="369">
        <f t="shared" si="140"/>
        <v>45188</v>
      </c>
      <c r="R1549" s="7"/>
    </row>
    <row r="1550" spans="14:18" x14ac:dyDescent="0.2">
      <c r="N1550" s="367">
        <f t="shared" si="139"/>
        <v>18</v>
      </c>
      <c r="O1550" s="368">
        <f t="shared" si="138"/>
        <v>2510</v>
      </c>
      <c r="P1550" s="369">
        <f t="shared" si="140"/>
        <v>45187</v>
      </c>
      <c r="Q1550" s="369">
        <f t="shared" si="140"/>
        <v>45189</v>
      </c>
      <c r="R1550" s="7"/>
    </row>
    <row r="1551" spans="14:18" x14ac:dyDescent="0.2">
      <c r="N1551" s="367">
        <f t="shared" si="139"/>
        <v>19</v>
      </c>
      <c r="O1551" s="368">
        <f t="shared" si="138"/>
        <v>2378</v>
      </c>
      <c r="P1551" s="369">
        <f t="shared" si="140"/>
        <v>45188</v>
      </c>
      <c r="Q1551" s="369">
        <f t="shared" si="140"/>
        <v>45190</v>
      </c>
      <c r="R1551" s="7"/>
    </row>
    <row r="1552" spans="14:18" x14ac:dyDescent="0.2">
      <c r="N1552" s="367">
        <f t="shared" si="139"/>
        <v>20</v>
      </c>
      <c r="O1552" s="368">
        <f t="shared" si="138"/>
        <v>2259</v>
      </c>
      <c r="P1552" s="369">
        <f t="shared" si="140"/>
        <v>45189</v>
      </c>
      <c r="Q1552" s="369">
        <f t="shared" si="140"/>
        <v>45191</v>
      </c>
      <c r="R1552" s="7"/>
    </row>
    <row r="1553" spans="14:18" x14ac:dyDescent="0.2">
      <c r="N1553" s="367">
        <f t="shared" si="139"/>
        <v>21</v>
      </c>
      <c r="O1553" s="368">
        <f t="shared" si="138"/>
        <v>2152</v>
      </c>
      <c r="P1553" s="369">
        <f t="shared" si="140"/>
        <v>45190</v>
      </c>
      <c r="Q1553" s="369">
        <f t="shared" si="140"/>
        <v>45192</v>
      </c>
      <c r="R1553" s="7"/>
    </row>
    <row r="1554" spans="14:18" x14ac:dyDescent="0.2">
      <c r="N1554" s="367">
        <f t="shared" si="139"/>
        <v>22</v>
      </c>
      <c r="O1554" s="368">
        <f t="shared" si="138"/>
        <v>2054</v>
      </c>
      <c r="P1554" s="369">
        <f t="shared" si="140"/>
        <v>45191</v>
      </c>
      <c r="Q1554" s="369">
        <f t="shared" si="140"/>
        <v>45193</v>
      </c>
      <c r="R1554" s="7"/>
    </row>
    <row r="1555" spans="14:18" x14ac:dyDescent="0.2">
      <c r="N1555" s="367">
        <f t="shared" si="139"/>
        <v>23</v>
      </c>
      <c r="O1555" s="368">
        <f t="shared" si="138"/>
        <v>1965</v>
      </c>
      <c r="P1555" s="369">
        <f t="shared" si="140"/>
        <v>45192</v>
      </c>
      <c r="Q1555" s="369">
        <f t="shared" si="140"/>
        <v>45194</v>
      </c>
      <c r="R1555" s="7"/>
    </row>
    <row r="1556" spans="14:18" x14ac:dyDescent="0.2">
      <c r="N1556" s="367">
        <f t="shared" si="139"/>
        <v>24</v>
      </c>
      <c r="O1556" s="368">
        <f t="shared" si="138"/>
        <v>1883</v>
      </c>
      <c r="P1556" s="369">
        <f t="shared" si="140"/>
        <v>45193</v>
      </c>
      <c r="Q1556" s="369">
        <f t="shared" si="140"/>
        <v>45195</v>
      </c>
      <c r="R1556" s="7"/>
    </row>
    <row r="1557" spans="14:18" x14ac:dyDescent="0.2">
      <c r="N1557" s="367">
        <f t="shared" si="139"/>
        <v>25</v>
      </c>
      <c r="O1557" s="368">
        <f t="shared" si="138"/>
        <v>1808</v>
      </c>
      <c r="P1557" s="369">
        <f t="shared" si="140"/>
        <v>45194</v>
      </c>
      <c r="Q1557" s="369">
        <f t="shared" si="140"/>
        <v>45196</v>
      </c>
      <c r="R1557" s="7"/>
    </row>
    <row r="1558" spans="14:18" x14ac:dyDescent="0.2">
      <c r="N1558" s="367">
        <f t="shared" si="139"/>
        <v>26</v>
      </c>
      <c r="O1558" s="368">
        <f t="shared" si="138"/>
        <v>1738</v>
      </c>
      <c r="P1558" s="369">
        <f t="shared" si="140"/>
        <v>45195</v>
      </c>
      <c r="Q1558" s="369">
        <f t="shared" si="140"/>
        <v>45197</v>
      </c>
      <c r="R1558" s="7"/>
    </row>
    <row r="1559" spans="14:18" x14ac:dyDescent="0.2">
      <c r="N1559" s="367">
        <f t="shared" si="139"/>
        <v>27</v>
      </c>
      <c r="O1559" s="368">
        <f t="shared" si="138"/>
        <v>1674</v>
      </c>
      <c r="P1559" s="369">
        <f t="shared" si="140"/>
        <v>45196</v>
      </c>
      <c r="Q1559" s="369">
        <f t="shared" si="140"/>
        <v>45198</v>
      </c>
      <c r="R1559" s="7"/>
    </row>
    <row r="1560" spans="14:18" x14ac:dyDescent="0.2">
      <c r="N1560" s="367">
        <f t="shared" si="139"/>
        <v>28</v>
      </c>
      <c r="O1560" s="368">
        <f t="shared" si="138"/>
        <v>1614</v>
      </c>
      <c r="P1560" s="369">
        <f t="shared" si="140"/>
        <v>45197</v>
      </c>
      <c r="Q1560" s="369">
        <f t="shared" si="140"/>
        <v>45199</v>
      </c>
      <c r="R1560" s="7"/>
    </row>
    <row r="1561" spans="14:18" x14ac:dyDescent="0.2">
      <c r="N1561" s="367">
        <f t="shared" si="139"/>
        <v>29</v>
      </c>
      <c r="O1561" s="368">
        <f t="shared" si="138"/>
        <v>1559</v>
      </c>
      <c r="P1561" s="369">
        <f t="shared" si="140"/>
        <v>45198</v>
      </c>
      <c r="Q1561" s="369">
        <f t="shared" si="140"/>
        <v>45200</v>
      </c>
      <c r="R1561" s="7"/>
    </row>
    <row r="1562" spans="14:18" x14ac:dyDescent="0.2">
      <c r="N1562" s="367">
        <f t="shared" si="139"/>
        <v>30</v>
      </c>
      <c r="O1562" s="368">
        <f t="shared" si="138"/>
        <v>1507</v>
      </c>
      <c r="P1562" s="369">
        <f t="shared" si="140"/>
        <v>45199</v>
      </c>
      <c r="Q1562" s="369">
        <f t="shared" si="140"/>
        <v>45201</v>
      </c>
      <c r="R1562" s="7"/>
    </row>
    <row r="1563" spans="14:18" x14ac:dyDescent="0.2">
      <c r="N1563" s="367">
        <f t="shared" si="139"/>
        <v>1</v>
      </c>
      <c r="O1563" s="368">
        <f t="shared" si="138"/>
        <v>45200</v>
      </c>
      <c r="P1563" s="369">
        <f t="shared" si="140"/>
        <v>45200</v>
      </c>
      <c r="Q1563" s="369">
        <f t="shared" si="140"/>
        <v>45202</v>
      </c>
      <c r="R1563" s="7"/>
    </row>
    <row r="1564" spans="14:18" x14ac:dyDescent="0.2">
      <c r="N1564" s="367">
        <f t="shared" si="139"/>
        <v>2</v>
      </c>
      <c r="O1564" s="368">
        <f t="shared" si="138"/>
        <v>22601</v>
      </c>
      <c r="P1564" s="369">
        <f t="shared" ref="P1564:Q1579" si="141">P1563+1</f>
        <v>45201</v>
      </c>
      <c r="Q1564" s="369">
        <f t="shared" si="141"/>
        <v>45203</v>
      </c>
      <c r="R1564" s="7"/>
    </row>
    <row r="1565" spans="14:18" x14ac:dyDescent="0.2">
      <c r="N1565" s="367">
        <f t="shared" si="139"/>
        <v>3</v>
      </c>
      <c r="O1565" s="368">
        <f t="shared" si="138"/>
        <v>15067</v>
      </c>
      <c r="P1565" s="369">
        <f t="shared" si="141"/>
        <v>45202</v>
      </c>
      <c r="Q1565" s="369">
        <f t="shared" si="141"/>
        <v>45204</v>
      </c>
      <c r="R1565" s="7"/>
    </row>
    <row r="1566" spans="14:18" x14ac:dyDescent="0.2">
      <c r="N1566" s="367">
        <f t="shared" si="139"/>
        <v>4</v>
      </c>
      <c r="O1566" s="368">
        <f t="shared" si="138"/>
        <v>11301</v>
      </c>
      <c r="P1566" s="369">
        <f t="shared" si="141"/>
        <v>45203</v>
      </c>
      <c r="Q1566" s="369">
        <f t="shared" si="141"/>
        <v>45205</v>
      </c>
      <c r="R1566" s="7"/>
    </row>
    <row r="1567" spans="14:18" x14ac:dyDescent="0.2">
      <c r="N1567" s="367">
        <f t="shared" si="139"/>
        <v>5</v>
      </c>
      <c r="O1567" s="368">
        <f t="shared" si="138"/>
        <v>9041</v>
      </c>
      <c r="P1567" s="369">
        <f t="shared" si="141"/>
        <v>45204</v>
      </c>
      <c r="Q1567" s="369">
        <f t="shared" si="141"/>
        <v>45206</v>
      </c>
      <c r="R1567" s="7"/>
    </row>
    <row r="1568" spans="14:18" x14ac:dyDescent="0.2">
      <c r="N1568" s="367">
        <f t="shared" si="139"/>
        <v>6</v>
      </c>
      <c r="O1568" s="368">
        <f t="shared" si="138"/>
        <v>7534</v>
      </c>
      <c r="P1568" s="369">
        <f t="shared" si="141"/>
        <v>45205</v>
      </c>
      <c r="Q1568" s="369">
        <f t="shared" si="141"/>
        <v>45207</v>
      </c>
      <c r="R1568" s="7"/>
    </row>
    <row r="1569" spans="14:18" x14ac:dyDescent="0.2">
      <c r="N1569" s="367">
        <f t="shared" si="139"/>
        <v>7</v>
      </c>
      <c r="O1569" s="368">
        <f t="shared" si="138"/>
        <v>6458</v>
      </c>
      <c r="P1569" s="369">
        <f t="shared" si="141"/>
        <v>45206</v>
      </c>
      <c r="Q1569" s="369">
        <f t="shared" si="141"/>
        <v>45208</v>
      </c>
      <c r="R1569" s="7"/>
    </row>
    <row r="1570" spans="14:18" x14ac:dyDescent="0.2">
      <c r="N1570" s="367">
        <f t="shared" si="139"/>
        <v>8</v>
      </c>
      <c r="O1570" s="368">
        <f t="shared" si="138"/>
        <v>5651</v>
      </c>
      <c r="P1570" s="369">
        <f t="shared" si="141"/>
        <v>45207</v>
      </c>
      <c r="Q1570" s="369">
        <f t="shared" si="141"/>
        <v>45209</v>
      </c>
      <c r="R1570" s="7"/>
    </row>
    <row r="1571" spans="14:18" x14ac:dyDescent="0.2">
      <c r="N1571" s="367">
        <f t="shared" si="139"/>
        <v>9</v>
      </c>
      <c r="O1571" s="368">
        <f t="shared" si="138"/>
        <v>5023</v>
      </c>
      <c r="P1571" s="369">
        <f t="shared" si="141"/>
        <v>45208</v>
      </c>
      <c r="Q1571" s="369">
        <f t="shared" si="141"/>
        <v>45210</v>
      </c>
      <c r="R1571" s="7"/>
    </row>
    <row r="1572" spans="14:18" x14ac:dyDescent="0.2">
      <c r="N1572" s="367">
        <f t="shared" si="139"/>
        <v>10</v>
      </c>
      <c r="O1572" s="368">
        <f t="shared" si="138"/>
        <v>4521</v>
      </c>
      <c r="P1572" s="369">
        <f t="shared" si="141"/>
        <v>45209</v>
      </c>
      <c r="Q1572" s="369">
        <f t="shared" si="141"/>
        <v>45211</v>
      </c>
      <c r="R1572" s="7"/>
    </row>
    <row r="1573" spans="14:18" x14ac:dyDescent="0.2">
      <c r="N1573" s="367">
        <f t="shared" si="139"/>
        <v>11</v>
      </c>
      <c r="O1573" s="368">
        <f t="shared" si="138"/>
        <v>4110</v>
      </c>
      <c r="P1573" s="369">
        <f t="shared" si="141"/>
        <v>45210</v>
      </c>
      <c r="Q1573" s="369">
        <f t="shared" si="141"/>
        <v>45212</v>
      </c>
      <c r="R1573" s="7"/>
    </row>
    <row r="1574" spans="14:18" x14ac:dyDescent="0.2">
      <c r="N1574" s="367">
        <f t="shared" si="139"/>
        <v>12</v>
      </c>
      <c r="O1574" s="368">
        <f t="shared" si="138"/>
        <v>3768</v>
      </c>
      <c r="P1574" s="369">
        <f t="shared" si="141"/>
        <v>45211</v>
      </c>
      <c r="Q1574" s="369">
        <f t="shared" si="141"/>
        <v>45213</v>
      </c>
      <c r="R1574" s="7"/>
    </row>
    <row r="1575" spans="14:18" x14ac:dyDescent="0.2">
      <c r="N1575" s="367">
        <f t="shared" si="139"/>
        <v>13</v>
      </c>
      <c r="O1575" s="368">
        <f t="shared" si="138"/>
        <v>3478</v>
      </c>
      <c r="P1575" s="369">
        <f t="shared" si="141"/>
        <v>45212</v>
      </c>
      <c r="Q1575" s="369">
        <f t="shared" si="141"/>
        <v>45214</v>
      </c>
      <c r="R1575" s="7"/>
    </row>
    <row r="1576" spans="14:18" x14ac:dyDescent="0.2">
      <c r="N1576" s="367">
        <f t="shared" si="139"/>
        <v>14</v>
      </c>
      <c r="O1576" s="368">
        <f t="shared" si="138"/>
        <v>3230</v>
      </c>
      <c r="P1576" s="369">
        <f t="shared" si="141"/>
        <v>45213</v>
      </c>
      <c r="Q1576" s="369">
        <f t="shared" si="141"/>
        <v>45215</v>
      </c>
      <c r="R1576" s="7"/>
    </row>
    <row r="1577" spans="14:18" x14ac:dyDescent="0.2">
      <c r="N1577" s="367">
        <f t="shared" si="139"/>
        <v>15</v>
      </c>
      <c r="O1577" s="368">
        <f t="shared" si="138"/>
        <v>3014</v>
      </c>
      <c r="P1577" s="369">
        <f t="shared" si="141"/>
        <v>45214</v>
      </c>
      <c r="Q1577" s="369">
        <f t="shared" si="141"/>
        <v>45216</v>
      </c>
      <c r="R1577" s="7"/>
    </row>
    <row r="1578" spans="14:18" x14ac:dyDescent="0.2">
      <c r="N1578" s="367">
        <f t="shared" si="139"/>
        <v>16</v>
      </c>
      <c r="O1578" s="368">
        <f t="shared" si="138"/>
        <v>2826</v>
      </c>
      <c r="P1578" s="369">
        <f t="shared" si="141"/>
        <v>45215</v>
      </c>
      <c r="Q1578" s="369">
        <f t="shared" si="141"/>
        <v>45217</v>
      </c>
      <c r="R1578" s="7"/>
    </row>
    <row r="1579" spans="14:18" x14ac:dyDescent="0.2">
      <c r="N1579" s="367">
        <f t="shared" si="139"/>
        <v>17</v>
      </c>
      <c r="O1579" s="368">
        <f t="shared" si="138"/>
        <v>2660</v>
      </c>
      <c r="P1579" s="369">
        <f t="shared" si="141"/>
        <v>45216</v>
      </c>
      <c r="Q1579" s="369">
        <f t="shared" si="141"/>
        <v>45218</v>
      </c>
      <c r="R1579" s="7"/>
    </row>
    <row r="1580" spans="14:18" x14ac:dyDescent="0.2">
      <c r="N1580" s="367">
        <f t="shared" si="139"/>
        <v>18</v>
      </c>
      <c r="O1580" s="368">
        <f t="shared" si="138"/>
        <v>2512</v>
      </c>
      <c r="P1580" s="369">
        <f t="shared" ref="P1580:Q1595" si="142">P1579+1</f>
        <v>45217</v>
      </c>
      <c r="Q1580" s="369">
        <f t="shared" si="142"/>
        <v>45219</v>
      </c>
      <c r="R1580" s="7"/>
    </row>
    <row r="1581" spans="14:18" x14ac:dyDescent="0.2">
      <c r="N1581" s="367">
        <f t="shared" si="139"/>
        <v>19</v>
      </c>
      <c r="O1581" s="368">
        <f t="shared" si="138"/>
        <v>2380</v>
      </c>
      <c r="P1581" s="369">
        <f t="shared" si="142"/>
        <v>45218</v>
      </c>
      <c r="Q1581" s="369">
        <f t="shared" si="142"/>
        <v>45220</v>
      </c>
      <c r="R1581" s="7"/>
    </row>
    <row r="1582" spans="14:18" x14ac:dyDescent="0.2">
      <c r="N1582" s="367">
        <f t="shared" si="139"/>
        <v>20</v>
      </c>
      <c r="O1582" s="368">
        <f t="shared" si="138"/>
        <v>2261</v>
      </c>
      <c r="P1582" s="369">
        <f t="shared" si="142"/>
        <v>45219</v>
      </c>
      <c r="Q1582" s="369">
        <f t="shared" si="142"/>
        <v>45221</v>
      </c>
      <c r="R1582" s="7"/>
    </row>
    <row r="1583" spans="14:18" x14ac:dyDescent="0.2">
      <c r="N1583" s="367">
        <f t="shared" si="139"/>
        <v>21</v>
      </c>
      <c r="O1583" s="368">
        <f t="shared" si="138"/>
        <v>2153</v>
      </c>
      <c r="P1583" s="369">
        <f t="shared" si="142"/>
        <v>45220</v>
      </c>
      <c r="Q1583" s="369">
        <f t="shared" si="142"/>
        <v>45222</v>
      </c>
      <c r="R1583" s="7"/>
    </row>
    <row r="1584" spans="14:18" x14ac:dyDescent="0.2">
      <c r="N1584" s="367">
        <f t="shared" si="139"/>
        <v>22</v>
      </c>
      <c r="O1584" s="368">
        <f t="shared" si="138"/>
        <v>2056</v>
      </c>
      <c r="P1584" s="369">
        <f t="shared" si="142"/>
        <v>45221</v>
      </c>
      <c r="Q1584" s="369">
        <f t="shared" si="142"/>
        <v>45223</v>
      </c>
      <c r="R1584" s="7"/>
    </row>
    <row r="1585" spans="14:18" x14ac:dyDescent="0.2">
      <c r="N1585" s="367">
        <f t="shared" si="139"/>
        <v>23</v>
      </c>
      <c r="O1585" s="368">
        <f t="shared" si="138"/>
        <v>1966</v>
      </c>
      <c r="P1585" s="369">
        <f t="shared" si="142"/>
        <v>45222</v>
      </c>
      <c r="Q1585" s="369">
        <f t="shared" si="142"/>
        <v>45224</v>
      </c>
      <c r="R1585" s="7"/>
    </row>
    <row r="1586" spans="14:18" x14ac:dyDescent="0.2">
      <c r="N1586" s="367">
        <f t="shared" si="139"/>
        <v>24</v>
      </c>
      <c r="O1586" s="368">
        <f t="shared" si="138"/>
        <v>1884</v>
      </c>
      <c r="P1586" s="369">
        <f t="shared" si="142"/>
        <v>45223</v>
      </c>
      <c r="Q1586" s="369">
        <f t="shared" si="142"/>
        <v>45225</v>
      </c>
      <c r="R1586" s="7"/>
    </row>
    <row r="1587" spans="14:18" x14ac:dyDescent="0.2">
      <c r="N1587" s="367">
        <f t="shared" si="139"/>
        <v>25</v>
      </c>
      <c r="O1587" s="368">
        <f t="shared" si="138"/>
        <v>1809</v>
      </c>
      <c r="P1587" s="369">
        <f t="shared" si="142"/>
        <v>45224</v>
      </c>
      <c r="Q1587" s="369">
        <f t="shared" si="142"/>
        <v>45226</v>
      </c>
      <c r="R1587" s="7"/>
    </row>
    <row r="1588" spans="14:18" x14ac:dyDescent="0.2">
      <c r="N1588" s="367">
        <f t="shared" si="139"/>
        <v>26</v>
      </c>
      <c r="O1588" s="368">
        <f t="shared" si="138"/>
        <v>1739</v>
      </c>
      <c r="P1588" s="369">
        <f t="shared" si="142"/>
        <v>45225</v>
      </c>
      <c r="Q1588" s="369">
        <f t="shared" si="142"/>
        <v>45227</v>
      </c>
      <c r="R1588" s="7"/>
    </row>
    <row r="1589" spans="14:18" x14ac:dyDescent="0.2">
      <c r="N1589" s="367">
        <f t="shared" si="139"/>
        <v>27</v>
      </c>
      <c r="O1589" s="368">
        <f t="shared" si="138"/>
        <v>1675</v>
      </c>
      <c r="P1589" s="369">
        <f t="shared" si="142"/>
        <v>45226</v>
      </c>
      <c r="Q1589" s="369">
        <f t="shared" si="142"/>
        <v>45228</v>
      </c>
      <c r="R1589" s="7"/>
    </row>
    <row r="1590" spans="14:18" x14ac:dyDescent="0.2">
      <c r="N1590" s="367">
        <f t="shared" si="139"/>
        <v>28</v>
      </c>
      <c r="O1590" s="368">
        <f t="shared" si="138"/>
        <v>1615</v>
      </c>
      <c r="P1590" s="369">
        <f t="shared" si="142"/>
        <v>45227</v>
      </c>
      <c r="Q1590" s="369">
        <f t="shared" si="142"/>
        <v>45229</v>
      </c>
      <c r="R1590" s="7"/>
    </row>
    <row r="1591" spans="14:18" x14ac:dyDescent="0.2">
      <c r="N1591" s="367">
        <f t="shared" si="139"/>
        <v>29</v>
      </c>
      <c r="O1591" s="368">
        <f t="shared" si="138"/>
        <v>1560</v>
      </c>
      <c r="P1591" s="369">
        <f t="shared" si="142"/>
        <v>45228</v>
      </c>
      <c r="Q1591" s="369">
        <f t="shared" si="142"/>
        <v>45230</v>
      </c>
      <c r="R1591" s="7"/>
    </row>
    <row r="1592" spans="14:18" x14ac:dyDescent="0.2">
      <c r="N1592" s="367">
        <f t="shared" si="139"/>
        <v>30</v>
      </c>
      <c r="O1592" s="368">
        <f t="shared" si="138"/>
        <v>1508</v>
      </c>
      <c r="P1592" s="369">
        <f t="shared" si="142"/>
        <v>45229</v>
      </c>
      <c r="Q1592" s="369">
        <f t="shared" si="142"/>
        <v>45231</v>
      </c>
      <c r="R1592" s="7"/>
    </row>
    <row r="1593" spans="14:18" x14ac:dyDescent="0.2">
      <c r="N1593" s="367">
        <f t="shared" si="139"/>
        <v>31</v>
      </c>
      <c r="O1593" s="368">
        <f t="shared" si="138"/>
        <v>1459</v>
      </c>
      <c r="P1593" s="369">
        <f t="shared" si="142"/>
        <v>45230</v>
      </c>
      <c r="Q1593" s="369">
        <f t="shared" si="142"/>
        <v>45232</v>
      </c>
      <c r="R1593" s="7"/>
    </row>
    <row r="1594" spans="14:18" x14ac:dyDescent="0.2">
      <c r="N1594" s="367">
        <f t="shared" si="139"/>
        <v>1</v>
      </c>
      <c r="O1594" s="368">
        <f t="shared" si="138"/>
        <v>45231</v>
      </c>
      <c r="P1594" s="369">
        <f t="shared" si="142"/>
        <v>45231</v>
      </c>
      <c r="Q1594" s="369">
        <f t="shared" si="142"/>
        <v>45233</v>
      </c>
      <c r="R1594" s="7"/>
    </row>
    <row r="1595" spans="14:18" x14ac:dyDescent="0.2">
      <c r="N1595" s="367">
        <f t="shared" si="139"/>
        <v>2</v>
      </c>
      <c r="O1595" s="368">
        <f t="shared" si="138"/>
        <v>22616</v>
      </c>
      <c r="P1595" s="369">
        <f t="shared" si="142"/>
        <v>45232</v>
      </c>
      <c r="Q1595" s="369">
        <f t="shared" si="142"/>
        <v>45234</v>
      </c>
      <c r="R1595" s="7"/>
    </row>
    <row r="1596" spans="14:18" x14ac:dyDescent="0.2">
      <c r="N1596" s="367">
        <f t="shared" si="139"/>
        <v>3</v>
      </c>
      <c r="O1596" s="368">
        <f t="shared" si="138"/>
        <v>15078</v>
      </c>
      <c r="P1596" s="369">
        <f t="shared" ref="P1596:Q1611" si="143">P1595+1</f>
        <v>45233</v>
      </c>
      <c r="Q1596" s="369">
        <f t="shared" si="143"/>
        <v>45235</v>
      </c>
      <c r="R1596" s="7"/>
    </row>
    <row r="1597" spans="14:18" x14ac:dyDescent="0.2">
      <c r="N1597" s="367">
        <f t="shared" si="139"/>
        <v>4</v>
      </c>
      <c r="O1597" s="368">
        <f t="shared" si="138"/>
        <v>11309</v>
      </c>
      <c r="P1597" s="369">
        <f t="shared" si="143"/>
        <v>45234</v>
      </c>
      <c r="Q1597" s="369">
        <f t="shared" si="143"/>
        <v>45236</v>
      </c>
      <c r="R1597" s="7"/>
    </row>
    <row r="1598" spans="14:18" x14ac:dyDescent="0.2">
      <c r="N1598" s="367">
        <f t="shared" si="139"/>
        <v>5</v>
      </c>
      <c r="O1598" s="368">
        <f t="shared" si="138"/>
        <v>9047</v>
      </c>
      <c r="P1598" s="369">
        <f t="shared" si="143"/>
        <v>45235</v>
      </c>
      <c r="Q1598" s="369">
        <f t="shared" si="143"/>
        <v>45237</v>
      </c>
      <c r="R1598" s="7"/>
    </row>
    <row r="1599" spans="14:18" x14ac:dyDescent="0.2">
      <c r="N1599" s="367">
        <f t="shared" si="139"/>
        <v>6</v>
      </c>
      <c r="O1599" s="368">
        <f t="shared" si="138"/>
        <v>7539</v>
      </c>
      <c r="P1599" s="369">
        <f t="shared" si="143"/>
        <v>45236</v>
      </c>
      <c r="Q1599" s="369">
        <f t="shared" si="143"/>
        <v>45238</v>
      </c>
      <c r="R1599" s="7"/>
    </row>
    <row r="1600" spans="14:18" x14ac:dyDescent="0.2">
      <c r="N1600" s="367">
        <f t="shared" si="139"/>
        <v>7</v>
      </c>
      <c r="O1600" s="368">
        <f t="shared" si="138"/>
        <v>6462</v>
      </c>
      <c r="P1600" s="369">
        <f t="shared" si="143"/>
        <v>45237</v>
      </c>
      <c r="Q1600" s="369">
        <f t="shared" si="143"/>
        <v>45239</v>
      </c>
      <c r="R1600" s="7"/>
    </row>
    <row r="1601" spans="14:18" x14ac:dyDescent="0.2">
      <c r="N1601" s="367">
        <f t="shared" si="139"/>
        <v>8</v>
      </c>
      <c r="O1601" s="368">
        <f t="shared" si="138"/>
        <v>5655</v>
      </c>
      <c r="P1601" s="369">
        <f t="shared" si="143"/>
        <v>45238</v>
      </c>
      <c r="Q1601" s="369">
        <f t="shared" si="143"/>
        <v>45240</v>
      </c>
      <c r="R1601" s="7"/>
    </row>
    <row r="1602" spans="14:18" x14ac:dyDescent="0.2">
      <c r="N1602" s="367">
        <f t="shared" si="139"/>
        <v>9</v>
      </c>
      <c r="O1602" s="368">
        <f t="shared" si="138"/>
        <v>5027</v>
      </c>
      <c r="P1602" s="369">
        <f t="shared" si="143"/>
        <v>45239</v>
      </c>
      <c r="Q1602" s="369">
        <f t="shared" si="143"/>
        <v>45241</v>
      </c>
      <c r="R1602" s="7"/>
    </row>
    <row r="1603" spans="14:18" x14ac:dyDescent="0.2">
      <c r="N1603" s="367">
        <f t="shared" si="139"/>
        <v>10</v>
      </c>
      <c r="O1603" s="368">
        <f t="shared" si="138"/>
        <v>4524</v>
      </c>
      <c r="P1603" s="369">
        <f t="shared" si="143"/>
        <v>45240</v>
      </c>
      <c r="Q1603" s="369">
        <f t="shared" si="143"/>
        <v>45242</v>
      </c>
      <c r="R1603" s="7"/>
    </row>
    <row r="1604" spans="14:18" x14ac:dyDescent="0.2">
      <c r="N1604" s="367">
        <f t="shared" si="139"/>
        <v>11</v>
      </c>
      <c r="O1604" s="368">
        <f t="shared" si="138"/>
        <v>4113</v>
      </c>
      <c r="P1604" s="369">
        <f t="shared" si="143"/>
        <v>45241</v>
      </c>
      <c r="Q1604" s="369">
        <f t="shared" si="143"/>
        <v>45243</v>
      </c>
      <c r="R1604" s="7"/>
    </row>
    <row r="1605" spans="14:18" x14ac:dyDescent="0.2">
      <c r="N1605" s="367">
        <f t="shared" si="139"/>
        <v>12</v>
      </c>
      <c r="O1605" s="368">
        <f t="shared" si="138"/>
        <v>3770</v>
      </c>
      <c r="P1605" s="369">
        <f t="shared" si="143"/>
        <v>45242</v>
      </c>
      <c r="Q1605" s="369">
        <f t="shared" si="143"/>
        <v>45244</v>
      </c>
      <c r="R1605" s="7"/>
    </row>
    <row r="1606" spans="14:18" x14ac:dyDescent="0.2">
      <c r="N1606" s="367">
        <f t="shared" si="139"/>
        <v>13</v>
      </c>
      <c r="O1606" s="368">
        <f t="shared" si="138"/>
        <v>3480</v>
      </c>
      <c r="P1606" s="369">
        <f t="shared" si="143"/>
        <v>45243</v>
      </c>
      <c r="Q1606" s="369">
        <f t="shared" si="143"/>
        <v>45245</v>
      </c>
      <c r="R1606" s="7"/>
    </row>
    <row r="1607" spans="14:18" x14ac:dyDescent="0.2">
      <c r="N1607" s="367">
        <f t="shared" si="139"/>
        <v>14</v>
      </c>
      <c r="O1607" s="368">
        <f t="shared" si="138"/>
        <v>3232</v>
      </c>
      <c r="P1607" s="369">
        <f t="shared" si="143"/>
        <v>45244</v>
      </c>
      <c r="Q1607" s="369">
        <f t="shared" si="143"/>
        <v>45246</v>
      </c>
      <c r="R1607" s="7"/>
    </row>
    <row r="1608" spans="14:18" x14ac:dyDescent="0.2">
      <c r="N1608" s="367">
        <f t="shared" si="139"/>
        <v>15</v>
      </c>
      <c r="O1608" s="368">
        <f t="shared" si="138"/>
        <v>3016</v>
      </c>
      <c r="P1608" s="369">
        <f t="shared" si="143"/>
        <v>45245</v>
      </c>
      <c r="Q1608" s="369">
        <f t="shared" si="143"/>
        <v>45247</v>
      </c>
      <c r="R1608" s="7"/>
    </row>
    <row r="1609" spans="14:18" x14ac:dyDescent="0.2">
      <c r="N1609" s="367">
        <f t="shared" si="139"/>
        <v>16</v>
      </c>
      <c r="O1609" s="368">
        <f t="shared" ref="O1609:O1672" si="144">ROUND(P1609/N1609,0)</f>
        <v>2828</v>
      </c>
      <c r="P1609" s="369">
        <f t="shared" si="143"/>
        <v>45246</v>
      </c>
      <c r="Q1609" s="369">
        <f t="shared" si="143"/>
        <v>45248</v>
      </c>
      <c r="R1609" s="7"/>
    </row>
    <row r="1610" spans="14:18" x14ac:dyDescent="0.2">
      <c r="N1610" s="367">
        <f t="shared" ref="N1610:N1673" si="145">DAY(P1610)</f>
        <v>17</v>
      </c>
      <c r="O1610" s="368">
        <f t="shared" si="144"/>
        <v>2662</v>
      </c>
      <c r="P1610" s="369">
        <f t="shared" si="143"/>
        <v>45247</v>
      </c>
      <c r="Q1610" s="369">
        <f t="shared" si="143"/>
        <v>45249</v>
      </c>
      <c r="R1610" s="7"/>
    </row>
    <row r="1611" spans="14:18" x14ac:dyDescent="0.2">
      <c r="N1611" s="367">
        <f t="shared" si="145"/>
        <v>18</v>
      </c>
      <c r="O1611" s="368">
        <f t="shared" si="144"/>
        <v>2514</v>
      </c>
      <c r="P1611" s="369">
        <f t="shared" si="143"/>
        <v>45248</v>
      </c>
      <c r="Q1611" s="369">
        <f t="shared" si="143"/>
        <v>45250</v>
      </c>
      <c r="R1611" s="7"/>
    </row>
    <row r="1612" spans="14:18" x14ac:dyDescent="0.2">
      <c r="N1612" s="367">
        <f t="shared" si="145"/>
        <v>19</v>
      </c>
      <c r="O1612" s="368">
        <f t="shared" si="144"/>
        <v>2382</v>
      </c>
      <c r="P1612" s="369">
        <f t="shared" ref="P1612:Q1627" si="146">P1611+1</f>
        <v>45249</v>
      </c>
      <c r="Q1612" s="369">
        <f t="shared" si="146"/>
        <v>45251</v>
      </c>
      <c r="R1612" s="7"/>
    </row>
    <row r="1613" spans="14:18" x14ac:dyDescent="0.2">
      <c r="N1613" s="367">
        <f t="shared" si="145"/>
        <v>20</v>
      </c>
      <c r="O1613" s="368">
        <f t="shared" si="144"/>
        <v>2263</v>
      </c>
      <c r="P1613" s="369">
        <f t="shared" si="146"/>
        <v>45250</v>
      </c>
      <c r="Q1613" s="369">
        <f t="shared" si="146"/>
        <v>45252</v>
      </c>
      <c r="R1613" s="7"/>
    </row>
    <row r="1614" spans="14:18" x14ac:dyDescent="0.2">
      <c r="N1614" s="367">
        <f t="shared" si="145"/>
        <v>21</v>
      </c>
      <c r="O1614" s="368">
        <f t="shared" si="144"/>
        <v>2155</v>
      </c>
      <c r="P1614" s="369">
        <f t="shared" si="146"/>
        <v>45251</v>
      </c>
      <c r="Q1614" s="369">
        <f t="shared" si="146"/>
        <v>45253</v>
      </c>
      <c r="R1614" s="7"/>
    </row>
    <row r="1615" spans="14:18" x14ac:dyDescent="0.2">
      <c r="N1615" s="367">
        <f t="shared" si="145"/>
        <v>22</v>
      </c>
      <c r="O1615" s="368">
        <f t="shared" si="144"/>
        <v>2057</v>
      </c>
      <c r="P1615" s="369">
        <f t="shared" si="146"/>
        <v>45252</v>
      </c>
      <c r="Q1615" s="369">
        <f t="shared" si="146"/>
        <v>45254</v>
      </c>
      <c r="R1615" s="7"/>
    </row>
    <row r="1616" spans="14:18" x14ac:dyDescent="0.2">
      <c r="N1616" s="367">
        <f t="shared" si="145"/>
        <v>23</v>
      </c>
      <c r="O1616" s="368">
        <f t="shared" si="144"/>
        <v>1968</v>
      </c>
      <c r="P1616" s="369">
        <f t="shared" si="146"/>
        <v>45253</v>
      </c>
      <c r="Q1616" s="369">
        <f t="shared" si="146"/>
        <v>45255</v>
      </c>
      <c r="R1616" s="7"/>
    </row>
    <row r="1617" spans="14:18" x14ac:dyDescent="0.2">
      <c r="N1617" s="367">
        <f t="shared" si="145"/>
        <v>24</v>
      </c>
      <c r="O1617" s="368">
        <f t="shared" si="144"/>
        <v>1886</v>
      </c>
      <c r="P1617" s="369">
        <f t="shared" si="146"/>
        <v>45254</v>
      </c>
      <c r="Q1617" s="369">
        <f t="shared" si="146"/>
        <v>45256</v>
      </c>
      <c r="R1617" s="7"/>
    </row>
    <row r="1618" spans="14:18" x14ac:dyDescent="0.2">
      <c r="N1618" s="367">
        <f t="shared" si="145"/>
        <v>25</v>
      </c>
      <c r="O1618" s="368">
        <f t="shared" si="144"/>
        <v>1810</v>
      </c>
      <c r="P1618" s="369">
        <f t="shared" si="146"/>
        <v>45255</v>
      </c>
      <c r="Q1618" s="369">
        <f t="shared" si="146"/>
        <v>45257</v>
      </c>
      <c r="R1618" s="7"/>
    </row>
    <row r="1619" spans="14:18" x14ac:dyDescent="0.2">
      <c r="N1619" s="367">
        <f t="shared" si="145"/>
        <v>26</v>
      </c>
      <c r="O1619" s="368">
        <f t="shared" si="144"/>
        <v>1741</v>
      </c>
      <c r="P1619" s="369">
        <f t="shared" si="146"/>
        <v>45256</v>
      </c>
      <c r="Q1619" s="369">
        <f t="shared" si="146"/>
        <v>45258</v>
      </c>
      <c r="R1619" s="7"/>
    </row>
    <row r="1620" spans="14:18" x14ac:dyDescent="0.2">
      <c r="N1620" s="367">
        <f t="shared" si="145"/>
        <v>27</v>
      </c>
      <c r="O1620" s="368">
        <f t="shared" si="144"/>
        <v>1676</v>
      </c>
      <c r="P1620" s="369">
        <f t="shared" si="146"/>
        <v>45257</v>
      </c>
      <c r="Q1620" s="369">
        <f t="shared" si="146"/>
        <v>45259</v>
      </c>
      <c r="R1620" s="7"/>
    </row>
    <row r="1621" spans="14:18" x14ac:dyDescent="0.2">
      <c r="N1621" s="367">
        <f t="shared" si="145"/>
        <v>28</v>
      </c>
      <c r="O1621" s="368">
        <f t="shared" si="144"/>
        <v>1616</v>
      </c>
      <c r="P1621" s="369">
        <f t="shared" si="146"/>
        <v>45258</v>
      </c>
      <c r="Q1621" s="369">
        <f t="shared" si="146"/>
        <v>45260</v>
      </c>
      <c r="R1621" s="7"/>
    </row>
    <row r="1622" spans="14:18" x14ac:dyDescent="0.2">
      <c r="N1622" s="367">
        <f t="shared" si="145"/>
        <v>29</v>
      </c>
      <c r="O1622" s="368">
        <f t="shared" si="144"/>
        <v>1561</v>
      </c>
      <c r="P1622" s="369">
        <f t="shared" si="146"/>
        <v>45259</v>
      </c>
      <c r="Q1622" s="369">
        <f t="shared" si="146"/>
        <v>45261</v>
      </c>
      <c r="R1622" s="7"/>
    </row>
    <row r="1623" spans="14:18" x14ac:dyDescent="0.2">
      <c r="N1623" s="367">
        <f t="shared" si="145"/>
        <v>30</v>
      </c>
      <c r="O1623" s="368">
        <f t="shared" si="144"/>
        <v>1509</v>
      </c>
      <c r="P1623" s="369">
        <f t="shared" si="146"/>
        <v>45260</v>
      </c>
      <c r="Q1623" s="369">
        <f t="shared" si="146"/>
        <v>45262</v>
      </c>
      <c r="R1623" s="7"/>
    </row>
    <row r="1624" spans="14:18" x14ac:dyDescent="0.2">
      <c r="N1624" s="367">
        <f t="shared" si="145"/>
        <v>1</v>
      </c>
      <c r="O1624" s="368">
        <f t="shared" si="144"/>
        <v>45261</v>
      </c>
      <c r="P1624" s="369">
        <f t="shared" si="146"/>
        <v>45261</v>
      </c>
      <c r="Q1624" s="369">
        <f t="shared" si="146"/>
        <v>45263</v>
      </c>
      <c r="R1624" s="7"/>
    </row>
    <row r="1625" spans="14:18" x14ac:dyDescent="0.2">
      <c r="N1625" s="367">
        <f t="shared" si="145"/>
        <v>2</v>
      </c>
      <c r="O1625" s="368">
        <f t="shared" si="144"/>
        <v>22631</v>
      </c>
      <c r="P1625" s="369">
        <f t="shared" si="146"/>
        <v>45262</v>
      </c>
      <c r="Q1625" s="369">
        <f t="shared" si="146"/>
        <v>45264</v>
      </c>
      <c r="R1625" s="7"/>
    </row>
    <row r="1626" spans="14:18" x14ac:dyDescent="0.2">
      <c r="N1626" s="367">
        <f t="shared" si="145"/>
        <v>3</v>
      </c>
      <c r="O1626" s="368">
        <f t="shared" si="144"/>
        <v>15088</v>
      </c>
      <c r="P1626" s="369">
        <f t="shared" si="146"/>
        <v>45263</v>
      </c>
      <c r="Q1626" s="369">
        <f t="shared" si="146"/>
        <v>45265</v>
      </c>
      <c r="R1626" s="7"/>
    </row>
    <row r="1627" spans="14:18" x14ac:dyDescent="0.2">
      <c r="N1627" s="367">
        <f t="shared" si="145"/>
        <v>4</v>
      </c>
      <c r="O1627" s="368">
        <f t="shared" si="144"/>
        <v>11316</v>
      </c>
      <c r="P1627" s="369">
        <f t="shared" si="146"/>
        <v>45264</v>
      </c>
      <c r="Q1627" s="369">
        <f t="shared" si="146"/>
        <v>45266</v>
      </c>
      <c r="R1627" s="7"/>
    </row>
    <row r="1628" spans="14:18" x14ac:dyDescent="0.2">
      <c r="N1628" s="367">
        <f t="shared" si="145"/>
        <v>5</v>
      </c>
      <c r="O1628" s="368">
        <f t="shared" si="144"/>
        <v>9053</v>
      </c>
      <c r="P1628" s="369">
        <f t="shared" ref="P1628:Q1643" si="147">P1627+1</f>
        <v>45265</v>
      </c>
      <c r="Q1628" s="369">
        <f t="shared" si="147"/>
        <v>45267</v>
      </c>
      <c r="R1628" s="7"/>
    </row>
    <row r="1629" spans="14:18" x14ac:dyDescent="0.2">
      <c r="N1629" s="367">
        <f t="shared" si="145"/>
        <v>6</v>
      </c>
      <c r="O1629" s="368">
        <f t="shared" si="144"/>
        <v>7544</v>
      </c>
      <c r="P1629" s="369">
        <f t="shared" si="147"/>
        <v>45266</v>
      </c>
      <c r="Q1629" s="369">
        <f t="shared" si="147"/>
        <v>45268</v>
      </c>
      <c r="R1629" s="7"/>
    </row>
    <row r="1630" spans="14:18" x14ac:dyDescent="0.2">
      <c r="N1630" s="367">
        <f t="shared" si="145"/>
        <v>7</v>
      </c>
      <c r="O1630" s="368">
        <f t="shared" si="144"/>
        <v>6467</v>
      </c>
      <c r="P1630" s="369">
        <f t="shared" si="147"/>
        <v>45267</v>
      </c>
      <c r="Q1630" s="369">
        <f t="shared" si="147"/>
        <v>45269</v>
      </c>
      <c r="R1630" s="7"/>
    </row>
    <row r="1631" spans="14:18" x14ac:dyDescent="0.2">
      <c r="N1631" s="367">
        <f t="shared" si="145"/>
        <v>8</v>
      </c>
      <c r="O1631" s="368">
        <f t="shared" si="144"/>
        <v>5659</v>
      </c>
      <c r="P1631" s="369">
        <f t="shared" si="147"/>
        <v>45268</v>
      </c>
      <c r="Q1631" s="369">
        <f t="shared" si="147"/>
        <v>45270</v>
      </c>
      <c r="R1631" s="7"/>
    </row>
    <row r="1632" spans="14:18" x14ac:dyDescent="0.2">
      <c r="N1632" s="367">
        <f t="shared" si="145"/>
        <v>9</v>
      </c>
      <c r="O1632" s="368">
        <f t="shared" si="144"/>
        <v>5030</v>
      </c>
      <c r="P1632" s="369">
        <f t="shared" si="147"/>
        <v>45269</v>
      </c>
      <c r="Q1632" s="369">
        <f t="shared" si="147"/>
        <v>45271</v>
      </c>
      <c r="R1632" s="7"/>
    </row>
    <row r="1633" spans="14:18" x14ac:dyDescent="0.2">
      <c r="N1633" s="367">
        <f t="shared" si="145"/>
        <v>10</v>
      </c>
      <c r="O1633" s="368">
        <f t="shared" si="144"/>
        <v>4527</v>
      </c>
      <c r="P1633" s="369">
        <f t="shared" si="147"/>
        <v>45270</v>
      </c>
      <c r="Q1633" s="369">
        <f t="shared" si="147"/>
        <v>45272</v>
      </c>
      <c r="R1633" s="7"/>
    </row>
    <row r="1634" spans="14:18" x14ac:dyDescent="0.2">
      <c r="N1634" s="367">
        <f t="shared" si="145"/>
        <v>11</v>
      </c>
      <c r="O1634" s="368">
        <f t="shared" si="144"/>
        <v>4116</v>
      </c>
      <c r="P1634" s="369">
        <f t="shared" si="147"/>
        <v>45271</v>
      </c>
      <c r="Q1634" s="369">
        <f t="shared" si="147"/>
        <v>45273</v>
      </c>
      <c r="R1634" s="7"/>
    </row>
    <row r="1635" spans="14:18" x14ac:dyDescent="0.2">
      <c r="N1635" s="367">
        <f t="shared" si="145"/>
        <v>12</v>
      </c>
      <c r="O1635" s="368">
        <f t="shared" si="144"/>
        <v>3773</v>
      </c>
      <c r="P1635" s="369">
        <f t="shared" si="147"/>
        <v>45272</v>
      </c>
      <c r="Q1635" s="369">
        <f t="shared" si="147"/>
        <v>45274</v>
      </c>
      <c r="R1635" s="7"/>
    </row>
    <row r="1636" spans="14:18" x14ac:dyDescent="0.2">
      <c r="N1636" s="367">
        <f t="shared" si="145"/>
        <v>13</v>
      </c>
      <c r="O1636" s="368">
        <f t="shared" si="144"/>
        <v>3483</v>
      </c>
      <c r="P1636" s="369">
        <f t="shared" si="147"/>
        <v>45273</v>
      </c>
      <c r="Q1636" s="369">
        <f t="shared" si="147"/>
        <v>45275</v>
      </c>
      <c r="R1636" s="7"/>
    </row>
    <row r="1637" spans="14:18" x14ac:dyDescent="0.2">
      <c r="N1637" s="367">
        <f t="shared" si="145"/>
        <v>14</v>
      </c>
      <c r="O1637" s="368">
        <f t="shared" si="144"/>
        <v>3234</v>
      </c>
      <c r="P1637" s="369">
        <f t="shared" si="147"/>
        <v>45274</v>
      </c>
      <c r="Q1637" s="369">
        <f t="shared" si="147"/>
        <v>45276</v>
      </c>
      <c r="R1637" s="7"/>
    </row>
    <row r="1638" spans="14:18" x14ac:dyDescent="0.2">
      <c r="N1638" s="367">
        <f t="shared" si="145"/>
        <v>15</v>
      </c>
      <c r="O1638" s="368">
        <f t="shared" si="144"/>
        <v>3018</v>
      </c>
      <c r="P1638" s="369">
        <f t="shared" si="147"/>
        <v>45275</v>
      </c>
      <c r="Q1638" s="369">
        <f t="shared" si="147"/>
        <v>45277</v>
      </c>
      <c r="R1638" s="7"/>
    </row>
    <row r="1639" spans="14:18" x14ac:dyDescent="0.2">
      <c r="N1639" s="367">
        <f t="shared" si="145"/>
        <v>16</v>
      </c>
      <c r="O1639" s="368">
        <f t="shared" si="144"/>
        <v>2830</v>
      </c>
      <c r="P1639" s="369">
        <f t="shared" si="147"/>
        <v>45276</v>
      </c>
      <c r="Q1639" s="369">
        <f t="shared" si="147"/>
        <v>45278</v>
      </c>
      <c r="R1639" s="7"/>
    </row>
    <row r="1640" spans="14:18" x14ac:dyDescent="0.2">
      <c r="N1640" s="367">
        <f t="shared" si="145"/>
        <v>17</v>
      </c>
      <c r="O1640" s="368">
        <f t="shared" si="144"/>
        <v>2663</v>
      </c>
      <c r="P1640" s="369">
        <f t="shared" si="147"/>
        <v>45277</v>
      </c>
      <c r="Q1640" s="369">
        <f t="shared" si="147"/>
        <v>45279</v>
      </c>
      <c r="R1640" s="7"/>
    </row>
    <row r="1641" spans="14:18" x14ac:dyDescent="0.2">
      <c r="N1641" s="367">
        <f t="shared" si="145"/>
        <v>18</v>
      </c>
      <c r="O1641" s="368">
        <f t="shared" si="144"/>
        <v>2515</v>
      </c>
      <c r="P1641" s="369">
        <f t="shared" si="147"/>
        <v>45278</v>
      </c>
      <c r="Q1641" s="369">
        <f t="shared" si="147"/>
        <v>45280</v>
      </c>
      <c r="R1641" s="7"/>
    </row>
    <row r="1642" spans="14:18" x14ac:dyDescent="0.2">
      <c r="N1642" s="367">
        <f t="shared" si="145"/>
        <v>19</v>
      </c>
      <c r="O1642" s="368">
        <f t="shared" si="144"/>
        <v>2383</v>
      </c>
      <c r="P1642" s="369">
        <f t="shared" si="147"/>
        <v>45279</v>
      </c>
      <c r="Q1642" s="369">
        <f t="shared" si="147"/>
        <v>45281</v>
      </c>
      <c r="R1642" s="7"/>
    </row>
    <row r="1643" spans="14:18" x14ac:dyDescent="0.2">
      <c r="N1643" s="367">
        <f t="shared" si="145"/>
        <v>20</v>
      </c>
      <c r="O1643" s="368">
        <f t="shared" si="144"/>
        <v>2264</v>
      </c>
      <c r="P1643" s="369">
        <f t="shared" si="147"/>
        <v>45280</v>
      </c>
      <c r="Q1643" s="369">
        <f t="shared" si="147"/>
        <v>45282</v>
      </c>
      <c r="R1643" s="7"/>
    </row>
    <row r="1644" spans="14:18" x14ac:dyDescent="0.2">
      <c r="N1644" s="367">
        <f t="shared" si="145"/>
        <v>21</v>
      </c>
      <c r="O1644" s="368">
        <f t="shared" si="144"/>
        <v>2156</v>
      </c>
      <c r="P1644" s="369">
        <f t="shared" ref="P1644:Q1659" si="148">P1643+1</f>
        <v>45281</v>
      </c>
      <c r="Q1644" s="369">
        <f t="shared" si="148"/>
        <v>45283</v>
      </c>
      <c r="R1644" s="7"/>
    </row>
    <row r="1645" spans="14:18" x14ac:dyDescent="0.2">
      <c r="N1645" s="367">
        <f t="shared" si="145"/>
        <v>22</v>
      </c>
      <c r="O1645" s="368">
        <f t="shared" si="144"/>
        <v>2058</v>
      </c>
      <c r="P1645" s="369">
        <f t="shared" si="148"/>
        <v>45282</v>
      </c>
      <c r="Q1645" s="369">
        <f t="shared" si="148"/>
        <v>45284</v>
      </c>
      <c r="R1645" s="7"/>
    </row>
    <row r="1646" spans="14:18" x14ac:dyDescent="0.2">
      <c r="N1646" s="367">
        <f t="shared" si="145"/>
        <v>23</v>
      </c>
      <c r="O1646" s="368">
        <f t="shared" si="144"/>
        <v>1969</v>
      </c>
      <c r="P1646" s="369">
        <f t="shared" si="148"/>
        <v>45283</v>
      </c>
      <c r="Q1646" s="369">
        <f t="shared" si="148"/>
        <v>45285</v>
      </c>
      <c r="R1646" s="7"/>
    </row>
    <row r="1647" spans="14:18" x14ac:dyDescent="0.2">
      <c r="N1647" s="367">
        <f t="shared" si="145"/>
        <v>24</v>
      </c>
      <c r="O1647" s="368">
        <f t="shared" si="144"/>
        <v>1887</v>
      </c>
      <c r="P1647" s="369">
        <f t="shared" si="148"/>
        <v>45284</v>
      </c>
      <c r="Q1647" s="369">
        <f t="shared" si="148"/>
        <v>45286</v>
      </c>
      <c r="R1647" s="7"/>
    </row>
    <row r="1648" spans="14:18" x14ac:dyDescent="0.2">
      <c r="N1648" s="367">
        <f t="shared" si="145"/>
        <v>25</v>
      </c>
      <c r="O1648" s="368">
        <f t="shared" si="144"/>
        <v>1811</v>
      </c>
      <c r="P1648" s="369">
        <f t="shared" si="148"/>
        <v>45285</v>
      </c>
      <c r="Q1648" s="369">
        <f t="shared" si="148"/>
        <v>45287</v>
      </c>
      <c r="R1648" s="7"/>
    </row>
    <row r="1649" spans="14:18" x14ac:dyDescent="0.2">
      <c r="N1649" s="367">
        <f t="shared" si="145"/>
        <v>26</v>
      </c>
      <c r="O1649" s="368">
        <f t="shared" si="144"/>
        <v>1742</v>
      </c>
      <c r="P1649" s="369">
        <f t="shared" si="148"/>
        <v>45286</v>
      </c>
      <c r="Q1649" s="369">
        <f t="shared" si="148"/>
        <v>45288</v>
      </c>
      <c r="R1649" s="7"/>
    </row>
    <row r="1650" spans="14:18" x14ac:dyDescent="0.2">
      <c r="N1650" s="367">
        <f t="shared" si="145"/>
        <v>27</v>
      </c>
      <c r="O1650" s="368">
        <f t="shared" si="144"/>
        <v>1677</v>
      </c>
      <c r="P1650" s="369">
        <f t="shared" si="148"/>
        <v>45287</v>
      </c>
      <c r="Q1650" s="369">
        <f t="shared" si="148"/>
        <v>45289</v>
      </c>
      <c r="R1650" s="7"/>
    </row>
    <row r="1651" spans="14:18" x14ac:dyDescent="0.2">
      <c r="N1651" s="367">
        <f t="shared" si="145"/>
        <v>28</v>
      </c>
      <c r="O1651" s="368">
        <f t="shared" si="144"/>
        <v>1617</v>
      </c>
      <c r="P1651" s="369">
        <f t="shared" si="148"/>
        <v>45288</v>
      </c>
      <c r="Q1651" s="369">
        <f t="shared" si="148"/>
        <v>45290</v>
      </c>
      <c r="R1651" s="7"/>
    </row>
    <row r="1652" spans="14:18" x14ac:dyDescent="0.2">
      <c r="N1652" s="367">
        <f t="shared" si="145"/>
        <v>29</v>
      </c>
      <c r="O1652" s="368">
        <f t="shared" si="144"/>
        <v>1562</v>
      </c>
      <c r="P1652" s="369">
        <f t="shared" si="148"/>
        <v>45289</v>
      </c>
      <c r="Q1652" s="369">
        <f t="shared" si="148"/>
        <v>45291</v>
      </c>
      <c r="R1652" s="7"/>
    </row>
    <row r="1653" spans="14:18" x14ac:dyDescent="0.2">
      <c r="N1653" s="367">
        <f t="shared" si="145"/>
        <v>30</v>
      </c>
      <c r="O1653" s="368">
        <f t="shared" si="144"/>
        <v>1510</v>
      </c>
      <c r="P1653" s="369">
        <f t="shared" si="148"/>
        <v>45290</v>
      </c>
      <c r="Q1653" s="369">
        <f t="shared" si="148"/>
        <v>45292</v>
      </c>
      <c r="R1653" s="7"/>
    </row>
    <row r="1654" spans="14:18" x14ac:dyDescent="0.2">
      <c r="N1654" s="367">
        <f t="shared" si="145"/>
        <v>31</v>
      </c>
      <c r="O1654" s="368">
        <f t="shared" si="144"/>
        <v>1461</v>
      </c>
      <c r="P1654" s="369">
        <f t="shared" si="148"/>
        <v>45291</v>
      </c>
      <c r="Q1654" s="369">
        <f t="shared" si="148"/>
        <v>45293</v>
      </c>
      <c r="R1654" s="7"/>
    </row>
    <row r="1655" spans="14:18" x14ac:dyDescent="0.2">
      <c r="N1655" s="367">
        <f t="shared" si="145"/>
        <v>1</v>
      </c>
      <c r="O1655" s="368">
        <f t="shared" si="144"/>
        <v>45292</v>
      </c>
      <c r="P1655" s="369">
        <f t="shared" si="148"/>
        <v>45292</v>
      </c>
      <c r="Q1655" s="369">
        <f t="shared" si="148"/>
        <v>45294</v>
      </c>
      <c r="R1655" s="7"/>
    </row>
    <row r="1656" spans="14:18" x14ac:dyDescent="0.2">
      <c r="N1656" s="367">
        <f t="shared" si="145"/>
        <v>2</v>
      </c>
      <c r="O1656" s="368">
        <f t="shared" si="144"/>
        <v>22647</v>
      </c>
      <c r="P1656" s="369">
        <f t="shared" si="148"/>
        <v>45293</v>
      </c>
      <c r="Q1656" s="369">
        <f t="shared" si="148"/>
        <v>45295</v>
      </c>
      <c r="R1656" s="7"/>
    </row>
    <row r="1657" spans="14:18" x14ac:dyDescent="0.2">
      <c r="N1657" s="367">
        <f t="shared" si="145"/>
        <v>3</v>
      </c>
      <c r="O1657" s="368">
        <f t="shared" si="144"/>
        <v>15098</v>
      </c>
      <c r="P1657" s="369">
        <f t="shared" si="148"/>
        <v>45294</v>
      </c>
      <c r="Q1657" s="369">
        <f t="shared" si="148"/>
        <v>45296</v>
      </c>
      <c r="R1657" s="7"/>
    </row>
    <row r="1658" spans="14:18" x14ac:dyDescent="0.2">
      <c r="N1658" s="367">
        <f t="shared" si="145"/>
        <v>4</v>
      </c>
      <c r="O1658" s="368">
        <f t="shared" si="144"/>
        <v>11324</v>
      </c>
      <c r="P1658" s="369">
        <f t="shared" si="148"/>
        <v>45295</v>
      </c>
      <c r="Q1658" s="369">
        <f t="shared" si="148"/>
        <v>45297</v>
      </c>
      <c r="R1658" s="7"/>
    </row>
    <row r="1659" spans="14:18" x14ac:dyDescent="0.2">
      <c r="N1659" s="367">
        <f t="shared" si="145"/>
        <v>5</v>
      </c>
      <c r="O1659" s="368">
        <f t="shared" si="144"/>
        <v>9059</v>
      </c>
      <c r="P1659" s="369">
        <f t="shared" si="148"/>
        <v>45296</v>
      </c>
      <c r="Q1659" s="369">
        <f t="shared" si="148"/>
        <v>45298</v>
      </c>
      <c r="R1659" s="7"/>
    </row>
    <row r="1660" spans="14:18" x14ac:dyDescent="0.2">
      <c r="N1660" s="367">
        <f t="shared" si="145"/>
        <v>6</v>
      </c>
      <c r="O1660" s="368">
        <f t="shared" si="144"/>
        <v>7550</v>
      </c>
      <c r="P1660" s="369">
        <f t="shared" ref="P1660:Q1675" si="149">P1659+1</f>
        <v>45297</v>
      </c>
      <c r="Q1660" s="369">
        <f t="shared" si="149"/>
        <v>45299</v>
      </c>
      <c r="R1660" s="7"/>
    </row>
    <row r="1661" spans="14:18" x14ac:dyDescent="0.2">
      <c r="N1661" s="367">
        <f t="shared" si="145"/>
        <v>7</v>
      </c>
      <c r="O1661" s="368">
        <f t="shared" si="144"/>
        <v>6471</v>
      </c>
      <c r="P1661" s="369">
        <f t="shared" si="149"/>
        <v>45298</v>
      </c>
      <c r="Q1661" s="369">
        <f t="shared" si="149"/>
        <v>45300</v>
      </c>
      <c r="R1661" s="7"/>
    </row>
    <row r="1662" spans="14:18" x14ac:dyDescent="0.2">
      <c r="N1662" s="367">
        <f t="shared" si="145"/>
        <v>8</v>
      </c>
      <c r="O1662" s="368">
        <f t="shared" si="144"/>
        <v>5662</v>
      </c>
      <c r="P1662" s="369">
        <f t="shared" si="149"/>
        <v>45299</v>
      </c>
      <c r="Q1662" s="369">
        <f t="shared" si="149"/>
        <v>45301</v>
      </c>
      <c r="R1662" s="7"/>
    </row>
    <row r="1663" spans="14:18" x14ac:dyDescent="0.2">
      <c r="N1663" s="367">
        <f t="shared" si="145"/>
        <v>9</v>
      </c>
      <c r="O1663" s="368">
        <f t="shared" si="144"/>
        <v>5033</v>
      </c>
      <c r="P1663" s="369">
        <f t="shared" si="149"/>
        <v>45300</v>
      </c>
      <c r="Q1663" s="369">
        <f t="shared" si="149"/>
        <v>45302</v>
      </c>
      <c r="R1663" s="7"/>
    </row>
    <row r="1664" spans="14:18" x14ac:dyDescent="0.2">
      <c r="N1664" s="367">
        <f t="shared" si="145"/>
        <v>10</v>
      </c>
      <c r="O1664" s="368">
        <f t="shared" si="144"/>
        <v>4530</v>
      </c>
      <c r="P1664" s="369">
        <f t="shared" si="149"/>
        <v>45301</v>
      </c>
      <c r="Q1664" s="369">
        <f t="shared" si="149"/>
        <v>45303</v>
      </c>
      <c r="R1664" s="7"/>
    </row>
    <row r="1665" spans="14:18" x14ac:dyDescent="0.2">
      <c r="N1665" s="367">
        <f t="shared" si="145"/>
        <v>11</v>
      </c>
      <c r="O1665" s="368">
        <f t="shared" si="144"/>
        <v>4118</v>
      </c>
      <c r="P1665" s="369">
        <f t="shared" si="149"/>
        <v>45302</v>
      </c>
      <c r="Q1665" s="369">
        <f t="shared" si="149"/>
        <v>45304</v>
      </c>
      <c r="R1665" s="7"/>
    </row>
    <row r="1666" spans="14:18" x14ac:dyDescent="0.2">
      <c r="N1666" s="367">
        <f t="shared" si="145"/>
        <v>12</v>
      </c>
      <c r="O1666" s="368">
        <f t="shared" si="144"/>
        <v>3775</v>
      </c>
      <c r="P1666" s="369">
        <f t="shared" si="149"/>
        <v>45303</v>
      </c>
      <c r="Q1666" s="369">
        <f t="shared" si="149"/>
        <v>45305</v>
      </c>
      <c r="R1666" s="7"/>
    </row>
    <row r="1667" spans="14:18" x14ac:dyDescent="0.2">
      <c r="N1667" s="367">
        <f t="shared" si="145"/>
        <v>13</v>
      </c>
      <c r="O1667" s="368">
        <f t="shared" si="144"/>
        <v>3485</v>
      </c>
      <c r="P1667" s="369">
        <f t="shared" si="149"/>
        <v>45304</v>
      </c>
      <c r="Q1667" s="369">
        <f t="shared" si="149"/>
        <v>45306</v>
      </c>
      <c r="R1667" s="7"/>
    </row>
    <row r="1668" spans="14:18" x14ac:dyDescent="0.2">
      <c r="N1668" s="367">
        <f t="shared" si="145"/>
        <v>14</v>
      </c>
      <c r="O1668" s="368">
        <f t="shared" si="144"/>
        <v>3236</v>
      </c>
      <c r="P1668" s="369">
        <f t="shared" si="149"/>
        <v>45305</v>
      </c>
      <c r="Q1668" s="369">
        <f t="shared" si="149"/>
        <v>45307</v>
      </c>
      <c r="R1668" s="7"/>
    </row>
    <row r="1669" spans="14:18" x14ac:dyDescent="0.2">
      <c r="N1669" s="367">
        <f t="shared" si="145"/>
        <v>15</v>
      </c>
      <c r="O1669" s="368">
        <f t="shared" si="144"/>
        <v>3020</v>
      </c>
      <c r="P1669" s="369">
        <f t="shared" si="149"/>
        <v>45306</v>
      </c>
      <c r="Q1669" s="369">
        <f t="shared" si="149"/>
        <v>45308</v>
      </c>
      <c r="R1669" s="7"/>
    </row>
    <row r="1670" spans="14:18" x14ac:dyDescent="0.2">
      <c r="N1670" s="367">
        <f t="shared" si="145"/>
        <v>16</v>
      </c>
      <c r="O1670" s="368">
        <f t="shared" si="144"/>
        <v>2832</v>
      </c>
      <c r="P1670" s="369">
        <f t="shared" si="149"/>
        <v>45307</v>
      </c>
      <c r="Q1670" s="369">
        <f t="shared" si="149"/>
        <v>45309</v>
      </c>
      <c r="R1670" s="7"/>
    </row>
    <row r="1671" spans="14:18" x14ac:dyDescent="0.2">
      <c r="N1671" s="367">
        <f t="shared" si="145"/>
        <v>17</v>
      </c>
      <c r="O1671" s="368">
        <f t="shared" si="144"/>
        <v>2665</v>
      </c>
      <c r="P1671" s="369">
        <f t="shared" si="149"/>
        <v>45308</v>
      </c>
      <c r="Q1671" s="369">
        <f t="shared" si="149"/>
        <v>45310</v>
      </c>
      <c r="R1671" s="7"/>
    </row>
    <row r="1672" spans="14:18" x14ac:dyDescent="0.2">
      <c r="N1672" s="367">
        <f t="shared" si="145"/>
        <v>18</v>
      </c>
      <c r="O1672" s="368">
        <f t="shared" si="144"/>
        <v>2517</v>
      </c>
      <c r="P1672" s="369">
        <f t="shared" si="149"/>
        <v>45309</v>
      </c>
      <c r="Q1672" s="369">
        <f t="shared" si="149"/>
        <v>45311</v>
      </c>
      <c r="R1672" s="7"/>
    </row>
    <row r="1673" spans="14:18" x14ac:dyDescent="0.2">
      <c r="N1673" s="367">
        <f t="shared" si="145"/>
        <v>19</v>
      </c>
      <c r="O1673" s="368">
        <f t="shared" ref="O1673:O1736" si="150">ROUND(P1673/N1673,0)</f>
        <v>2385</v>
      </c>
      <c r="P1673" s="369">
        <f t="shared" si="149"/>
        <v>45310</v>
      </c>
      <c r="Q1673" s="369">
        <f t="shared" si="149"/>
        <v>45312</v>
      </c>
      <c r="R1673" s="7"/>
    </row>
    <row r="1674" spans="14:18" x14ac:dyDescent="0.2">
      <c r="N1674" s="367">
        <f t="shared" ref="N1674:N1737" si="151">DAY(P1674)</f>
        <v>20</v>
      </c>
      <c r="O1674" s="368">
        <f t="shared" si="150"/>
        <v>2266</v>
      </c>
      <c r="P1674" s="369">
        <f t="shared" si="149"/>
        <v>45311</v>
      </c>
      <c r="Q1674" s="369">
        <f t="shared" si="149"/>
        <v>45313</v>
      </c>
      <c r="R1674" s="7"/>
    </row>
    <row r="1675" spans="14:18" x14ac:dyDescent="0.2">
      <c r="N1675" s="367">
        <f t="shared" si="151"/>
        <v>21</v>
      </c>
      <c r="O1675" s="368">
        <f t="shared" si="150"/>
        <v>2158</v>
      </c>
      <c r="P1675" s="369">
        <f t="shared" si="149"/>
        <v>45312</v>
      </c>
      <c r="Q1675" s="369">
        <f t="shared" si="149"/>
        <v>45314</v>
      </c>
      <c r="R1675" s="7"/>
    </row>
    <row r="1676" spans="14:18" x14ac:dyDescent="0.2">
      <c r="N1676" s="367">
        <f t="shared" si="151"/>
        <v>22</v>
      </c>
      <c r="O1676" s="368">
        <f t="shared" si="150"/>
        <v>2060</v>
      </c>
      <c r="P1676" s="369">
        <f t="shared" ref="P1676:Q1691" si="152">P1675+1</f>
        <v>45313</v>
      </c>
      <c r="Q1676" s="369">
        <f t="shared" si="152"/>
        <v>45315</v>
      </c>
      <c r="R1676" s="7"/>
    </row>
    <row r="1677" spans="14:18" x14ac:dyDescent="0.2">
      <c r="N1677" s="367">
        <f t="shared" si="151"/>
        <v>23</v>
      </c>
      <c r="O1677" s="368">
        <f t="shared" si="150"/>
        <v>1970</v>
      </c>
      <c r="P1677" s="369">
        <f t="shared" si="152"/>
        <v>45314</v>
      </c>
      <c r="Q1677" s="369">
        <f t="shared" si="152"/>
        <v>45316</v>
      </c>
      <c r="R1677" s="7"/>
    </row>
    <row r="1678" spans="14:18" x14ac:dyDescent="0.2">
      <c r="N1678" s="367">
        <f t="shared" si="151"/>
        <v>24</v>
      </c>
      <c r="O1678" s="368">
        <f t="shared" si="150"/>
        <v>1888</v>
      </c>
      <c r="P1678" s="369">
        <f t="shared" si="152"/>
        <v>45315</v>
      </c>
      <c r="Q1678" s="369">
        <f t="shared" si="152"/>
        <v>45317</v>
      </c>
      <c r="R1678" s="7"/>
    </row>
    <row r="1679" spans="14:18" x14ac:dyDescent="0.2">
      <c r="N1679" s="367">
        <f t="shared" si="151"/>
        <v>25</v>
      </c>
      <c r="O1679" s="368">
        <f t="shared" si="150"/>
        <v>1813</v>
      </c>
      <c r="P1679" s="369">
        <f t="shared" si="152"/>
        <v>45316</v>
      </c>
      <c r="Q1679" s="369">
        <f t="shared" si="152"/>
        <v>45318</v>
      </c>
      <c r="R1679" s="7"/>
    </row>
    <row r="1680" spans="14:18" x14ac:dyDescent="0.2">
      <c r="N1680" s="367">
        <f t="shared" si="151"/>
        <v>26</v>
      </c>
      <c r="O1680" s="368">
        <f t="shared" si="150"/>
        <v>1743</v>
      </c>
      <c r="P1680" s="369">
        <f t="shared" si="152"/>
        <v>45317</v>
      </c>
      <c r="Q1680" s="369">
        <f t="shared" si="152"/>
        <v>45319</v>
      </c>
      <c r="R1680" s="7"/>
    </row>
    <row r="1681" spans="14:18" x14ac:dyDescent="0.2">
      <c r="N1681" s="367">
        <f t="shared" si="151"/>
        <v>27</v>
      </c>
      <c r="O1681" s="368">
        <f t="shared" si="150"/>
        <v>1678</v>
      </c>
      <c r="P1681" s="369">
        <f t="shared" si="152"/>
        <v>45318</v>
      </c>
      <c r="Q1681" s="369">
        <f t="shared" si="152"/>
        <v>45320</v>
      </c>
      <c r="R1681" s="7"/>
    </row>
    <row r="1682" spans="14:18" x14ac:dyDescent="0.2">
      <c r="N1682" s="367">
        <f t="shared" si="151"/>
        <v>28</v>
      </c>
      <c r="O1682" s="368">
        <f t="shared" si="150"/>
        <v>1619</v>
      </c>
      <c r="P1682" s="369">
        <f t="shared" si="152"/>
        <v>45319</v>
      </c>
      <c r="Q1682" s="369">
        <f t="shared" si="152"/>
        <v>45321</v>
      </c>
      <c r="R1682" s="7"/>
    </row>
    <row r="1683" spans="14:18" x14ac:dyDescent="0.2">
      <c r="N1683" s="367">
        <f t="shared" si="151"/>
        <v>29</v>
      </c>
      <c r="O1683" s="368">
        <f t="shared" si="150"/>
        <v>1563</v>
      </c>
      <c r="P1683" s="369">
        <f t="shared" si="152"/>
        <v>45320</v>
      </c>
      <c r="Q1683" s="369">
        <f t="shared" si="152"/>
        <v>45322</v>
      </c>
      <c r="R1683" s="7"/>
    </row>
    <row r="1684" spans="14:18" x14ac:dyDescent="0.2">
      <c r="N1684" s="367">
        <f t="shared" si="151"/>
        <v>30</v>
      </c>
      <c r="O1684" s="368">
        <f t="shared" si="150"/>
        <v>1511</v>
      </c>
      <c r="P1684" s="369">
        <f t="shared" si="152"/>
        <v>45321</v>
      </c>
      <c r="Q1684" s="369">
        <f t="shared" si="152"/>
        <v>45323</v>
      </c>
      <c r="R1684" s="7"/>
    </row>
    <row r="1685" spans="14:18" x14ac:dyDescent="0.2">
      <c r="N1685" s="367">
        <f t="shared" si="151"/>
        <v>31</v>
      </c>
      <c r="O1685" s="368">
        <f t="shared" si="150"/>
        <v>1462</v>
      </c>
      <c r="P1685" s="369">
        <f t="shared" si="152"/>
        <v>45322</v>
      </c>
      <c r="Q1685" s="369">
        <f t="shared" si="152"/>
        <v>45324</v>
      </c>
      <c r="R1685" s="7"/>
    </row>
    <row r="1686" spans="14:18" x14ac:dyDescent="0.2">
      <c r="N1686" s="367">
        <f t="shared" si="151"/>
        <v>1</v>
      </c>
      <c r="O1686" s="368">
        <f t="shared" si="150"/>
        <v>45323</v>
      </c>
      <c r="P1686" s="369">
        <f t="shared" si="152"/>
        <v>45323</v>
      </c>
      <c r="Q1686" s="369">
        <f t="shared" si="152"/>
        <v>45325</v>
      </c>
      <c r="R1686" s="7"/>
    </row>
    <row r="1687" spans="14:18" x14ac:dyDescent="0.2">
      <c r="N1687" s="367">
        <f t="shared" si="151"/>
        <v>2</v>
      </c>
      <c r="O1687" s="368">
        <f t="shared" si="150"/>
        <v>22662</v>
      </c>
      <c r="P1687" s="369">
        <f t="shared" si="152"/>
        <v>45324</v>
      </c>
      <c r="Q1687" s="369">
        <f t="shared" si="152"/>
        <v>45326</v>
      </c>
      <c r="R1687" s="7"/>
    </row>
    <row r="1688" spans="14:18" x14ac:dyDescent="0.2">
      <c r="N1688" s="367">
        <f t="shared" si="151"/>
        <v>3</v>
      </c>
      <c r="O1688" s="368">
        <f t="shared" si="150"/>
        <v>15108</v>
      </c>
      <c r="P1688" s="369">
        <f t="shared" si="152"/>
        <v>45325</v>
      </c>
      <c r="Q1688" s="369">
        <f t="shared" si="152"/>
        <v>45327</v>
      </c>
      <c r="R1688" s="7"/>
    </row>
    <row r="1689" spans="14:18" x14ac:dyDescent="0.2">
      <c r="N1689" s="367">
        <f t="shared" si="151"/>
        <v>4</v>
      </c>
      <c r="O1689" s="368">
        <f t="shared" si="150"/>
        <v>11332</v>
      </c>
      <c r="P1689" s="369">
        <f t="shared" si="152"/>
        <v>45326</v>
      </c>
      <c r="Q1689" s="369">
        <f t="shared" si="152"/>
        <v>45328</v>
      </c>
      <c r="R1689" s="7"/>
    </row>
    <row r="1690" spans="14:18" x14ac:dyDescent="0.2">
      <c r="N1690" s="367">
        <f t="shared" si="151"/>
        <v>5</v>
      </c>
      <c r="O1690" s="368">
        <f t="shared" si="150"/>
        <v>9065</v>
      </c>
      <c r="P1690" s="369">
        <f t="shared" si="152"/>
        <v>45327</v>
      </c>
      <c r="Q1690" s="369">
        <f t="shared" si="152"/>
        <v>45329</v>
      </c>
      <c r="R1690" s="7"/>
    </row>
    <row r="1691" spans="14:18" x14ac:dyDescent="0.2">
      <c r="N1691" s="367">
        <f t="shared" si="151"/>
        <v>6</v>
      </c>
      <c r="O1691" s="368">
        <f t="shared" si="150"/>
        <v>7555</v>
      </c>
      <c r="P1691" s="369">
        <f t="shared" si="152"/>
        <v>45328</v>
      </c>
      <c r="Q1691" s="369">
        <f t="shared" si="152"/>
        <v>45330</v>
      </c>
      <c r="R1691" s="7"/>
    </row>
    <row r="1692" spans="14:18" x14ac:dyDescent="0.2">
      <c r="N1692" s="367">
        <f t="shared" si="151"/>
        <v>7</v>
      </c>
      <c r="O1692" s="368">
        <f t="shared" si="150"/>
        <v>6476</v>
      </c>
      <c r="P1692" s="369">
        <f t="shared" ref="P1692:Q1707" si="153">P1691+1</f>
        <v>45329</v>
      </c>
      <c r="Q1692" s="369">
        <f t="shared" si="153"/>
        <v>45331</v>
      </c>
      <c r="R1692" s="7"/>
    </row>
    <row r="1693" spans="14:18" x14ac:dyDescent="0.2">
      <c r="N1693" s="367">
        <f t="shared" si="151"/>
        <v>8</v>
      </c>
      <c r="O1693" s="368">
        <f t="shared" si="150"/>
        <v>5666</v>
      </c>
      <c r="P1693" s="369">
        <f t="shared" si="153"/>
        <v>45330</v>
      </c>
      <c r="Q1693" s="369">
        <f t="shared" si="153"/>
        <v>45332</v>
      </c>
      <c r="R1693" s="7"/>
    </row>
    <row r="1694" spans="14:18" x14ac:dyDescent="0.2">
      <c r="N1694" s="367">
        <f t="shared" si="151"/>
        <v>9</v>
      </c>
      <c r="O1694" s="368">
        <f t="shared" si="150"/>
        <v>5037</v>
      </c>
      <c r="P1694" s="369">
        <f t="shared" si="153"/>
        <v>45331</v>
      </c>
      <c r="Q1694" s="369">
        <f t="shared" si="153"/>
        <v>45333</v>
      </c>
      <c r="R1694" s="7"/>
    </row>
    <row r="1695" spans="14:18" x14ac:dyDescent="0.2">
      <c r="N1695" s="367">
        <f t="shared" si="151"/>
        <v>10</v>
      </c>
      <c r="O1695" s="368">
        <f t="shared" si="150"/>
        <v>4533</v>
      </c>
      <c r="P1695" s="369">
        <f t="shared" si="153"/>
        <v>45332</v>
      </c>
      <c r="Q1695" s="369">
        <f t="shared" si="153"/>
        <v>45334</v>
      </c>
      <c r="R1695" s="7"/>
    </row>
    <row r="1696" spans="14:18" x14ac:dyDescent="0.2">
      <c r="N1696" s="367">
        <f t="shared" si="151"/>
        <v>11</v>
      </c>
      <c r="O1696" s="368">
        <f t="shared" si="150"/>
        <v>4121</v>
      </c>
      <c r="P1696" s="369">
        <f t="shared" si="153"/>
        <v>45333</v>
      </c>
      <c r="Q1696" s="369">
        <f t="shared" si="153"/>
        <v>45335</v>
      </c>
      <c r="R1696" s="7"/>
    </row>
    <row r="1697" spans="14:18" x14ac:dyDescent="0.2">
      <c r="N1697" s="367">
        <f t="shared" si="151"/>
        <v>12</v>
      </c>
      <c r="O1697" s="368">
        <f t="shared" si="150"/>
        <v>3778</v>
      </c>
      <c r="P1697" s="369">
        <f t="shared" si="153"/>
        <v>45334</v>
      </c>
      <c r="Q1697" s="369">
        <f t="shared" si="153"/>
        <v>45336</v>
      </c>
      <c r="R1697" s="7"/>
    </row>
    <row r="1698" spans="14:18" x14ac:dyDescent="0.2">
      <c r="N1698" s="367">
        <f t="shared" si="151"/>
        <v>13</v>
      </c>
      <c r="O1698" s="368">
        <f t="shared" si="150"/>
        <v>3487</v>
      </c>
      <c r="P1698" s="369">
        <f t="shared" si="153"/>
        <v>45335</v>
      </c>
      <c r="Q1698" s="369">
        <f t="shared" si="153"/>
        <v>45337</v>
      </c>
      <c r="R1698" s="7"/>
    </row>
    <row r="1699" spans="14:18" x14ac:dyDescent="0.2">
      <c r="N1699" s="367">
        <f t="shared" si="151"/>
        <v>14</v>
      </c>
      <c r="O1699" s="368">
        <f t="shared" si="150"/>
        <v>3238</v>
      </c>
      <c r="P1699" s="369">
        <f t="shared" si="153"/>
        <v>45336</v>
      </c>
      <c r="Q1699" s="369">
        <f t="shared" si="153"/>
        <v>45338</v>
      </c>
      <c r="R1699" s="7"/>
    </row>
    <row r="1700" spans="14:18" x14ac:dyDescent="0.2">
      <c r="N1700" s="367">
        <f t="shared" si="151"/>
        <v>15</v>
      </c>
      <c r="O1700" s="368">
        <f t="shared" si="150"/>
        <v>3022</v>
      </c>
      <c r="P1700" s="369">
        <f t="shared" si="153"/>
        <v>45337</v>
      </c>
      <c r="Q1700" s="369">
        <f t="shared" si="153"/>
        <v>45339</v>
      </c>
      <c r="R1700" s="7"/>
    </row>
    <row r="1701" spans="14:18" x14ac:dyDescent="0.2">
      <c r="N1701" s="367">
        <f t="shared" si="151"/>
        <v>16</v>
      </c>
      <c r="O1701" s="368">
        <f t="shared" si="150"/>
        <v>2834</v>
      </c>
      <c r="P1701" s="369">
        <f t="shared" si="153"/>
        <v>45338</v>
      </c>
      <c r="Q1701" s="369">
        <f t="shared" si="153"/>
        <v>45340</v>
      </c>
      <c r="R1701" s="7"/>
    </row>
    <row r="1702" spans="14:18" x14ac:dyDescent="0.2">
      <c r="N1702" s="367">
        <f t="shared" si="151"/>
        <v>17</v>
      </c>
      <c r="O1702" s="368">
        <f t="shared" si="150"/>
        <v>2667</v>
      </c>
      <c r="P1702" s="369">
        <f t="shared" si="153"/>
        <v>45339</v>
      </c>
      <c r="Q1702" s="369">
        <f t="shared" si="153"/>
        <v>45341</v>
      </c>
      <c r="R1702" s="7"/>
    </row>
    <row r="1703" spans="14:18" x14ac:dyDescent="0.2">
      <c r="N1703" s="367">
        <f t="shared" si="151"/>
        <v>18</v>
      </c>
      <c r="O1703" s="368">
        <f t="shared" si="150"/>
        <v>2519</v>
      </c>
      <c r="P1703" s="369">
        <f t="shared" si="153"/>
        <v>45340</v>
      </c>
      <c r="Q1703" s="369">
        <f t="shared" si="153"/>
        <v>45342</v>
      </c>
      <c r="R1703" s="7"/>
    </row>
    <row r="1704" spans="14:18" x14ac:dyDescent="0.2">
      <c r="N1704" s="367">
        <f t="shared" si="151"/>
        <v>19</v>
      </c>
      <c r="O1704" s="368">
        <f t="shared" si="150"/>
        <v>2386</v>
      </c>
      <c r="P1704" s="369">
        <f t="shared" si="153"/>
        <v>45341</v>
      </c>
      <c r="Q1704" s="369">
        <f t="shared" si="153"/>
        <v>45343</v>
      </c>
      <c r="R1704" s="7"/>
    </row>
    <row r="1705" spans="14:18" x14ac:dyDescent="0.2">
      <c r="N1705" s="367">
        <f t="shared" si="151"/>
        <v>20</v>
      </c>
      <c r="O1705" s="368">
        <f t="shared" si="150"/>
        <v>2267</v>
      </c>
      <c r="P1705" s="369">
        <f t="shared" si="153"/>
        <v>45342</v>
      </c>
      <c r="Q1705" s="369">
        <f t="shared" si="153"/>
        <v>45344</v>
      </c>
      <c r="R1705" s="7"/>
    </row>
    <row r="1706" spans="14:18" x14ac:dyDescent="0.2">
      <c r="N1706" s="367">
        <f t="shared" si="151"/>
        <v>21</v>
      </c>
      <c r="O1706" s="368">
        <f t="shared" si="150"/>
        <v>2159</v>
      </c>
      <c r="P1706" s="369">
        <f t="shared" si="153"/>
        <v>45343</v>
      </c>
      <c r="Q1706" s="369">
        <f t="shared" si="153"/>
        <v>45345</v>
      </c>
      <c r="R1706" s="7"/>
    </row>
    <row r="1707" spans="14:18" x14ac:dyDescent="0.2">
      <c r="N1707" s="367">
        <f t="shared" si="151"/>
        <v>22</v>
      </c>
      <c r="O1707" s="368">
        <f t="shared" si="150"/>
        <v>2061</v>
      </c>
      <c r="P1707" s="369">
        <f t="shared" si="153"/>
        <v>45344</v>
      </c>
      <c r="Q1707" s="369">
        <f t="shared" si="153"/>
        <v>45346</v>
      </c>
      <c r="R1707" s="7"/>
    </row>
    <row r="1708" spans="14:18" x14ac:dyDescent="0.2">
      <c r="N1708" s="367">
        <f t="shared" si="151"/>
        <v>23</v>
      </c>
      <c r="O1708" s="368">
        <f t="shared" si="150"/>
        <v>1972</v>
      </c>
      <c r="P1708" s="369">
        <f t="shared" ref="P1708:Q1723" si="154">P1707+1</f>
        <v>45345</v>
      </c>
      <c r="Q1708" s="369">
        <f t="shared" si="154"/>
        <v>45347</v>
      </c>
      <c r="R1708" s="7"/>
    </row>
    <row r="1709" spans="14:18" x14ac:dyDescent="0.2">
      <c r="N1709" s="367">
        <f t="shared" si="151"/>
        <v>24</v>
      </c>
      <c r="O1709" s="368">
        <f t="shared" si="150"/>
        <v>1889</v>
      </c>
      <c r="P1709" s="369">
        <f t="shared" si="154"/>
        <v>45346</v>
      </c>
      <c r="Q1709" s="369">
        <f t="shared" si="154"/>
        <v>45348</v>
      </c>
      <c r="R1709" s="7"/>
    </row>
    <row r="1710" spans="14:18" x14ac:dyDescent="0.2">
      <c r="N1710" s="367">
        <f t="shared" si="151"/>
        <v>25</v>
      </c>
      <c r="O1710" s="368">
        <f t="shared" si="150"/>
        <v>1814</v>
      </c>
      <c r="P1710" s="369">
        <f t="shared" si="154"/>
        <v>45347</v>
      </c>
      <c r="Q1710" s="369">
        <f t="shared" si="154"/>
        <v>45349</v>
      </c>
      <c r="R1710" s="7"/>
    </row>
    <row r="1711" spans="14:18" x14ac:dyDescent="0.2">
      <c r="N1711" s="367">
        <f t="shared" si="151"/>
        <v>26</v>
      </c>
      <c r="O1711" s="368">
        <f t="shared" si="150"/>
        <v>1744</v>
      </c>
      <c r="P1711" s="369">
        <f t="shared" si="154"/>
        <v>45348</v>
      </c>
      <c r="Q1711" s="369">
        <f t="shared" si="154"/>
        <v>45350</v>
      </c>
      <c r="R1711" s="7"/>
    </row>
    <row r="1712" spans="14:18" x14ac:dyDescent="0.2">
      <c r="N1712" s="367">
        <f t="shared" si="151"/>
        <v>27</v>
      </c>
      <c r="O1712" s="368">
        <f t="shared" si="150"/>
        <v>1680</v>
      </c>
      <c r="P1712" s="369">
        <f t="shared" si="154"/>
        <v>45349</v>
      </c>
      <c r="Q1712" s="369">
        <f t="shared" si="154"/>
        <v>45351</v>
      </c>
      <c r="R1712" s="7"/>
    </row>
    <row r="1713" spans="14:18" x14ac:dyDescent="0.2">
      <c r="N1713" s="367">
        <f t="shared" si="151"/>
        <v>28</v>
      </c>
      <c r="O1713" s="368">
        <f t="shared" si="150"/>
        <v>1620</v>
      </c>
      <c r="P1713" s="369">
        <f t="shared" si="154"/>
        <v>45350</v>
      </c>
      <c r="Q1713" s="369">
        <f t="shared" si="154"/>
        <v>45352</v>
      </c>
      <c r="R1713" s="7"/>
    </row>
    <row r="1714" spans="14:18" x14ac:dyDescent="0.2">
      <c r="N1714" s="367">
        <f t="shared" si="151"/>
        <v>29</v>
      </c>
      <c r="O1714" s="368">
        <f t="shared" si="150"/>
        <v>1564</v>
      </c>
      <c r="P1714" s="369">
        <f t="shared" si="154"/>
        <v>45351</v>
      </c>
      <c r="Q1714" s="369">
        <f t="shared" si="154"/>
        <v>45353</v>
      </c>
      <c r="R1714" s="7"/>
    </row>
    <row r="1715" spans="14:18" x14ac:dyDescent="0.2">
      <c r="N1715" s="367">
        <f t="shared" si="151"/>
        <v>1</v>
      </c>
      <c r="O1715" s="368">
        <f t="shared" si="150"/>
        <v>45352</v>
      </c>
      <c r="P1715" s="369">
        <f t="shared" si="154"/>
        <v>45352</v>
      </c>
      <c r="Q1715" s="369">
        <f t="shared" si="154"/>
        <v>45354</v>
      </c>
      <c r="R1715" s="7"/>
    </row>
    <row r="1716" spans="14:18" x14ac:dyDescent="0.2">
      <c r="N1716" s="367">
        <f t="shared" si="151"/>
        <v>2</v>
      </c>
      <c r="O1716" s="368">
        <f t="shared" si="150"/>
        <v>22677</v>
      </c>
      <c r="P1716" s="369">
        <f t="shared" si="154"/>
        <v>45353</v>
      </c>
      <c r="Q1716" s="369">
        <f t="shared" si="154"/>
        <v>45355</v>
      </c>
      <c r="R1716" s="7"/>
    </row>
    <row r="1717" spans="14:18" x14ac:dyDescent="0.2">
      <c r="N1717" s="367">
        <f t="shared" si="151"/>
        <v>3</v>
      </c>
      <c r="O1717" s="368">
        <f t="shared" si="150"/>
        <v>15118</v>
      </c>
      <c r="P1717" s="369">
        <f t="shared" si="154"/>
        <v>45354</v>
      </c>
      <c r="Q1717" s="369">
        <f t="shared" si="154"/>
        <v>45356</v>
      </c>
      <c r="R1717" s="7"/>
    </row>
    <row r="1718" spans="14:18" x14ac:dyDescent="0.2">
      <c r="N1718" s="367">
        <f t="shared" si="151"/>
        <v>4</v>
      </c>
      <c r="O1718" s="368">
        <f t="shared" si="150"/>
        <v>11339</v>
      </c>
      <c r="P1718" s="369">
        <f t="shared" si="154"/>
        <v>45355</v>
      </c>
      <c r="Q1718" s="369">
        <f t="shared" si="154"/>
        <v>45357</v>
      </c>
      <c r="R1718" s="7"/>
    </row>
    <row r="1719" spans="14:18" x14ac:dyDescent="0.2">
      <c r="N1719" s="367">
        <f t="shared" si="151"/>
        <v>5</v>
      </c>
      <c r="O1719" s="368">
        <f t="shared" si="150"/>
        <v>9071</v>
      </c>
      <c r="P1719" s="369">
        <f t="shared" si="154"/>
        <v>45356</v>
      </c>
      <c r="Q1719" s="369">
        <f t="shared" si="154"/>
        <v>45358</v>
      </c>
      <c r="R1719" s="7"/>
    </row>
    <row r="1720" spans="14:18" x14ac:dyDescent="0.2">
      <c r="N1720" s="367">
        <f t="shared" si="151"/>
        <v>6</v>
      </c>
      <c r="O1720" s="368">
        <f t="shared" si="150"/>
        <v>7560</v>
      </c>
      <c r="P1720" s="369">
        <f t="shared" si="154"/>
        <v>45357</v>
      </c>
      <c r="Q1720" s="369">
        <f t="shared" si="154"/>
        <v>45359</v>
      </c>
      <c r="R1720" s="7"/>
    </row>
    <row r="1721" spans="14:18" x14ac:dyDescent="0.2">
      <c r="N1721" s="367">
        <f t="shared" si="151"/>
        <v>7</v>
      </c>
      <c r="O1721" s="368">
        <f t="shared" si="150"/>
        <v>6480</v>
      </c>
      <c r="P1721" s="369">
        <f t="shared" si="154"/>
        <v>45358</v>
      </c>
      <c r="Q1721" s="369">
        <f t="shared" si="154"/>
        <v>45360</v>
      </c>
      <c r="R1721" s="7"/>
    </row>
    <row r="1722" spans="14:18" x14ac:dyDescent="0.2">
      <c r="N1722" s="367">
        <f t="shared" si="151"/>
        <v>8</v>
      </c>
      <c r="O1722" s="368">
        <f t="shared" si="150"/>
        <v>5670</v>
      </c>
      <c r="P1722" s="369">
        <f t="shared" si="154"/>
        <v>45359</v>
      </c>
      <c r="Q1722" s="369">
        <f t="shared" si="154"/>
        <v>45361</v>
      </c>
      <c r="R1722" s="7"/>
    </row>
    <row r="1723" spans="14:18" x14ac:dyDescent="0.2">
      <c r="N1723" s="367">
        <f t="shared" si="151"/>
        <v>9</v>
      </c>
      <c r="O1723" s="368">
        <f t="shared" si="150"/>
        <v>5040</v>
      </c>
      <c r="P1723" s="369">
        <f t="shared" si="154"/>
        <v>45360</v>
      </c>
      <c r="Q1723" s="369">
        <f t="shared" si="154"/>
        <v>45362</v>
      </c>
      <c r="R1723" s="7"/>
    </row>
    <row r="1724" spans="14:18" x14ac:dyDescent="0.2">
      <c r="N1724" s="367">
        <f t="shared" si="151"/>
        <v>10</v>
      </c>
      <c r="O1724" s="368">
        <f t="shared" si="150"/>
        <v>4536</v>
      </c>
      <c r="P1724" s="369">
        <f t="shared" ref="P1724:Q1739" si="155">P1723+1</f>
        <v>45361</v>
      </c>
      <c r="Q1724" s="369">
        <f t="shared" si="155"/>
        <v>45363</v>
      </c>
      <c r="R1724" s="7"/>
    </row>
    <row r="1725" spans="14:18" x14ac:dyDescent="0.2">
      <c r="N1725" s="367">
        <f t="shared" si="151"/>
        <v>11</v>
      </c>
      <c r="O1725" s="368">
        <f t="shared" si="150"/>
        <v>4124</v>
      </c>
      <c r="P1725" s="369">
        <f t="shared" si="155"/>
        <v>45362</v>
      </c>
      <c r="Q1725" s="369">
        <f t="shared" si="155"/>
        <v>45364</v>
      </c>
      <c r="R1725" s="7"/>
    </row>
    <row r="1726" spans="14:18" x14ac:dyDescent="0.2">
      <c r="N1726" s="367">
        <f t="shared" si="151"/>
        <v>12</v>
      </c>
      <c r="O1726" s="368">
        <f t="shared" si="150"/>
        <v>3780</v>
      </c>
      <c r="P1726" s="369">
        <f t="shared" si="155"/>
        <v>45363</v>
      </c>
      <c r="Q1726" s="369">
        <f t="shared" si="155"/>
        <v>45365</v>
      </c>
      <c r="R1726" s="7"/>
    </row>
    <row r="1727" spans="14:18" x14ac:dyDescent="0.2">
      <c r="N1727" s="367">
        <f t="shared" si="151"/>
        <v>13</v>
      </c>
      <c r="O1727" s="368">
        <f t="shared" si="150"/>
        <v>3490</v>
      </c>
      <c r="P1727" s="369">
        <f t="shared" si="155"/>
        <v>45364</v>
      </c>
      <c r="Q1727" s="369">
        <f t="shared" si="155"/>
        <v>45366</v>
      </c>
      <c r="R1727" s="7"/>
    </row>
    <row r="1728" spans="14:18" x14ac:dyDescent="0.2">
      <c r="N1728" s="367">
        <f t="shared" si="151"/>
        <v>14</v>
      </c>
      <c r="O1728" s="368">
        <f t="shared" si="150"/>
        <v>3240</v>
      </c>
      <c r="P1728" s="369">
        <f t="shared" si="155"/>
        <v>45365</v>
      </c>
      <c r="Q1728" s="369">
        <f t="shared" si="155"/>
        <v>45367</v>
      </c>
      <c r="R1728" s="7"/>
    </row>
    <row r="1729" spans="14:18" x14ac:dyDescent="0.2">
      <c r="N1729" s="367">
        <f t="shared" si="151"/>
        <v>15</v>
      </c>
      <c r="O1729" s="368">
        <f t="shared" si="150"/>
        <v>3024</v>
      </c>
      <c r="P1729" s="369">
        <f t="shared" si="155"/>
        <v>45366</v>
      </c>
      <c r="Q1729" s="369">
        <f t="shared" si="155"/>
        <v>45368</v>
      </c>
      <c r="R1729" s="7"/>
    </row>
    <row r="1730" spans="14:18" x14ac:dyDescent="0.2">
      <c r="N1730" s="367">
        <f t="shared" si="151"/>
        <v>16</v>
      </c>
      <c r="O1730" s="368">
        <f t="shared" si="150"/>
        <v>2835</v>
      </c>
      <c r="P1730" s="369">
        <f t="shared" si="155"/>
        <v>45367</v>
      </c>
      <c r="Q1730" s="369">
        <f t="shared" si="155"/>
        <v>45369</v>
      </c>
      <c r="R1730" s="7"/>
    </row>
    <row r="1731" spans="14:18" x14ac:dyDescent="0.2">
      <c r="N1731" s="367">
        <f t="shared" si="151"/>
        <v>17</v>
      </c>
      <c r="O1731" s="368">
        <f t="shared" si="150"/>
        <v>2669</v>
      </c>
      <c r="P1731" s="369">
        <f t="shared" si="155"/>
        <v>45368</v>
      </c>
      <c r="Q1731" s="369">
        <f t="shared" si="155"/>
        <v>45370</v>
      </c>
      <c r="R1731" s="7"/>
    </row>
    <row r="1732" spans="14:18" x14ac:dyDescent="0.2">
      <c r="N1732" s="367">
        <f t="shared" si="151"/>
        <v>18</v>
      </c>
      <c r="O1732" s="368">
        <f t="shared" si="150"/>
        <v>2521</v>
      </c>
      <c r="P1732" s="369">
        <f t="shared" si="155"/>
        <v>45369</v>
      </c>
      <c r="Q1732" s="369">
        <f t="shared" si="155"/>
        <v>45371</v>
      </c>
      <c r="R1732" s="7"/>
    </row>
    <row r="1733" spans="14:18" x14ac:dyDescent="0.2">
      <c r="N1733" s="367">
        <f t="shared" si="151"/>
        <v>19</v>
      </c>
      <c r="O1733" s="368">
        <f t="shared" si="150"/>
        <v>2388</v>
      </c>
      <c r="P1733" s="369">
        <f t="shared" si="155"/>
        <v>45370</v>
      </c>
      <c r="Q1733" s="369">
        <f t="shared" si="155"/>
        <v>45372</v>
      </c>
      <c r="R1733" s="7"/>
    </row>
    <row r="1734" spans="14:18" x14ac:dyDescent="0.2">
      <c r="N1734" s="367">
        <f t="shared" si="151"/>
        <v>20</v>
      </c>
      <c r="O1734" s="368">
        <f t="shared" si="150"/>
        <v>2269</v>
      </c>
      <c r="P1734" s="369">
        <f t="shared" si="155"/>
        <v>45371</v>
      </c>
      <c r="Q1734" s="369">
        <f t="shared" si="155"/>
        <v>45373</v>
      </c>
      <c r="R1734" s="7"/>
    </row>
    <row r="1735" spans="14:18" x14ac:dyDescent="0.2">
      <c r="N1735" s="367">
        <f t="shared" si="151"/>
        <v>21</v>
      </c>
      <c r="O1735" s="368">
        <f t="shared" si="150"/>
        <v>2161</v>
      </c>
      <c r="P1735" s="369">
        <f t="shared" si="155"/>
        <v>45372</v>
      </c>
      <c r="Q1735" s="369">
        <f t="shared" si="155"/>
        <v>45374</v>
      </c>
      <c r="R1735" s="7"/>
    </row>
    <row r="1736" spans="14:18" x14ac:dyDescent="0.2">
      <c r="N1736" s="367">
        <f t="shared" si="151"/>
        <v>22</v>
      </c>
      <c r="O1736" s="368">
        <f t="shared" si="150"/>
        <v>2062</v>
      </c>
      <c r="P1736" s="369">
        <f t="shared" si="155"/>
        <v>45373</v>
      </c>
      <c r="Q1736" s="369">
        <f t="shared" si="155"/>
        <v>45375</v>
      </c>
      <c r="R1736" s="7"/>
    </row>
    <row r="1737" spans="14:18" x14ac:dyDescent="0.2">
      <c r="N1737" s="367">
        <f t="shared" si="151"/>
        <v>23</v>
      </c>
      <c r="O1737" s="368">
        <f t="shared" ref="O1737:O1800" si="156">ROUND(P1737/N1737,0)</f>
        <v>1973</v>
      </c>
      <c r="P1737" s="369">
        <f t="shared" si="155"/>
        <v>45374</v>
      </c>
      <c r="Q1737" s="369">
        <f t="shared" si="155"/>
        <v>45376</v>
      </c>
      <c r="R1737" s="7"/>
    </row>
    <row r="1738" spans="14:18" x14ac:dyDescent="0.2">
      <c r="N1738" s="367">
        <f t="shared" ref="N1738:N1801" si="157">DAY(P1738)</f>
        <v>24</v>
      </c>
      <c r="O1738" s="368">
        <f t="shared" si="156"/>
        <v>1891</v>
      </c>
      <c r="P1738" s="369">
        <f t="shared" si="155"/>
        <v>45375</v>
      </c>
      <c r="Q1738" s="369">
        <f t="shared" si="155"/>
        <v>45377</v>
      </c>
      <c r="R1738" s="7"/>
    </row>
    <row r="1739" spans="14:18" x14ac:dyDescent="0.2">
      <c r="N1739" s="367">
        <f t="shared" si="157"/>
        <v>25</v>
      </c>
      <c r="O1739" s="368">
        <f t="shared" si="156"/>
        <v>1815</v>
      </c>
      <c r="P1739" s="369">
        <f t="shared" si="155"/>
        <v>45376</v>
      </c>
      <c r="Q1739" s="369">
        <f t="shared" si="155"/>
        <v>45378</v>
      </c>
      <c r="R1739" s="7"/>
    </row>
    <row r="1740" spans="14:18" x14ac:dyDescent="0.2">
      <c r="N1740" s="367">
        <f t="shared" si="157"/>
        <v>26</v>
      </c>
      <c r="O1740" s="368">
        <f t="shared" si="156"/>
        <v>1745</v>
      </c>
      <c r="P1740" s="369">
        <f t="shared" ref="P1740:Q1755" si="158">P1739+1</f>
        <v>45377</v>
      </c>
      <c r="Q1740" s="369">
        <f t="shared" si="158"/>
        <v>45379</v>
      </c>
      <c r="R1740" s="7"/>
    </row>
    <row r="1741" spans="14:18" x14ac:dyDescent="0.2">
      <c r="N1741" s="367">
        <f t="shared" si="157"/>
        <v>27</v>
      </c>
      <c r="O1741" s="368">
        <f t="shared" si="156"/>
        <v>1681</v>
      </c>
      <c r="P1741" s="369">
        <f t="shared" si="158"/>
        <v>45378</v>
      </c>
      <c r="Q1741" s="369">
        <f t="shared" si="158"/>
        <v>45380</v>
      </c>
      <c r="R1741" s="7"/>
    </row>
    <row r="1742" spans="14:18" x14ac:dyDescent="0.2">
      <c r="N1742" s="367">
        <f t="shared" si="157"/>
        <v>28</v>
      </c>
      <c r="O1742" s="368">
        <f t="shared" si="156"/>
        <v>1621</v>
      </c>
      <c r="P1742" s="369">
        <f t="shared" si="158"/>
        <v>45379</v>
      </c>
      <c r="Q1742" s="369">
        <f t="shared" si="158"/>
        <v>45381</v>
      </c>
      <c r="R1742" s="7"/>
    </row>
    <row r="1743" spans="14:18" x14ac:dyDescent="0.2">
      <c r="N1743" s="367">
        <f t="shared" si="157"/>
        <v>29</v>
      </c>
      <c r="O1743" s="368">
        <f t="shared" si="156"/>
        <v>1565</v>
      </c>
      <c r="P1743" s="369">
        <f t="shared" si="158"/>
        <v>45380</v>
      </c>
      <c r="Q1743" s="369">
        <f t="shared" si="158"/>
        <v>45382</v>
      </c>
      <c r="R1743" s="7"/>
    </row>
    <row r="1744" spans="14:18" x14ac:dyDescent="0.2">
      <c r="N1744" s="367">
        <f t="shared" si="157"/>
        <v>30</v>
      </c>
      <c r="O1744" s="368">
        <f t="shared" si="156"/>
        <v>1513</v>
      </c>
      <c r="P1744" s="369">
        <f t="shared" si="158"/>
        <v>45381</v>
      </c>
      <c r="Q1744" s="369">
        <f t="shared" si="158"/>
        <v>45383</v>
      </c>
      <c r="R1744" s="7"/>
    </row>
    <row r="1745" spans="14:18" x14ac:dyDescent="0.2">
      <c r="N1745" s="367">
        <f t="shared" si="157"/>
        <v>31</v>
      </c>
      <c r="O1745" s="368">
        <f t="shared" si="156"/>
        <v>1464</v>
      </c>
      <c r="P1745" s="369">
        <f t="shared" si="158"/>
        <v>45382</v>
      </c>
      <c r="Q1745" s="369">
        <f t="shared" si="158"/>
        <v>45384</v>
      </c>
      <c r="R1745" s="7"/>
    </row>
    <row r="1746" spans="14:18" x14ac:dyDescent="0.2">
      <c r="N1746" s="367">
        <f t="shared" si="157"/>
        <v>1</v>
      </c>
      <c r="O1746" s="368">
        <f t="shared" si="156"/>
        <v>45383</v>
      </c>
      <c r="P1746" s="369">
        <f t="shared" si="158"/>
        <v>45383</v>
      </c>
      <c r="Q1746" s="369">
        <f t="shared" si="158"/>
        <v>45385</v>
      </c>
      <c r="R1746" s="7"/>
    </row>
    <row r="1747" spans="14:18" x14ac:dyDescent="0.2">
      <c r="N1747" s="367">
        <f t="shared" si="157"/>
        <v>2</v>
      </c>
      <c r="O1747" s="368">
        <f t="shared" si="156"/>
        <v>22692</v>
      </c>
      <c r="P1747" s="369">
        <f t="shared" si="158"/>
        <v>45384</v>
      </c>
      <c r="Q1747" s="369">
        <f t="shared" si="158"/>
        <v>45386</v>
      </c>
      <c r="R1747" s="7"/>
    </row>
    <row r="1748" spans="14:18" x14ac:dyDescent="0.2">
      <c r="N1748" s="367">
        <f t="shared" si="157"/>
        <v>3</v>
      </c>
      <c r="O1748" s="368">
        <f t="shared" si="156"/>
        <v>15128</v>
      </c>
      <c r="P1748" s="369">
        <f t="shared" si="158"/>
        <v>45385</v>
      </c>
      <c r="Q1748" s="369">
        <f t="shared" si="158"/>
        <v>45387</v>
      </c>
      <c r="R1748" s="7"/>
    </row>
    <row r="1749" spans="14:18" x14ac:dyDescent="0.2">
      <c r="N1749" s="367">
        <f t="shared" si="157"/>
        <v>4</v>
      </c>
      <c r="O1749" s="368">
        <f t="shared" si="156"/>
        <v>11347</v>
      </c>
      <c r="P1749" s="369">
        <f t="shared" si="158"/>
        <v>45386</v>
      </c>
      <c r="Q1749" s="369">
        <f t="shared" si="158"/>
        <v>45388</v>
      </c>
      <c r="R1749" s="7"/>
    </row>
    <row r="1750" spans="14:18" x14ac:dyDescent="0.2">
      <c r="N1750" s="367">
        <f t="shared" si="157"/>
        <v>5</v>
      </c>
      <c r="O1750" s="368">
        <f t="shared" si="156"/>
        <v>9077</v>
      </c>
      <c r="P1750" s="369">
        <f t="shared" si="158"/>
        <v>45387</v>
      </c>
      <c r="Q1750" s="369">
        <f t="shared" si="158"/>
        <v>45389</v>
      </c>
      <c r="R1750" s="7"/>
    </row>
    <row r="1751" spans="14:18" x14ac:dyDescent="0.2">
      <c r="N1751" s="367">
        <f t="shared" si="157"/>
        <v>6</v>
      </c>
      <c r="O1751" s="368">
        <f t="shared" si="156"/>
        <v>7565</v>
      </c>
      <c r="P1751" s="369">
        <f t="shared" si="158"/>
        <v>45388</v>
      </c>
      <c r="Q1751" s="369">
        <f t="shared" si="158"/>
        <v>45390</v>
      </c>
      <c r="R1751" s="7"/>
    </row>
    <row r="1752" spans="14:18" x14ac:dyDescent="0.2">
      <c r="N1752" s="367">
        <f t="shared" si="157"/>
        <v>7</v>
      </c>
      <c r="O1752" s="368">
        <f t="shared" si="156"/>
        <v>6484</v>
      </c>
      <c r="P1752" s="369">
        <f t="shared" si="158"/>
        <v>45389</v>
      </c>
      <c r="Q1752" s="369">
        <f t="shared" si="158"/>
        <v>45391</v>
      </c>
      <c r="R1752" s="7"/>
    </row>
    <row r="1753" spans="14:18" x14ac:dyDescent="0.2">
      <c r="N1753" s="367">
        <f t="shared" si="157"/>
        <v>8</v>
      </c>
      <c r="O1753" s="368">
        <f t="shared" si="156"/>
        <v>5674</v>
      </c>
      <c r="P1753" s="369">
        <f t="shared" si="158"/>
        <v>45390</v>
      </c>
      <c r="Q1753" s="369">
        <f t="shared" si="158"/>
        <v>45392</v>
      </c>
      <c r="R1753" s="7"/>
    </row>
    <row r="1754" spans="14:18" x14ac:dyDescent="0.2">
      <c r="N1754" s="367">
        <f t="shared" si="157"/>
        <v>9</v>
      </c>
      <c r="O1754" s="368">
        <f t="shared" si="156"/>
        <v>5043</v>
      </c>
      <c r="P1754" s="369">
        <f t="shared" si="158"/>
        <v>45391</v>
      </c>
      <c r="Q1754" s="369">
        <f t="shared" si="158"/>
        <v>45393</v>
      </c>
      <c r="R1754" s="7"/>
    </row>
    <row r="1755" spans="14:18" x14ac:dyDescent="0.2">
      <c r="N1755" s="367">
        <f t="shared" si="157"/>
        <v>10</v>
      </c>
      <c r="O1755" s="368">
        <f t="shared" si="156"/>
        <v>4539</v>
      </c>
      <c r="P1755" s="369">
        <f t="shared" si="158"/>
        <v>45392</v>
      </c>
      <c r="Q1755" s="369">
        <f t="shared" si="158"/>
        <v>45394</v>
      </c>
      <c r="R1755" s="7"/>
    </row>
    <row r="1756" spans="14:18" x14ac:dyDescent="0.2">
      <c r="N1756" s="367">
        <f t="shared" si="157"/>
        <v>11</v>
      </c>
      <c r="O1756" s="368">
        <f t="shared" si="156"/>
        <v>4127</v>
      </c>
      <c r="P1756" s="369">
        <f t="shared" ref="P1756:Q1771" si="159">P1755+1</f>
        <v>45393</v>
      </c>
      <c r="Q1756" s="369">
        <f t="shared" si="159"/>
        <v>45395</v>
      </c>
      <c r="R1756" s="7"/>
    </row>
    <row r="1757" spans="14:18" x14ac:dyDescent="0.2">
      <c r="N1757" s="367">
        <f t="shared" si="157"/>
        <v>12</v>
      </c>
      <c r="O1757" s="368">
        <f t="shared" si="156"/>
        <v>3783</v>
      </c>
      <c r="P1757" s="369">
        <f t="shared" si="159"/>
        <v>45394</v>
      </c>
      <c r="Q1757" s="369">
        <f t="shared" si="159"/>
        <v>45396</v>
      </c>
      <c r="R1757" s="7"/>
    </row>
    <row r="1758" spans="14:18" x14ac:dyDescent="0.2">
      <c r="N1758" s="367">
        <f t="shared" si="157"/>
        <v>13</v>
      </c>
      <c r="O1758" s="368">
        <f t="shared" si="156"/>
        <v>3492</v>
      </c>
      <c r="P1758" s="369">
        <f t="shared" si="159"/>
        <v>45395</v>
      </c>
      <c r="Q1758" s="369">
        <f t="shared" si="159"/>
        <v>45397</v>
      </c>
      <c r="R1758" s="7"/>
    </row>
    <row r="1759" spans="14:18" x14ac:dyDescent="0.2">
      <c r="N1759" s="367">
        <f t="shared" si="157"/>
        <v>14</v>
      </c>
      <c r="O1759" s="368">
        <f t="shared" si="156"/>
        <v>3243</v>
      </c>
      <c r="P1759" s="369">
        <f t="shared" si="159"/>
        <v>45396</v>
      </c>
      <c r="Q1759" s="369">
        <f t="shared" si="159"/>
        <v>45398</v>
      </c>
      <c r="R1759" s="7"/>
    </row>
    <row r="1760" spans="14:18" x14ac:dyDescent="0.2">
      <c r="N1760" s="367">
        <f t="shared" si="157"/>
        <v>15</v>
      </c>
      <c r="O1760" s="368">
        <f t="shared" si="156"/>
        <v>3026</v>
      </c>
      <c r="P1760" s="369">
        <f t="shared" si="159"/>
        <v>45397</v>
      </c>
      <c r="Q1760" s="369">
        <f t="shared" si="159"/>
        <v>45399</v>
      </c>
      <c r="R1760" s="7"/>
    </row>
    <row r="1761" spans="14:18" x14ac:dyDescent="0.2">
      <c r="N1761" s="367">
        <f t="shared" si="157"/>
        <v>16</v>
      </c>
      <c r="O1761" s="368">
        <f t="shared" si="156"/>
        <v>2837</v>
      </c>
      <c r="P1761" s="369">
        <f t="shared" si="159"/>
        <v>45398</v>
      </c>
      <c r="Q1761" s="369">
        <f t="shared" si="159"/>
        <v>45400</v>
      </c>
      <c r="R1761" s="7"/>
    </row>
    <row r="1762" spans="14:18" x14ac:dyDescent="0.2">
      <c r="N1762" s="367">
        <f t="shared" si="157"/>
        <v>17</v>
      </c>
      <c r="O1762" s="368">
        <f t="shared" si="156"/>
        <v>2671</v>
      </c>
      <c r="P1762" s="369">
        <f t="shared" si="159"/>
        <v>45399</v>
      </c>
      <c r="Q1762" s="369">
        <f t="shared" si="159"/>
        <v>45401</v>
      </c>
      <c r="R1762" s="7"/>
    </row>
    <row r="1763" spans="14:18" x14ac:dyDescent="0.2">
      <c r="N1763" s="367">
        <f t="shared" si="157"/>
        <v>18</v>
      </c>
      <c r="O1763" s="368">
        <f t="shared" si="156"/>
        <v>2522</v>
      </c>
      <c r="P1763" s="369">
        <f t="shared" si="159"/>
        <v>45400</v>
      </c>
      <c r="Q1763" s="369">
        <f t="shared" si="159"/>
        <v>45402</v>
      </c>
      <c r="R1763" s="7"/>
    </row>
    <row r="1764" spans="14:18" x14ac:dyDescent="0.2">
      <c r="N1764" s="367">
        <f t="shared" si="157"/>
        <v>19</v>
      </c>
      <c r="O1764" s="368">
        <f t="shared" si="156"/>
        <v>2390</v>
      </c>
      <c r="P1764" s="369">
        <f t="shared" si="159"/>
        <v>45401</v>
      </c>
      <c r="Q1764" s="369">
        <f t="shared" si="159"/>
        <v>45403</v>
      </c>
      <c r="R1764" s="7"/>
    </row>
    <row r="1765" spans="14:18" x14ac:dyDescent="0.2">
      <c r="N1765" s="367">
        <f t="shared" si="157"/>
        <v>20</v>
      </c>
      <c r="O1765" s="368">
        <f t="shared" si="156"/>
        <v>2270</v>
      </c>
      <c r="P1765" s="369">
        <f t="shared" si="159"/>
        <v>45402</v>
      </c>
      <c r="Q1765" s="369">
        <f t="shared" si="159"/>
        <v>45404</v>
      </c>
      <c r="R1765" s="7"/>
    </row>
    <row r="1766" spans="14:18" x14ac:dyDescent="0.2">
      <c r="N1766" s="367">
        <f t="shared" si="157"/>
        <v>21</v>
      </c>
      <c r="O1766" s="368">
        <f t="shared" si="156"/>
        <v>2162</v>
      </c>
      <c r="P1766" s="369">
        <f t="shared" si="159"/>
        <v>45403</v>
      </c>
      <c r="Q1766" s="369">
        <f t="shared" si="159"/>
        <v>45405</v>
      </c>
      <c r="R1766" s="7"/>
    </row>
    <row r="1767" spans="14:18" x14ac:dyDescent="0.2">
      <c r="N1767" s="367">
        <f t="shared" si="157"/>
        <v>22</v>
      </c>
      <c r="O1767" s="368">
        <f t="shared" si="156"/>
        <v>2064</v>
      </c>
      <c r="P1767" s="369">
        <f t="shared" si="159"/>
        <v>45404</v>
      </c>
      <c r="Q1767" s="369">
        <f t="shared" si="159"/>
        <v>45406</v>
      </c>
      <c r="R1767" s="7"/>
    </row>
    <row r="1768" spans="14:18" x14ac:dyDescent="0.2">
      <c r="N1768" s="367">
        <f t="shared" si="157"/>
        <v>23</v>
      </c>
      <c r="O1768" s="368">
        <f t="shared" si="156"/>
        <v>1974</v>
      </c>
      <c r="P1768" s="369">
        <f t="shared" si="159"/>
        <v>45405</v>
      </c>
      <c r="Q1768" s="369">
        <f t="shared" si="159"/>
        <v>45407</v>
      </c>
      <c r="R1768" s="7"/>
    </row>
    <row r="1769" spans="14:18" x14ac:dyDescent="0.2">
      <c r="N1769" s="367">
        <f t="shared" si="157"/>
        <v>24</v>
      </c>
      <c r="O1769" s="368">
        <f t="shared" si="156"/>
        <v>1892</v>
      </c>
      <c r="P1769" s="369">
        <f t="shared" si="159"/>
        <v>45406</v>
      </c>
      <c r="Q1769" s="369">
        <f t="shared" si="159"/>
        <v>45408</v>
      </c>
      <c r="R1769" s="7"/>
    </row>
    <row r="1770" spans="14:18" x14ac:dyDescent="0.2">
      <c r="N1770" s="367">
        <f t="shared" si="157"/>
        <v>25</v>
      </c>
      <c r="O1770" s="368">
        <f t="shared" si="156"/>
        <v>1816</v>
      </c>
      <c r="P1770" s="369">
        <f t="shared" si="159"/>
        <v>45407</v>
      </c>
      <c r="Q1770" s="369">
        <f t="shared" si="159"/>
        <v>45409</v>
      </c>
      <c r="R1770" s="7"/>
    </row>
    <row r="1771" spans="14:18" x14ac:dyDescent="0.2">
      <c r="N1771" s="367">
        <f t="shared" si="157"/>
        <v>26</v>
      </c>
      <c r="O1771" s="368">
        <f t="shared" si="156"/>
        <v>1746</v>
      </c>
      <c r="P1771" s="369">
        <f t="shared" si="159"/>
        <v>45408</v>
      </c>
      <c r="Q1771" s="369">
        <f t="shared" si="159"/>
        <v>45410</v>
      </c>
      <c r="R1771" s="7"/>
    </row>
    <row r="1772" spans="14:18" x14ac:dyDescent="0.2">
      <c r="N1772" s="367">
        <f t="shared" si="157"/>
        <v>27</v>
      </c>
      <c r="O1772" s="368">
        <f t="shared" si="156"/>
        <v>1682</v>
      </c>
      <c r="P1772" s="369">
        <f t="shared" ref="P1772:Q1787" si="160">P1771+1</f>
        <v>45409</v>
      </c>
      <c r="Q1772" s="369">
        <f t="shared" si="160"/>
        <v>45411</v>
      </c>
      <c r="R1772" s="7"/>
    </row>
    <row r="1773" spans="14:18" x14ac:dyDescent="0.2">
      <c r="N1773" s="367">
        <f t="shared" si="157"/>
        <v>28</v>
      </c>
      <c r="O1773" s="368">
        <f t="shared" si="156"/>
        <v>1622</v>
      </c>
      <c r="P1773" s="369">
        <f t="shared" si="160"/>
        <v>45410</v>
      </c>
      <c r="Q1773" s="369">
        <f t="shared" si="160"/>
        <v>45412</v>
      </c>
      <c r="R1773" s="7"/>
    </row>
    <row r="1774" spans="14:18" x14ac:dyDescent="0.2">
      <c r="N1774" s="367">
        <f t="shared" si="157"/>
        <v>29</v>
      </c>
      <c r="O1774" s="368">
        <f t="shared" si="156"/>
        <v>1566</v>
      </c>
      <c r="P1774" s="369">
        <f t="shared" si="160"/>
        <v>45411</v>
      </c>
      <c r="Q1774" s="369">
        <f t="shared" si="160"/>
        <v>45413</v>
      </c>
      <c r="R1774" s="7"/>
    </row>
    <row r="1775" spans="14:18" x14ac:dyDescent="0.2">
      <c r="N1775" s="367">
        <f t="shared" si="157"/>
        <v>30</v>
      </c>
      <c r="O1775" s="368">
        <f t="shared" si="156"/>
        <v>1514</v>
      </c>
      <c r="P1775" s="369">
        <f t="shared" si="160"/>
        <v>45412</v>
      </c>
      <c r="Q1775" s="369">
        <f t="shared" si="160"/>
        <v>45414</v>
      </c>
      <c r="R1775" s="7"/>
    </row>
    <row r="1776" spans="14:18" x14ac:dyDescent="0.2">
      <c r="N1776" s="367">
        <f t="shared" si="157"/>
        <v>1</v>
      </c>
      <c r="O1776" s="368">
        <f t="shared" si="156"/>
        <v>45413</v>
      </c>
      <c r="P1776" s="369">
        <f t="shared" si="160"/>
        <v>45413</v>
      </c>
      <c r="Q1776" s="369">
        <f t="shared" si="160"/>
        <v>45415</v>
      </c>
      <c r="R1776" s="7"/>
    </row>
    <row r="1777" spans="14:18" x14ac:dyDescent="0.2">
      <c r="N1777" s="367">
        <f t="shared" si="157"/>
        <v>2</v>
      </c>
      <c r="O1777" s="368">
        <f t="shared" si="156"/>
        <v>22707</v>
      </c>
      <c r="P1777" s="369">
        <f t="shared" si="160"/>
        <v>45414</v>
      </c>
      <c r="Q1777" s="369">
        <f t="shared" si="160"/>
        <v>45416</v>
      </c>
      <c r="R1777" s="7"/>
    </row>
    <row r="1778" spans="14:18" x14ac:dyDescent="0.2">
      <c r="N1778" s="367">
        <f t="shared" si="157"/>
        <v>3</v>
      </c>
      <c r="O1778" s="368">
        <f t="shared" si="156"/>
        <v>15138</v>
      </c>
      <c r="P1778" s="369">
        <f t="shared" si="160"/>
        <v>45415</v>
      </c>
      <c r="Q1778" s="369">
        <f t="shared" si="160"/>
        <v>45417</v>
      </c>
      <c r="R1778" s="7"/>
    </row>
    <row r="1779" spans="14:18" x14ac:dyDescent="0.2">
      <c r="N1779" s="367">
        <f t="shared" si="157"/>
        <v>4</v>
      </c>
      <c r="O1779" s="368">
        <f t="shared" si="156"/>
        <v>11354</v>
      </c>
      <c r="P1779" s="369">
        <f t="shared" si="160"/>
        <v>45416</v>
      </c>
      <c r="Q1779" s="369">
        <f t="shared" si="160"/>
        <v>45418</v>
      </c>
      <c r="R1779" s="7"/>
    </row>
    <row r="1780" spans="14:18" x14ac:dyDescent="0.2">
      <c r="N1780" s="367">
        <f t="shared" si="157"/>
        <v>5</v>
      </c>
      <c r="O1780" s="368">
        <f t="shared" si="156"/>
        <v>9083</v>
      </c>
      <c r="P1780" s="369">
        <f t="shared" si="160"/>
        <v>45417</v>
      </c>
      <c r="Q1780" s="369">
        <f t="shared" si="160"/>
        <v>45419</v>
      </c>
      <c r="R1780" s="7"/>
    </row>
    <row r="1781" spans="14:18" x14ac:dyDescent="0.2">
      <c r="N1781" s="367">
        <f t="shared" si="157"/>
        <v>6</v>
      </c>
      <c r="O1781" s="368">
        <f t="shared" si="156"/>
        <v>7570</v>
      </c>
      <c r="P1781" s="369">
        <f t="shared" si="160"/>
        <v>45418</v>
      </c>
      <c r="Q1781" s="369">
        <f t="shared" si="160"/>
        <v>45420</v>
      </c>
      <c r="R1781" s="7"/>
    </row>
    <row r="1782" spans="14:18" x14ac:dyDescent="0.2">
      <c r="N1782" s="367">
        <f t="shared" si="157"/>
        <v>7</v>
      </c>
      <c r="O1782" s="368">
        <f t="shared" si="156"/>
        <v>6488</v>
      </c>
      <c r="P1782" s="369">
        <f t="shared" si="160"/>
        <v>45419</v>
      </c>
      <c r="Q1782" s="369">
        <f t="shared" si="160"/>
        <v>45421</v>
      </c>
      <c r="R1782" s="7"/>
    </row>
    <row r="1783" spans="14:18" x14ac:dyDescent="0.2">
      <c r="N1783" s="367">
        <f t="shared" si="157"/>
        <v>8</v>
      </c>
      <c r="O1783" s="368">
        <f t="shared" si="156"/>
        <v>5678</v>
      </c>
      <c r="P1783" s="369">
        <f t="shared" si="160"/>
        <v>45420</v>
      </c>
      <c r="Q1783" s="369">
        <f t="shared" si="160"/>
        <v>45422</v>
      </c>
      <c r="R1783" s="7"/>
    </row>
    <row r="1784" spans="14:18" x14ac:dyDescent="0.2">
      <c r="N1784" s="367">
        <f t="shared" si="157"/>
        <v>9</v>
      </c>
      <c r="O1784" s="368">
        <f t="shared" si="156"/>
        <v>5047</v>
      </c>
      <c r="P1784" s="369">
        <f t="shared" si="160"/>
        <v>45421</v>
      </c>
      <c r="Q1784" s="369">
        <f t="shared" si="160"/>
        <v>45423</v>
      </c>
      <c r="R1784" s="7"/>
    </row>
    <row r="1785" spans="14:18" x14ac:dyDescent="0.2">
      <c r="N1785" s="367">
        <f t="shared" si="157"/>
        <v>10</v>
      </c>
      <c r="O1785" s="368">
        <f t="shared" si="156"/>
        <v>4542</v>
      </c>
      <c r="P1785" s="369">
        <f t="shared" si="160"/>
        <v>45422</v>
      </c>
      <c r="Q1785" s="369">
        <f t="shared" si="160"/>
        <v>45424</v>
      </c>
      <c r="R1785" s="7"/>
    </row>
    <row r="1786" spans="14:18" x14ac:dyDescent="0.2">
      <c r="N1786" s="367">
        <f t="shared" si="157"/>
        <v>11</v>
      </c>
      <c r="O1786" s="368">
        <f t="shared" si="156"/>
        <v>4129</v>
      </c>
      <c r="P1786" s="369">
        <f t="shared" si="160"/>
        <v>45423</v>
      </c>
      <c r="Q1786" s="369">
        <f t="shared" si="160"/>
        <v>45425</v>
      </c>
      <c r="R1786" s="7"/>
    </row>
    <row r="1787" spans="14:18" x14ac:dyDescent="0.2">
      <c r="N1787" s="367">
        <f t="shared" si="157"/>
        <v>12</v>
      </c>
      <c r="O1787" s="368">
        <f t="shared" si="156"/>
        <v>3785</v>
      </c>
      <c r="P1787" s="369">
        <f t="shared" si="160"/>
        <v>45424</v>
      </c>
      <c r="Q1787" s="369">
        <f t="shared" si="160"/>
        <v>45426</v>
      </c>
      <c r="R1787" s="7"/>
    </row>
    <row r="1788" spans="14:18" x14ac:dyDescent="0.2">
      <c r="N1788" s="367">
        <f t="shared" si="157"/>
        <v>13</v>
      </c>
      <c r="O1788" s="368">
        <f t="shared" si="156"/>
        <v>3494</v>
      </c>
      <c r="P1788" s="369">
        <f t="shared" ref="P1788:Q1803" si="161">P1787+1</f>
        <v>45425</v>
      </c>
      <c r="Q1788" s="369">
        <f t="shared" si="161"/>
        <v>45427</v>
      </c>
      <c r="R1788" s="7"/>
    </row>
    <row r="1789" spans="14:18" x14ac:dyDescent="0.2">
      <c r="N1789" s="367">
        <f t="shared" si="157"/>
        <v>14</v>
      </c>
      <c r="O1789" s="368">
        <f t="shared" si="156"/>
        <v>3245</v>
      </c>
      <c r="P1789" s="369">
        <f t="shared" si="161"/>
        <v>45426</v>
      </c>
      <c r="Q1789" s="369">
        <f t="shared" si="161"/>
        <v>45428</v>
      </c>
      <c r="R1789" s="7"/>
    </row>
    <row r="1790" spans="14:18" x14ac:dyDescent="0.2">
      <c r="N1790" s="367">
        <f t="shared" si="157"/>
        <v>15</v>
      </c>
      <c r="O1790" s="368">
        <f t="shared" si="156"/>
        <v>3028</v>
      </c>
      <c r="P1790" s="369">
        <f t="shared" si="161"/>
        <v>45427</v>
      </c>
      <c r="Q1790" s="369">
        <f t="shared" si="161"/>
        <v>45429</v>
      </c>
      <c r="R1790" s="7"/>
    </row>
    <row r="1791" spans="14:18" x14ac:dyDescent="0.2">
      <c r="N1791" s="367">
        <f t="shared" si="157"/>
        <v>16</v>
      </c>
      <c r="O1791" s="368">
        <f t="shared" si="156"/>
        <v>2839</v>
      </c>
      <c r="P1791" s="369">
        <f t="shared" si="161"/>
        <v>45428</v>
      </c>
      <c r="Q1791" s="369">
        <f t="shared" si="161"/>
        <v>45430</v>
      </c>
      <c r="R1791" s="7"/>
    </row>
    <row r="1792" spans="14:18" x14ac:dyDescent="0.2">
      <c r="N1792" s="367">
        <f t="shared" si="157"/>
        <v>17</v>
      </c>
      <c r="O1792" s="368">
        <f t="shared" si="156"/>
        <v>2672</v>
      </c>
      <c r="P1792" s="369">
        <f t="shared" si="161"/>
        <v>45429</v>
      </c>
      <c r="Q1792" s="369">
        <f t="shared" si="161"/>
        <v>45431</v>
      </c>
      <c r="R1792" s="7"/>
    </row>
    <row r="1793" spans="14:18" x14ac:dyDescent="0.2">
      <c r="N1793" s="367">
        <f t="shared" si="157"/>
        <v>18</v>
      </c>
      <c r="O1793" s="368">
        <f t="shared" si="156"/>
        <v>2524</v>
      </c>
      <c r="P1793" s="369">
        <f t="shared" si="161"/>
        <v>45430</v>
      </c>
      <c r="Q1793" s="369">
        <f t="shared" si="161"/>
        <v>45432</v>
      </c>
      <c r="R1793" s="7"/>
    </row>
    <row r="1794" spans="14:18" x14ac:dyDescent="0.2">
      <c r="N1794" s="367">
        <f t="shared" si="157"/>
        <v>19</v>
      </c>
      <c r="O1794" s="368">
        <f t="shared" si="156"/>
        <v>2391</v>
      </c>
      <c r="P1794" s="369">
        <f t="shared" si="161"/>
        <v>45431</v>
      </c>
      <c r="Q1794" s="369">
        <f t="shared" si="161"/>
        <v>45433</v>
      </c>
      <c r="R1794" s="7"/>
    </row>
    <row r="1795" spans="14:18" x14ac:dyDescent="0.2">
      <c r="N1795" s="367">
        <f t="shared" si="157"/>
        <v>20</v>
      </c>
      <c r="O1795" s="368">
        <f t="shared" si="156"/>
        <v>2272</v>
      </c>
      <c r="P1795" s="369">
        <f t="shared" si="161"/>
        <v>45432</v>
      </c>
      <c r="Q1795" s="369">
        <f t="shared" si="161"/>
        <v>45434</v>
      </c>
      <c r="R1795" s="7"/>
    </row>
    <row r="1796" spans="14:18" x14ac:dyDescent="0.2">
      <c r="N1796" s="367">
        <f t="shared" si="157"/>
        <v>21</v>
      </c>
      <c r="O1796" s="368">
        <f t="shared" si="156"/>
        <v>2163</v>
      </c>
      <c r="P1796" s="369">
        <f t="shared" si="161"/>
        <v>45433</v>
      </c>
      <c r="Q1796" s="369">
        <f t="shared" si="161"/>
        <v>45435</v>
      </c>
      <c r="R1796" s="7"/>
    </row>
    <row r="1797" spans="14:18" x14ac:dyDescent="0.2">
      <c r="N1797" s="367">
        <f t="shared" si="157"/>
        <v>22</v>
      </c>
      <c r="O1797" s="368">
        <f t="shared" si="156"/>
        <v>2065</v>
      </c>
      <c r="P1797" s="369">
        <f t="shared" si="161"/>
        <v>45434</v>
      </c>
      <c r="Q1797" s="369">
        <f t="shared" si="161"/>
        <v>45436</v>
      </c>
      <c r="R1797" s="7"/>
    </row>
    <row r="1798" spans="14:18" x14ac:dyDescent="0.2">
      <c r="N1798" s="367">
        <f t="shared" si="157"/>
        <v>23</v>
      </c>
      <c r="O1798" s="368">
        <f t="shared" si="156"/>
        <v>1975</v>
      </c>
      <c r="P1798" s="369">
        <f t="shared" si="161"/>
        <v>45435</v>
      </c>
      <c r="Q1798" s="369">
        <f t="shared" si="161"/>
        <v>45437</v>
      </c>
      <c r="R1798" s="7"/>
    </row>
    <row r="1799" spans="14:18" x14ac:dyDescent="0.2">
      <c r="N1799" s="367">
        <f t="shared" si="157"/>
        <v>24</v>
      </c>
      <c r="O1799" s="368">
        <f t="shared" si="156"/>
        <v>1893</v>
      </c>
      <c r="P1799" s="369">
        <f t="shared" si="161"/>
        <v>45436</v>
      </c>
      <c r="Q1799" s="369">
        <f t="shared" si="161"/>
        <v>45438</v>
      </c>
      <c r="R1799" s="7"/>
    </row>
    <row r="1800" spans="14:18" x14ac:dyDescent="0.2">
      <c r="N1800" s="367">
        <f t="shared" si="157"/>
        <v>25</v>
      </c>
      <c r="O1800" s="368">
        <f t="shared" si="156"/>
        <v>1817</v>
      </c>
      <c r="P1800" s="369">
        <f t="shared" si="161"/>
        <v>45437</v>
      </c>
      <c r="Q1800" s="369">
        <f t="shared" si="161"/>
        <v>45439</v>
      </c>
      <c r="R1800" s="7"/>
    </row>
    <row r="1801" spans="14:18" x14ac:dyDescent="0.2">
      <c r="N1801" s="367">
        <f t="shared" si="157"/>
        <v>26</v>
      </c>
      <c r="O1801" s="368">
        <f t="shared" ref="O1801:O1864" si="162">ROUND(P1801/N1801,0)</f>
        <v>1748</v>
      </c>
      <c r="P1801" s="369">
        <f t="shared" si="161"/>
        <v>45438</v>
      </c>
      <c r="Q1801" s="369">
        <f t="shared" si="161"/>
        <v>45440</v>
      </c>
      <c r="R1801" s="7"/>
    </row>
    <row r="1802" spans="14:18" x14ac:dyDescent="0.2">
      <c r="N1802" s="367">
        <f t="shared" ref="N1802:N1865" si="163">DAY(P1802)</f>
        <v>27</v>
      </c>
      <c r="O1802" s="368">
        <f t="shared" si="162"/>
        <v>1683</v>
      </c>
      <c r="P1802" s="369">
        <f t="shared" si="161"/>
        <v>45439</v>
      </c>
      <c r="Q1802" s="369">
        <f t="shared" si="161"/>
        <v>45441</v>
      </c>
      <c r="R1802" s="7"/>
    </row>
    <row r="1803" spans="14:18" x14ac:dyDescent="0.2">
      <c r="N1803" s="367">
        <f t="shared" si="163"/>
        <v>28</v>
      </c>
      <c r="O1803" s="368">
        <f t="shared" si="162"/>
        <v>1623</v>
      </c>
      <c r="P1803" s="369">
        <f t="shared" si="161"/>
        <v>45440</v>
      </c>
      <c r="Q1803" s="369">
        <f t="shared" si="161"/>
        <v>45442</v>
      </c>
      <c r="R1803" s="7"/>
    </row>
    <row r="1804" spans="14:18" x14ac:dyDescent="0.2">
      <c r="N1804" s="367">
        <f t="shared" si="163"/>
        <v>29</v>
      </c>
      <c r="O1804" s="368">
        <f t="shared" si="162"/>
        <v>1567</v>
      </c>
      <c r="P1804" s="369">
        <f t="shared" ref="P1804:Q1819" si="164">P1803+1</f>
        <v>45441</v>
      </c>
      <c r="Q1804" s="369">
        <f t="shared" si="164"/>
        <v>45443</v>
      </c>
      <c r="R1804" s="7"/>
    </row>
    <row r="1805" spans="14:18" x14ac:dyDescent="0.2">
      <c r="N1805" s="367">
        <f t="shared" si="163"/>
        <v>30</v>
      </c>
      <c r="O1805" s="368">
        <f t="shared" si="162"/>
        <v>1515</v>
      </c>
      <c r="P1805" s="369">
        <f t="shared" si="164"/>
        <v>45442</v>
      </c>
      <c r="Q1805" s="369">
        <f t="shared" si="164"/>
        <v>45444</v>
      </c>
      <c r="R1805" s="7"/>
    </row>
    <row r="1806" spans="14:18" x14ac:dyDescent="0.2">
      <c r="N1806" s="367">
        <f t="shared" si="163"/>
        <v>31</v>
      </c>
      <c r="O1806" s="368">
        <f t="shared" si="162"/>
        <v>1466</v>
      </c>
      <c r="P1806" s="369">
        <f t="shared" si="164"/>
        <v>45443</v>
      </c>
      <c r="Q1806" s="369">
        <f t="shared" si="164"/>
        <v>45445</v>
      </c>
      <c r="R1806" s="7"/>
    </row>
    <row r="1807" spans="14:18" x14ac:dyDescent="0.2">
      <c r="N1807" s="367">
        <f t="shared" si="163"/>
        <v>1</v>
      </c>
      <c r="O1807" s="368">
        <f t="shared" si="162"/>
        <v>45444</v>
      </c>
      <c r="P1807" s="369">
        <f t="shared" si="164"/>
        <v>45444</v>
      </c>
      <c r="Q1807" s="369">
        <f t="shared" si="164"/>
        <v>45446</v>
      </c>
      <c r="R1807" s="7"/>
    </row>
    <row r="1808" spans="14:18" x14ac:dyDescent="0.2">
      <c r="N1808" s="367">
        <f t="shared" si="163"/>
        <v>2</v>
      </c>
      <c r="O1808" s="368">
        <f t="shared" si="162"/>
        <v>22723</v>
      </c>
      <c r="P1808" s="369">
        <f t="shared" si="164"/>
        <v>45445</v>
      </c>
      <c r="Q1808" s="369">
        <f t="shared" si="164"/>
        <v>45447</v>
      </c>
      <c r="R1808" s="7"/>
    </row>
    <row r="1809" spans="14:18" x14ac:dyDescent="0.2">
      <c r="N1809" s="367">
        <f t="shared" si="163"/>
        <v>3</v>
      </c>
      <c r="O1809" s="368">
        <f t="shared" si="162"/>
        <v>15149</v>
      </c>
      <c r="P1809" s="369">
        <f t="shared" si="164"/>
        <v>45446</v>
      </c>
      <c r="Q1809" s="369">
        <f t="shared" si="164"/>
        <v>45448</v>
      </c>
      <c r="R1809" s="7"/>
    </row>
    <row r="1810" spans="14:18" x14ac:dyDescent="0.2">
      <c r="N1810" s="367">
        <f t="shared" si="163"/>
        <v>4</v>
      </c>
      <c r="O1810" s="368">
        <f t="shared" si="162"/>
        <v>11362</v>
      </c>
      <c r="P1810" s="369">
        <f t="shared" si="164"/>
        <v>45447</v>
      </c>
      <c r="Q1810" s="369">
        <f t="shared" si="164"/>
        <v>45449</v>
      </c>
      <c r="R1810" s="7"/>
    </row>
    <row r="1811" spans="14:18" x14ac:dyDescent="0.2">
      <c r="N1811" s="367">
        <f t="shared" si="163"/>
        <v>5</v>
      </c>
      <c r="O1811" s="368">
        <f t="shared" si="162"/>
        <v>9090</v>
      </c>
      <c r="P1811" s="369">
        <f t="shared" si="164"/>
        <v>45448</v>
      </c>
      <c r="Q1811" s="369">
        <f t="shared" si="164"/>
        <v>45450</v>
      </c>
      <c r="R1811" s="7"/>
    </row>
    <row r="1812" spans="14:18" x14ac:dyDescent="0.2">
      <c r="N1812" s="367">
        <f t="shared" si="163"/>
        <v>6</v>
      </c>
      <c r="O1812" s="368">
        <f t="shared" si="162"/>
        <v>7575</v>
      </c>
      <c r="P1812" s="369">
        <f t="shared" si="164"/>
        <v>45449</v>
      </c>
      <c r="Q1812" s="369">
        <f t="shared" si="164"/>
        <v>45451</v>
      </c>
      <c r="R1812" s="7"/>
    </row>
    <row r="1813" spans="14:18" x14ac:dyDescent="0.2">
      <c r="N1813" s="367">
        <f t="shared" si="163"/>
        <v>7</v>
      </c>
      <c r="O1813" s="368">
        <f t="shared" si="162"/>
        <v>6493</v>
      </c>
      <c r="P1813" s="369">
        <f t="shared" si="164"/>
        <v>45450</v>
      </c>
      <c r="Q1813" s="369">
        <f t="shared" si="164"/>
        <v>45452</v>
      </c>
      <c r="R1813" s="7"/>
    </row>
    <row r="1814" spans="14:18" x14ac:dyDescent="0.2">
      <c r="N1814" s="367">
        <f t="shared" si="163"/>
        <v>8</v>
      </c>
      <c r="O1814" s="368">
        <f t="shared" si="162"/>
        <v>5681</v>
      </c>
      <c r="P1814" s="369">
        <f t="shared" si="164"/>
        <v>45451</v>
      </c>
      <c r="Q1814" s="369">
        <f t="shared" si="164"/>
        <v>45453</v>
      </c>
      <c r="R1814" s="7"/>
    </row>
    <row r="1815" spans="14:18" x14ac:dyDescent="0.2">
      <c r="N1815" s="367">
        <f t="shared" si="163"/>
        <v>9</v>
      </c>
      <c r="O1815" s="368">
        <f t="shared" si="162"/>
        <v>5050</v>
      </c>
      <c r="P1815" s="369">
        <f t="shared" si="164"/>
        <v>45452</v>
      </c>
      <c r="Q1815" s="369">
        <f t="shared" si="164"/>
        <v>45454</v>
      </c>
      <c r="R1815" s="7"/>
    </row>
    <row r="1816" spans="14:18" x14ac:dyDescent="0.2">
      <c r="N1816" s="367">
        <f t="shared" si="163"/>
        <v>10</v>
      </c>
      <c r="O1816" s="368">
        <f t="shared" si="162"/>
        <v>4545</v>
      </c>
      <c r="P1816" s="369">
        <f t="shared" si="164"/>
        <v>45453</v>
      </c>
      <c r="Q1816" s="369">
        <f t="shared" si="164"/>
        <v>45455</v>
      </c>
      <c r="R1816" s="7"/>
    </row>
    <row r="1817" spans="14:18" x14ac:dyDescent="0.2">
      <c r="N1817" s="367">
        <f t="shared" si="163"/>
        <v>11</v>
      </c>
      <c r="O1817" s="368">
        <f t="shared" si="162"/>
        <v>4132</v>
      </c>
      <c r="P1817" s="369">
        <f t="shared" si="164"/>
        <v>45454</v>
      </c>
      <c r="Q1817" s="369">
        <f t="shared" si="164"/>
        <v>45456</v>
      </c>
      <c r="R1817" s="7"/>
    </row>
    <row r="1818" spans="14:18" x14ac:dyDescent="0.2">
      <c r="N1818" s="367">
        <f t="shared" si="163"/>
        <v>12</v>
      </c>
      <c r="O1818" s="368">
        <f t="shared" si="162"/>
        <v>3788</v>
      </c>
      <c r="P1818" s="369">
        <f t="shared" si="164"/>
        <v>45455</v>
      </c>
      <c r="Q1818" s="369">
        <f t="shared" si="164"/>
        <v>45457</v>
      </c>
      <c r="R1818" s="7"/>
    </row>
    <row r="1819" spans="14:18" x14ac:dyDescent="0.2">
      <c r="N1819" s="367">
        <f t="shared" si="163"/>
        <v>13</v>
      </c>
      <c r="O1819" s="368">
        <f t="shared" si="162"/>
        <v>3497</v>
      </c>
      <c r="P1819" s="369">
        <f t="shared" si="164"/>
        <v>45456</v>
      </c>
      <c r="Q1819" s="369">
        <f t="shared" si="164"/>
        <v>45458</v>
      </c>
      <c r="R1819" s="7"/>
    </row>
    <row r="1820" spans="14:18" x14ac:dyDescent="0.2">
      <c r="N1820" s="367">
        <f t="shared" si="163"/>
        <v>14</v>
      </c>
      <c r="O1820" s="368">
        <f t="shared" si="162"/>
        <v>3247</v>
      </c>
      <c r="P1820" s="369">
        <f t="shared" ref="P1820:Q1835" si="165">P1819+1</f>
        <v>45457</v>
      </c>
      <c r="Q1820" s="369">
        <f t="shared" si="165"/>
        <v>45459</v>
      </c>
      <c r="R1820" s="7"/>
    </row>
    <row r="1821" spans="14:18" x14ac:dyDescent="0.2">
      <c r="N1821" s="367">
        <f t="shared" si="163"/>
        <v>15</v>
      </c>
      <c r="O1821" s="368">
        <f t="shared" si="162"/>
        <v>3031</v>
      </c>
      <c r="P1821" s="369">
        <f t="shared" si="165"/>
        <v>45458</v>
      </c>
      <c r="Q1821" s="369">
        <f t="shared" si="165"/>
        <v>45460</v>
      </c>
      <c r="R1821" s="7"/>
    </row>
    <row r="1822" spans="14:18" x14ac:dyDescent="0.2">
      <c r="N1822" s="367">
        <f t="shared" si="163"/>
        <v>16</v>
      </c>
      <c r="O1822" s="368">
        <f t="shared" si="162"/>
        <v>2841</v>
      </c>
      <c r="P1822" s="369">
        <f t="shared" si="165"/>
        <v>45459</v>
      </c>
      <c r="Q1822" s="369">
        <f t="shared" si="165"/>
        <v>45461</v>
      </c>
      <c r="R1822" s="7"/>
    </row>
    <row r="1823" spans="14:18" x14ac:dyDescent="0.2">
      <c r="N1823" s="367">
        <f t="shared" si="163"/>
        <v>17</v>
      </c>
      <c r="O1823" s="368">
        <f t="shared" si="162"/>
        <v>2674</v>
      </c>
      <c r="P1823" s="369">
        <f t="shared" si="165"/>
        <v>45460</v>
      </c>
      <c r="Q1823" s="369">
        <f t="shared" si="165"/>
        <v>45462</v>
      </c>
      <c r="R1823" s="7"/>
    </row>
    <row r="1824" spans="14:18" x14ac:dyDescent="0.2">
      <c r="N1824" s="367">
        <f t="shared" si="163"/>
        <v>18</v>
      </c>
      <c r="O1824" s="368">
        <f t="shared" si="162"/>
        <v>2526</v>
      </c>
      <c r="P1824" s="369">
        <f t="shared" si="165"/>
        <v>45461</v>
      </c>
      <c r="Q1824" s="369">
        <f t="shared" si="165"/>
        <v>45463</v>
      </c>
      <c r="R1824" s="7"/>
    </row>
    <row r="1825" spans="14:18" x14ac:dyDescent="0.2">
      <c r="N1825" s="367">
        <f t="shared" si="163"/>
        <v>19</v>
      </c>
      <c r="O1825" s="368">
        <f t="shared" si="162"/>
        <v>2393</v>
      </c>
      <c r="P1825" s="369">
        <f t="shared" si="165"/>
        <v>45462</v>
      </c>
      <c r="Q1825" s="369">
        <f t="shared" si="165"/>
        <v>45464</v>
      </c>
      <c r="R1825" s="7"/>
    </row>
    <row r="1826" spans="14:18" x14ac:dyDescent="0.2">
      <c r="N1826" s="367">
        <f t="shared" si="163"/>
        <v>20</v>
      </c>
      <c r="O1826" s="368">
        <f t="shared" si="162"/>
        <v>2273</v>
      </c>
      <c r="P1826" s="369">
        <f t="shared" si="165"/>
        <v>45463</v>
      </c>
      <c r="Q1826" s="369">
        <f t="shared" si="165"/>
        <v>45465</v>
      </c>
      <c r="R1826" s="7"/>
    </row>
    <row r="1827" spans="14:18" x14ac:dyDescent="0.2">
      <c r="N1827" s="367">
        <f t="shared" si="163"/>
        <v>21</v>
      </c>
      <c r="O1827" s="368">
        <f t="shared" si="162"/>
        <v>2165</v>
      </c>
      <c r="P1827" s="369">
        <f t="shared" si="165"/>
        <v>45464</v>
      </c>
      <c r="Q1827" s="369">
        <f t="shared" si="165"/>
        <v>45466</v>
      </c>
      <c r="R1827" s="7"/>
    </row>
    <row r="1828" spans="14:18" x14ac:dyDescent="0.2">
      <c r="N1828" s="367">
        <f t="shared" si="163"/>
        <v>22</v>
      </c>
      <c r="O1828" s="368">
        <f t="shared" si="162"/>
        <v>2067</v>
      </c>
      <c r="P1828" s="369">
        <f t="shared" si="165"/>
        <v>45465</v>
      </c>
      <c r="Q1828" s="369">
        <f t="shared" si="165"/>
        <v>45467</v>
      </c>
      <c r="R1828" s="7"/>
    </row>
    <row r="1829" spans="14:18" x14ac:dyDescent="0.2">
      <c r="N1829" s="367">
        <f t="shared" si="163"/>
        <v>23</v>
      </c>
      <c r="O1829" s="368">
        <f t="shared" si="162"/>
        <v>1977</v>
      </c>
      <c r="P1829" s="369">
        <f t="shared" si="165"/>
        <v>45466</v>
      </c>
      <c r="Q1829" s="369">
        <f t="shared" si="165"/>
        <v>45468</v>
      </c>
      <c r="R1829" s="7"/>
    </row>
    <row r="1830" spans="14:18" x14ac:dyDescent="0.2">
      <c r="N1830" s="367">
        <f t="shared" si="163"/>
        <v>24</v>
      </c>
      <c r="O1830" s="368">
        <f t="shared" si="162"/>
        <v>1894</v>
      </c>
      <c r="P1830" s="369">
        <f t="shared" si="165"/>
        <v>45467</v>
      </c>
      <c r="Q1830" s="369">
        <f t="shared" si="165"/>
        <v>45469</v>
      </c>
      <c r="R1830" s="7"/>
    </row>
    <row r="1831" spans="14:18" x14ac:dyDescent="0.2">
      <c r="N1831" s="367">
        <f t="shared" si="163"/>
        <v>25</v>
      </c>
      <c r="O1831" s="368">
        <f t="shared" si="162"/>
        <v>1819</v>
      </c>
      <c r="P1831" s="369">
        <f t="shared" si="165"/>
        <v>45468</v>
      </c>
      <c r="Q1831" s="369">
        <f t="shared" si="165"/>
        <v>45470</v>
      </c>
      <c r="R1831" s="7"/>
    </row>
    <row r="1832" spans="14:18" x14ac:dyDescent="0.2">
      <c r="N1832" s="367">
        <f t="shared" si="163"/>
        <v>26</v>
      </c>
      <c r="O1832" s="368">
        <f t="shared" si="162"/>
        <v>1749</v>
      </c>
      <c r="P1832" s="369">
        <f t="shared" si="165"/>
        <v>45469</v>
      </c>
      <c r="Q1832" s="369">
        <f t="shared" si="165"/>
        <v>45471</v>
      </c>
      <c r="R1832" s="7"/>
    </row>
    <row r="1833" spans="14:18" x14ac:dyDescent="0.2">
      <c r="N1833" s="367">
        <f t="shared" si="163"/>
        <v>27</v>
      </c>
      <c r="O1833" s="368">
        <f t="shared" si="162"/>
        <v>1684</v>
      </c>
      <c r="P1833" s="369">
        <f t="shared" si="165"/>
        <v>45470</v>
      </c>
      <c r="Q1833" s="369">
        <f t="shared" si="165"/>
        <v>45472</v>
      </c>
      <c r="R1833" s="7"/>
    </row>
    <row r="1834" spans="14:18" x14ac:dyDescent="0.2">
      <c r="N1834" s="367">
        <f t="shared" si="163"/>
        <v>28</v>
      </c>
      <c r="O1834" s="368">
        <f t="shared" si="162"/>
        <v>1624</v>
      </c>
      <c r="P1834" s="369">
        <f t="shared" si="165"/>
        <v>45471</v>
      </c>
      <c r="Q1834" s="369">
        <f t="shared" si="165"/>
        <v>45473</v>
      </c>
      <c r="R1834" s="7"/>
    </row>
    <row r="1835" spans="14:18" x14ac:dyDescent="0.2">
      <c r="N1835" s="367">
        <f t="shared" si="163"/>
        <v>29</v>
      </c>
      <c r="O1835" s="368">
        <f t="shared" si="162"/>
        <v>1568</v>
      </c>
      <c r="P1835" s="369">
        <f t="shared" si="165"/>
        <v>45472</v>
      </c>
      <c r="Q1835" s="369">
        <f t="shared" si="165"/>
        <v>45474</v>
      </c>
      <c r="R1835" s="7"/>
    </row>
    <row r="1836" spans="14:18" x14ac:dyDescent="0.2">
      <c r="N1836" s="367">
        <f t="shared" si="163"/>
        <v>30</v>
      </c>
      <c r="O1836" s="368">
        <f t="shared" si="162"/>
        <v>1516</v>
      </c>
      <c r="P1836" s="369">
        <f t="shared" ref="P1836:Q1851" si="166">P1835+1</f>
        <v>45473</v>
      </c>
      <c r="Q1836" s="369">
        <f t="shared" si="166"/>
        <v>45475</v>
      </c>
      <c r="R1836" s="7"/>
    </row>
    <row r="1837" spans="14:18" x14ac:dyDescent="0.2">
      <c r="N1837" s="367">
        <f t="shared" si="163"/>
        <v>1</v>
      </c>
      <c r="O1837" s="368">
        <f t="shared" si="162"/>
        <v>45474</v>
      </c>
      <c r="P1837" s="369">
        <f t="shared" si="166"/>
        <v>45474</v>
      </c>
      <c r="Q1837" s="369">
        <f t="shared" si="166"/>
        <v>45476</v>
      </c>
      <c r="R1837" s="7"/>
    </row>
    <row r="1838" spans="14:18" x14ac:dyDescent="0.2">
      <c r="N1838" s="367">
        <f t="shared" si="163"/>
        <v>2</v>
      </c>
      <c r="O1838" s="368">
        <f t="shared" si="162"/>
        <v>22738</v>
      </c>
      <c r="P1838" s="369">
        <f t="shared" si="166"/>
        <v>45475</v>
      </c>
      <c r="Q1838" s="369">
        <f t="shared" si="166"/>
        <v>45477</v>
      </c>
      <c r="R1838" s="7"/>
    </row>
    <row r="1839" spans="14:18" x14ac:dyDescent="0.2">
      <c r="N1839" s="367">
        <f t="shared" si="163"/>
        <v>3</v>
      </c>
      <c r="O1839" s="368">
        <f t="shared" si="162"/>
        <v>15159</v>
      </c>
      <c r="P1839" s="369">
        <f t="shared" si="166"/>
        <v>45476</v>
      </c>
      <c r="Q1839" s="369">
        <f t="shared" si="166"/>
        <v>45478</v>
      </c>
      <c r="R1839" s="7"/>
    </row>
    <row r="1840" spans="14:18" x14ac:dyDescent="0.2">
      <c r="N1840" s="367">
        <f t="shared" si="163"/>
        <v>4</v>
      </c>
      <c r="O1840" s="368">
        <f t="shared" si="162"/>
        <v>11369</v>
      </c>
      <c r="P1840" s="369">
        <f t="shared" si="166"/>
        <v>45477</v>
      </c>
      <c r="Q1840" s="369">
        <f t="shared" si="166"/>
        <v>45479</v>
      </c>
      <c r="R1840" s="7"/>
    </row>
    <row r="1841" spans="14:18" x14ac:dyDescent="0.2">
      <c r="N1841" s="367">
        <f t="shared" si="163"/>
        <v>5</v>
      </c>
      <c r="O1841" s="368">
        <f t="shared" si="162"/>
        <v>9096</v>
      </c>
      <c r="P1841" s="369">
        <f t="shared" si="166"/>
        <v>45478</v>
      </c>
      <c r="Q1841" s="369">
        <f t="shared" si="166"/>
        <v>45480</v>
      </c>
      <c r="R1841" s="7"/>
    </row>
    <row r="1842" spans="14:18" x14ac:dyDescent="0.2">
      <c r="N1842" s="367">
        <f t="shared" si="163"/>
        <v>6</v>
      </c>
      <c r="O1842" s="368">
        <f t="shared" si="162"/>
        <v>7580</v>
      </c>
      <c r="P1842" s="369">
        <f t="shared" si="166"/>
        <v>45479</v>
      </c>
      <c r="Q1842" s="369">
        <f t="shared" si="166"/>
        <v>45481</v>
      </c>
      <c r="R1842" s="7"/>
    </row>
    <row r="1843" spans="14:18" x14ac:dyDescent="0.2">
      <c r="N1843" s="367">
        <f t="shared" si="163"/>
        <v>7</v>
      </c>
      <c r="O1843" s="368">
        <f t="shared" si="162"/>
        <v>6497</v>
      </c>
      <c r="P1843" s="369">
        <f t="shared" si="166"/>
        <v>45480</v>
      </c>
      <c r="Q1843" s="369">
        <f t="shared" si="166"/>
        <v>45482</v>
      </c>
      <c r="R1843" s="7"/>
    </row>
    <row r="1844" spans="14:18" x14ac:dyDescent="0.2">
      <c r="N1844" s="367">
        <f t="shared" si="163"/>
        <v>8</v>
      </c>
      <c r="O1844" s="368">
        <f t="shared" si="162"/>
        <v>5685</v>
      </c>
      <c r="P1844" s="369">
        <f t="shared" si="166"/>
        <v>45481</v>
      </c>
      <c r="Q1844" s="369">
        <f t="shared" si="166"/>
        <v>45483</v>
      </c>
      <c r="R1844" s="7"/>
    </row>
    <row r="1845" spans="14:18" x14ac:dyDescent="0.2">
      <c r="N1845" s="367">
        <f t="shared" si="163"/>
        <v>9</v>
      </c>
      <c r="O1845" s="368">
        <f t="shared" si="162"/>
        <v>5054</v>
      </c>
      <c r="P1845" s="369">
        <f t="shared" si="166"/>
        <v>45482</v>
      </c>
      <c r="Q1845" s="369">
        <f t="shared" si="166"/>
        <v>45484</v>
      </c>
      <c r="R1845" s="7"/>
    </row>
    <row r="1846" spans="14:18" x14ac:dyDescent="0.2">
      <c r="N1846" s="367">
        <f t="shared" si="163"/>
        <v>10</v>
      </c>
      <c r="O1846" s="368">
        <f t="shared" si="162"/>
        <v>4548</v>
      </c>
      <c r="P1846" s="369">
        <f t="shared" si="166"/>
        <v>45483</v>
      </c>
      <c r="Q1846" s="369">
        <f t="shared" si="166"/>
        <v>45485</v>
      </c>
      <c r="R1846" s="7"/>
    </row>
    <row r="1847" spans="14:18" x14ac:dyDescent="0.2">
      <c r="N1847" s="367">
        <f t="shared" si="163"/>
        <v>11</v>
      </c>
      <c r="O1847" s="368">
        <f t="shared" si="162"/>
        <v>4135</v>
      </c>
      <c r="P1847" s="369">
        <f t="shared" si="166"/>
        <v>45484</v>
      </c>
      <c r="Q1847" s="369">
        <f t="shared" si="166"/>
        <v>45486</v>
      </c>
      <c r="R1847" s="7"/>
    </row>
    <row r="1848" spans="14:18" x14ac:dyDescent="0.2">
      <c r="N1848" s="367">
        <f t="shared" si="163"/>
        <v>12</v>
      </c>
      <c r="O1848" s="368">
        <f t="shared" si="162"/>
        <v>3790</v>
      </c>
      <c r="P1848" s="369">
        <f t="shared" si="166"/>
        <v>45485</v>
      </c>
      <c r="Q1848" s="369">
        <f t="shared" si="166"/>
        <v>45487</v>
      </c>
      <c r="R1848" s="7"/>
    </row>
    <row r="1849" spans="14:18" x14ac:dyDescent="0.2">
      <c r="N1849" s="367">
        <f t="shared" si="163"/>
        <v>13</v>
      </c>
      <c r="O1849" s="368">
        <f t="shared" si="162"/>
        <v>3499</v>
      </c>
      <c r="P1849" s="369">
        <f t="shared" si="166"/>
        <v>45486</v>
      </c>
      <c r="Q1849" s="369">
        <f t="shared" si="166"/>
        <v>45488</v>
      </c>
      <c r="R1849" s="7"/>
    </row>
    <row r="1850" spans="14:18" x14ac:dyDescent="0.2">
      <c r="N1850" s="367">
        <f t="shared" si="163"/>
        <v>14</v>
      </c>
      <c r="O1850" s="368">
        <f t="shared" si="162"/>
        <v>3249</v>
      </c>
      <c r="P1850" s="369">
        <f t="shared" si="166"/>
        <v>45487</v>
      </c>
      <c r="Q1850" s="369">
        <f t="shared" si="166"/>
        <v>45489</v>
      </c>
      <c r="R1850" s="7"/>
    </row>
    <row r="1851" spans="14:18" x14ac:dyDescent="0.2">
      <c r="N1851" s="367">
        <f t="shared" si="163"/>
        <v>15</v>
      </c>
      <c r="O1851" s="368">
        <f t="shared" si="162"/>
        <v>3033</v>
      </c>
      <c r="P1851" s="369">
        <f t="shared" si="166"/>
        <v>45488</v>
      </c>
      <c r="Q1851" s="369">
        <f t="shared" si="166"/>
        <v>45490</v>
      </c>
      <c r="R1851" s="7"/>
    </row>
    <row r="1852" spans="14:18" x14ac:dyDescent="0.2">
      <c r="N1852" s="367">
        <f t="shared" si="163"/>
        <v>16</v>
      </c>
      <c r="O1852" s="368">
        <f t="shared" si="162"/>
        <v>2843</v>
      </c>
      <c r="P1852" s="369">
        <f t="shared" ref="P1852:Q1867" si="167">P1851+1</f>
        <v>45489</v>
      </c>
      <c r="Q1852" s="369">
        <f t="shared" si="167"/>
        <v>45491</v>
      </c>
      <c r="R1852" s="7"/>
    </row>
    <row r="1853" spans="14:18" x14ac:dyDescent="0.2">
      <c r="N1853" s="367">
        <f t="shared" si="163"/>
        <v>17</v>
      </c>
      <c r="O1853" s="368">
        <f t="shared" si="162"/>
        <v>2676</v>
      </c>
      <c r="P1853" s="369">
        <f t="shared" si="167"/>
        <v>45490</v>
      </c>
      <c r="Q1853" s="369">
        <f t="shared" si="167"/>
        <v>45492</v>
      </c>
      <c r="R1853" s="7"/>
    </row>
    <row r="1854" spans="14:18" x14ac:dyDescent="0.2">
      <c r="N1854" s="367">
        <f t="shared" si="163"/>
        <v>18</v>
      </c>
      <c r="O1854" s="368">
        <f t="shared" si="162"/>
        <v>2527</v>
      </c>
      <c r="P1854" s="369">
        <f t="shared" si="167"/>
        <v>45491</v>
      </c>
      <c r="Q1854" s="369">
        <f t="shared" si="167"/>
        <v>45493</v>
      </c>
      <c r="R1854" s="7"/>
    </row>
    <row r="1855" spans="14:18" x14ac:dyDescent="0.2">
      <c r="N1855" s="367">
        <f t="shared" si="163"/>
        <v>19</v>
      </c>
      <c r="O1855" s="368">
        <f t="shared" si="162"/>
        <v>2394</v>
      </c>
      <c r="P1855" s="369">
        <f t="shared" si="167"/>
        <v>45492</v>
      </c>
      <c r="Q1855" s="369">
        <f t="shared" si="167"/>
        <v>45494</v>
      </c>
      <c r="R1855" s="7"/>
    </row>
    <row r="1856" spans="14:18" x14ac:dyDescent="0.2">
      <c r="N1856" s="367">
        <f t="shared" si="163"/>
        <v>20</v>
      </c>
      <c r="O1856" s="368">
        <f t="shared" si="162"/>
        <v>2275</v>
      </c>
      <c r="P1856" s="369">
        <f t="shared" si="167"/>
        <v>45493</v>
      </c>
      <c r="Q1856" s="369">
        <f t="shared" si="167"/>
        <v>45495</v>
      </c>
      <c r="R1856" s="7"/>
    </row>
    <row r="1857" spans="14:18" x14ac:dyDescent="0.2">
      <c r="N1857" s="367">
        <f t="shared" si="163"/>
        <v>21</v>
      </c>
      <c r="O1857" s="368">
        <f t="shared" si="162"/>
        <v>2166</v>
      </c>
      <c r="P1857" s="369">
        <f t="shared" si="167"/>
        <v>45494</v>
      </c>
      <c r="Q1857" s="369">
        <f t="shared" si="167"/>
        <v>45496</v>
      </c>
      <c r="R1857" s="7"/>
    </row>
    <row r="1858" spans="14:18" x14ac:dyDescent="0.2">
      <c r="N1858" s="367">
        <f t="shared" si="163"/>
        <v>22</v>
      </c>
      <c r="O1858" s="368">
        <f t="shared" si="162"/>
        <v>2068</v>
      </c>
      <c r="P1858" s="369">
        <f t="shared" si="167"/>
        <v>45495</v>
      </c>
      <c r="Q1858" s="369">
        <f t="shared" si="167"/>
        <v>45497</v>
      </c>
      <c r="R1858" s="7"/>
    </row>
    <row r="1859" spans="14:18" x14ac:dyDescent="0.2">
      <c r="N1859" s="367">
        <f t="shared" si="163"/>
        <v>23</v>
      </c>
      <c r="O1859" s="368">
        <f t="shared" si="162"/>
        <v>1978</v>
      </c>
      <c r="P1859" s="369">
        <f t="shared" si="167"/>
        <v>45496</v>
      </c>
      <c r="Q1859" s="369">
        <f t="shared" si="167"/>
        <v>45498</v>
      </c>
      <c r="R1859" s="7"/>
    </row>
    <row r="1860" spans="14:18" x14ac:dyDescent="0.2">
      <c r="N1860" s="367">
        <f t="shared" si="163"/>
        <v>24</v>
      </c>
      <c r="O1860" s="368">
        <f t="shared" si="162"/>
        <v>1896</v>
      </c>
      <c r="P1860" s="369">
        <f t="shared" si="167"/>
        <v>45497</v>
      </c>
      <c r="Q1860" s="369">
        <f t="shared" si="167"/>
        <v>45499</v>
      </c>
      <c r="R1860" s="7"/>
    </row>
    <row r="1861" spans="14:18" x14ac:dyDescent="0.2">
      <c r="N1861" s="367">
        <f t="shared" si="163"/>
        <v>25</v>
      </c>
      <c r="O1861" s="368">
        <f t="shared" si="162"/>
        <v>1820</v>
      </c>
      <c r="P1861" s="369">
        <f t="shared" si="167"/>
        <v>45498</v>
      </c>
      <c r="Q1861" s="369">
        <f t="shared" si="167"/>
        <v>45500</v>
      </c>
      <c r="R1861" s="7"/>
    </row>
    <row r="1862" spans="14:18" x14ac:dyDescent="0.2">
      <c r="N1862" s="367">
        <f t="shared" si="163"/>
        <v>26</v>
      </c>
      <c r="O1862" s="368">
        <f t="shared" si="162"/>
        <v>1750</v>
      </c>
      <c r="P1862" s="369">
        <f t="shared" si="167"/>
        <v>45499</v>
      </c>
      <c r="Q1862" s="369">
        <f t="shared" si="167"/>
        <v>45501</v>
      </c>
      <c r="R1862" s="7"/>
    </row>
    <row r="1863" spans="14:18" x14ac:dyDescent="0.2">
      <c r="N1863" s="367">
        <f t="shared" si="163"/>
        <v>27</v>
      </c>
      <c r="O1863" s="368">
        <f t="shared" si="162"/>
        <v>1685</v>
      </c>
      <c r="P1863" s="369">
        <f t="shared" si="167"/>
        <v>45500</v>
      </c>
      <c r="Q1863" s="369">
        <f t="shared" si="167"/>
        <v>45502</v>
      </c>
      <c r="R1863" s="7"/>
    </row>
    <row r="1864" spans="14:18" x14ac:dyDescent="0.2">
      <c r="N1864" s="367">
        <f t="shared" si="163"/>
        <v>28</v>
      </c>
      <c r="O1864" s="368">
        <f t="shared" si="162"/>
        <v>1625</v>
      </c>
      <c r="P1864" s="369">
        <f t="shared" si="167"/>
        <v>45501</v>
      </c>
      <c r="Q1864" s="369">
        <f t="shared" si="167"/>
        <v>45503</v>
      </c>
      <c r="R1864" s="7"/>
    </row>
    <row r="1865" spans="14:18" x14ac:dyDescent="0.2">
      <c r="N1865" s="367">
        <f t="shared" si="163"/>
        <v>29</v>
      </c>
      <c r="O1865" s="368">
        <f t="shared" ref="O1865:O1928" si="168">ROUND(P1865/N1865,0)</f>
        <v>1569</v>
      </c>
      <c r="P1865" s="369">
        <f t="shared" si="167"/>
        <v>45502</v>
      </c>
      <c r="Q1865" s="369">
        <f t="shared" si="167"/>
        <v>45504</v>
      </c>
      <c r="R1865" s="7"/>
    </row>
    <row r="1866" spans="14:18" x14ac:dyDescent="0.2">
      <c r="N1866" s="367">
        <f t="shared" ref="N1866:N1929" si="169">DAY(P1866)</f>
        <v>30</v>
      </c>
      <c r="O1866" s="368">
        <f t="shared" si="168"/>
        <v>1517</v>
      </c>
      <c r="P1866" s="369">
        <f t="shared" si="167"/>
        <v>45503</v>
      </c>
      <c r="Q1866" s="369">
        <f t="shared" si="167"/>
        <v>45505</v>
      </c>
      <c r="R1866" s="7"/>
    </row>
    <row r="1867" spans="14:18" x14ac:dyDescent="0.2">
      <c r="N1867" s="367">
        <f t="shared" si="169"/>
        <v>31</v>
      </c>
      <c r="O1867" s="368">
        <f t="shared" si="168"/>
        <v>1468</v>
      </c>
      <c r="P1867" s="369">
        <f t="shared" si="167"/>
        <v>45504</v>
      </c>
      <c r="Q1867" s="369">
        <f t="shared" si="167"/>
        <v>45506</v>
      </c>
      <c r="R1867" s="7"/>
    </row>
    <row r="1868" spans="14:18" x14ac:dyDescent="0.2">
      <c r="N1868" s="367">
        <f t="shared" si="169"/>
        <v>1</v>
      </c>
      <c r="O1868" s="368">
        <f t="shared" si="168"/>
        <v>45505</v>
      </c>
      <c r="P1868" s="369">
        <f t="shared" ref="P1868:Q1883" si="170">P1867+1</f>
        <v>45505</v>
      </c>
      <c r="Q1868" s="369">
        <f t="shared" si="170"/>
        <v>45507</v>
      </c>
      <c r="R1868" s="7"/>
    </row>
    <row r="1869" spans="14:18" x14ac:dyDescent="0.2">
      <c r="N1869" s="367">
        <f t="shared" si="169"/>
        <v>2</v>
      </c>
      <c r="O1869" s="368">
        <f t="shared" si="168"/>
        <v>22753</v>
      </c>
      <c r="P1869" s="369">
        <f t="shared" si="170"/>
        <v>45506</v>
      </c>
      <c r="Q1869" s="369">
        <f t="shared" si="170"/>
        <v>45508</v>
      </c>
      <c r="R1869" s="7"/>
    </row>
    <row r="1870" spans="14:18" x14ac:dyDescent="0.2">
      <c r="N1870" s="367">
        <f t="shared" si="169"/>
        <v>3</v>
      </c>
      <c r="O1870" s="368">
        <f t="shared" si="168"/>
        <v>15169</v>
      </c>
      <c r="P1870" s="369">
        <f t="shared" si="170"/>
        <v>45507</v>
      </c>
      <c r="Q1870" s="369">
        <f t="shared" si="170"/>
        <v>45509</v>
      </c>
      <c r="R1870" s="7"/>
    </row>
    <row r="1871" spans="14:18" x14ac:dyDescent="0.2">
      <c r="N1871" s="367">
        <f t="shared" si="169"/>
        <v>4</v>
      </c>
      <c r="O1871" s="368">
        <f t="shared" si="168"/>
        <v>11377</v>
      </c>
      <c r="P1871" s="369">
        <f t="shared" si="170"/>
        <v>45508</v>
      </c>
      <c r="Q1871" s="369">
        <f t="shared" si="170"/>
        <v>45510</v>
      </c>
      <c r="R1871" s="7"/>
    </row>
    <row r="1872" spans="14:18" x14ac:dyDescent="0.2">
      <c r="N1872" s="367">
        <f t="shared" si="169"/>
        <v>5</v>
      </c>
      <c r="O1872" s="368">
        <f t="shared" si="168"/>
        <v>9102</v>
      </c>
      <c r="P1872" s="369">
        <f t="shared" si="170"/>
        <v>45509</v>
      </c>
      <c r="Q1872" s="369">
        <f t="shared" si="170"/>
        <v>45511</v>
      </c>
      <c r="R1872" s="7"/>
    </row>
    <row r="1873" spans="14:18" x14ac:dyDescent="0.2">
      <c r="N1873" s="367">
        <f t="shared" si="169"/>
        <v>6</v>
      </c>
      <c r="O1873" s="368">
        <f t="shared" si="168"/>
        <v>7585</v>
      </c>
      <c r="P1873" s="369">
        <f t="shared" si="170"/>
        <v>45510</v>
      </c>
      <c r="Q1873" s="369">
        <f t="shared" si="170"/>
        <v>45512</v>
      </c>
      <c r="R1873" s="7"/>
    </row>
    <row r="1874" spans="14:18" x14ac:dyDescent="0.2">
      <c r="N1874" s="367">
        <f t="shared" si="169"/>
        <v>7</v>
      </c>
      <c r="O1874" s="368">
        <f t="shared" si="168"/>
        <v>6502</v>
      </c>
      <c r="P1874" s="369">
        <f t="shared" si="170"/>
        <v>45511</v>
      </c>
      <c r="Q1874" s="369">
        <f t="shared" si="170"/>
        <v>45513</v>
      </c>
      <c r="R1874" s="7"/>
    </row>
    <row r="1875" spans="14:18" x14ac:dyDescent="0.2">
      <c r="N1875" s="367">
        <f t="shared" si="169"/>
        <v>8</v>
      </c>
      <c r="O1875" s="368">
        <f t="shared" si="168"/>
        <v>5689</v>
      </c>
      <c r="P1875" s="369">
        <f t="shared" si="170"/>
        <v>45512</v>
      </c>
      <c r="Q1875" s="369">
        <f t="shared" si="170"/>
        <v>45514</v>
      </c>
      <c r="R1875" s="7"/>
    </row>
    <row r="1876" spans="14:18" x14ac:dyDescent="0.2">
      <c r="N1876" s="367">
        <f t="shared" si="169"/>
        <v>9</v>
      </c>
      <c r="O1876" s="368">
        <f t="shared" si="168"/>
        <v>5057</v>
      </c>
      <c r="P1876" s="369">
        <f t="shared" si="170"/>
        <v>45513</v>
      </c>
      <c r="Q1876" s="369">
        <f t="shared" si="170"/>
        <v>45515</v>
      </c>
      <c r="R1876" s="7"/>
    </row>
    <row r="1877" spans="14:18" x14ac:dyDescent="0.2">
      <c r="N1877" s="367">
        <f t="shared" si="169"/>
        <v>10</v>
      </c>
      <c r="O1877" s="368">
        <f t="shared" si="168"/>
        <v>4551</v>
      </c>
      <c r="P1877" s="369">
        <f t="shared" si="170"/>
        <v>45514</v>
      </c>
      <c r="Q1877" s="369">
        <f t="shared" si="170"/>
        <v>45516</v>
      </c>
      <c r="R1877" s="7"/>
    </row>
    <row r="1878" spans="14:18" x14ac:dyDescent="0.2">
      <c r="N1878" s="367">
        <f t="shared" si="169"/>
        <v>11</v>
      </c>
      <c r="O1878" s="368">
        <f t="shared" si="168"/>
        <v>4138</v>
      </c>
      <c r="P1878" s="369">
        <f t="shared" si="170"/>
        <v>45515</v>
      </c>
      <c r="Q1878" s="369">
        <f t="shared" si="170"/>
        <v>45517</v>
      </c>
      <c r="R1878" s="7"/>
    </row>
    <row r="1879" spans="14:18" x14ac:dyDescent="0.2">
      <c r="N1879" s="367">
        <f t="shared" si="169"/>
        <v>12</v>
      </c>
      <c r="O1879" s="368">
        <f t="shared" si="168"/>
        <v>3793</v>
      </c>
      <c r="P1879" s="369">
        <f t="shared" si="170"/>
        <v>45516</v>
      </c>
      <c r="Q1879" s="369">
        <f t="shared" si="170"/>
        <v>45518</v>
      </c>
      <c r="R1879" s="7"/>
    </row>
    <row r="1880" spans="14:18" x14ac:dyDescent="0.2">
      <c r="N1880" s="367">
        <f t="shared" si="169"/>
        <v>13</v>
      </c>
      <c r="O1880" s="368">
        <f t="shared" si="168"/>
        <v>3501</v>
      </c>
      <c r="P1880" s="369">
        <f t="shared" si="170"/>
        <v>45517</v>
      </c>
      <c r="Q1880" s="369">
        <f t="shared" si="170"/>
        <v>45519</v>
      </c>
      <c r="R1880" s="7"/>
    </row>
    <row r="1881" spans="14:18" x14ac:dyDescent="0.2">
      <c r="N1881" s="367">
        <f t="shared" si="169"/>
        <v>14</v>
      </c>
      <c r="O1881" s="368">
        <f t="shared" si="168"/>
        <v>3251</v>
      </c>
      <c r="P1881" s="369">
        <f t="shared" si="170"/>
        <v>45518</v>
      </c>
      <c r="Q1881" s="369">
        <f t="shared" si="170"/>
        <v>45520</v>
      </c>
      <c r="R1881" s="7"/>
    </row>
    <row r="1882" spans="14:18" x14ac:dyDescent="0.2">
      <c r="N1882" s="367">
        <f t="shared" si="169"/>
        <v>15</v>
      </c>
      <c r="O1882" s="368">
        <f t="shared" si="168"/>
        <v>3035</v>
      </c>
      <c r="P1882" s="369">
        <f t="shared" si="170"/>
        <v>45519</v>
      </c>
      <c r="Q1882" s="369">
        <f t="shared" si="170"/>
        <v>45521</v>
      </c>
      <c r="R1882" s="7"/>
    </row>
    <row r="1883" spans="14:18" x14ac:dyDescent="0.2">
      <c r="N1883" s="367">
        <f t="shared" si="169"/>
        <v>16</v>
      </c>
      <c r="O1883" s="368">
        <f t="shared" si="168"/>
        <v>2845</v>
      </c>
      <c r="P1883" s="369">
        <f t="shared" si="170"/>
        <v>45520</v>
      </c>
      <c r="Q1883" s="369">
        <f t="shared" si="170"/>
        <v>45522</v>
      </c>
      <c r="R1883" s="7"/>
    </row>
    <row r="1884" spans="14:18" x14ac:dyDescent="0.2">
      <c r="N1884" s="367">
        <f t="shared" si="169"/>
        <v>17</v>
      </c>
      <c r="O1884" s="368">
        <f t="shared" si="168"/>
        <v>2678</v>
      </c>
      <c r="P1884" s="369">
        <f t="shared" ref="P1884:Q1899" si="171">P1883+1</f>
        <v>45521</v>
      </c>
      <c r="Q1884" s="369">
        <f t="shared" si="171"/>
        <v>45523</v>
      </c>
      <c r="R1884" s="7"/>
    </row>
    <row r="1885" spans="14:18" x14ac:dyDescent="0.2">
      <c r="N1885" s="367">
        <f t="shared" si="169"/>
        <v>18</v>
      </c>
      <c r="O1885" s="368">
        <f t="shared" si="168"/>
        <v>2529</v>
      </c>
      <c r="P1885" s="369">
        <f t="shared" si="171"/>
        <v>45522</v>
      </c>
      <c r="Q1885" s="369">
        <f t="shared" si="171"/>
        <v>45524</v>
      </c>
      <c r="R1885" s="7"/>
    </row>
    <row r="1886" spans="14:18" x14ac:dyDescent="0.2">
      <c r="N1886" s="367">
        <f t="shared" si="169"/>
        <v>19</v>
      </c>
      <c r="O1886" s="368">
        <f t="shared" si="168"/>
        <v>2396</v>
      </c>
      <c r="P1886" s="369">
        <f t="shared" si="171"/>
        <v>45523</v>
      </c>
      <c r="Q1886" s="369">
        <f t="shared" si="171"/>
        <v>45525</v>
      </c>
      <c r="R1886" s="7"/>
    </row>
    <row r="1887" spans="14:18" x14ac:dyDescent="0.2">
      <c r="N1887" s="367">
        <f t="shared" si="169"/>
        <v>20</v>
      </c>
      <c r="O1887" s="368">
        <f t="shared" si="168"/>
        <v>2276</v>
      </c>
      <c r="P1887" s="369">
        <f t="shared" si="171"/>
        <v>45524</v>
      </c>
      <c r="Q1887" s="369">
        <f t="shared" si="171"/>
        <v>45526</v>
      </c>
      <c r="R1887" s="7"/>
    </row>
    <row r="1888" spans="14:18" x14ac:dyDescent="0.2">
      <c r="N1888" s="367">
        <f t="shared" si="169"/>
        <v>21</v>
      </c>
      <c r="O1888" s="368">
        <f t="shared" si="168"/>
        <v>2168</v>
      </c>
      <c r="P1888" s="369">
        <f t="shared" si="171"/>
        <v>45525</v>
      </c>
      <c r="Q1888" s="369">
        <f t="shared" si="171"/>
        <v>45527</v>
      </c>
      <c r="R1888" s="7"/>
    </row>
    <row r="1889" spans="14:18" x14ac:dyDescent="0.2">
      <c r="N1889" s="367">
        <f t="shared" si="169"/>
        <v>22</v>
      </c>
      <c r="O1889" s="368">
        <f t="shared" si="168"/>
        <v>2069</v>
      </c>
      <c r="P1889" s="369">
        <f t="shared" si="171"/>
        <v>45526</v>
      </c>
      <c r="Q1889" s="369">
        <f t="shared" si="171"/>
        <v>45528</v>
      </c>
      <c r="R1889" s="7"/>
    </row>
    <row r="1890" spans="14:18" x14ac:dyDescent="0.2">
      <c r="N1890" s="367">
        <f t="shared" si="169"/>
        <v>23</v>
      </c>
      <c r="O1890" s="368">
        <f t="shared" si="168"/>
        <v>1979</v>
      </c>
      <c r="P1890" s="369">
        <f t="shared" si="171"/>
        <v>45527</v>
      </c>
      <c r="Q1890" s="369">
        <f t="shared" si="171"/>
        <v>45529</v>
      </c>
      <c r="R1890" s="7"/>
    </row>
    <row r="1891" spans="14:18" x14ac:dyDescent="0.2">
      <c r="N1891" s="367">
        <f t="shared" si="169"/>
        <v>24</v>
      </c>
      <c r="O1891" s="368">
        <f t="shared" si="168"/>
        <v>1897</v>
      </c>
      <c r="P1891" s="369">
        <f t="shared" si="171"/>
        <v>45528</v>
      </c>
      <c r="Q1891" s="369">
        <f t="shared" si="171"/>
        <v>45530</v>
      </c>
      <c r="R1891" s="7"/>
    </row>
    <row r="1892" spans="14:18" x14ac:dyDescent="0.2">
      <c r="N1892" s="367">
        <f t="shared" si="169"/>
        <v>25</v>
      </c>
      <c r="O1892" s="368">
        <f t="shared" si="168"/>
        <v>1821</v>
      </c>
      <c r="P1892" s="369">
        <f t="shared" si="171"/>
        <v>45529</v>
      </c>
      <c r="Q1892" s="369">
        <f t="shared" si="171"/>
        <v>45531</v>
      </c>
      <c r="R1892" s="7"/>
    </row>
    <row r="1893" spans="14:18" x14ac:dyDescent="0.2">
      <c r="N1893" s="367">
        <f t="shared" si="169"/>
        <v>26</v>
      </c>
      <c r="O1893" s="368">
        <f t="shared" si="168"/>
        <v>1751</v>
      </c>
      <c r="P1893" s="369">
        <f t="shared" si="171"/>
        <v>45530</v>
      </c>
      <c r="Q1893" s="369">
        <f t="shared" si="171"/>
        <v>45532</v>
      </c>
      <c r="R1893" s="7"/>
    </row>
    <row r="1894" spans="14:18" x14ac:dyDescent="0.2">
      <c r="N1894" s="367">
        <f t="shared" si="169"/>
        <v>27</v>
      </c>
      <c r="O1894" s="368">
        <f t="shared" si="168"/>
        <v>1686</v>
      </c>
      <c r="P1894" s="369">
        <f t="shared" si="171"/>
        <v>45531</v>
      </c>
      <c r="Q1894" s="369">
        <f t="shared" si="171"/>
        <v>45533</v>
      </c>
      <c r="R1894" s="7"/>
    </row>
    <row r="1895" spans="14:18" x14ac:dyDescent="0.2">
      <c r="N1895" s="367">
        <f t="shared" si="169"/>
        <v>28</v>
      </c>
      <c r="O1895" s="368">
        <f t="shared" si="168"/>
        <v>1626</v>
      </c>
      <c r="P1895" s="369">
        <f t="shared" si="171"/>
        <v>45532</v>
      </c>
      <c r="Q1895" s="369">
        <f t="shared" si="171"/>
        <v>45534</v>
      </c>
      <c r="R1895" s="7"/>
    </row>
    <row r="1896" spans="14:18" x14ac:dyDescent="0.2">
      <c r="N1896" s="367">
        <f t="shared" si="169"/>
        <v>29</v>
      </c>
      <c r="O1896" s="368">
        <f t="shared" si="168"/>
        <v>1570</v>
      </c>
      <c r="P1896" s="369">
        <f t="shared" si="171"/>
        <v>45533</v>
      </c>
      <c r="Q1896" s="369">
        <f t="shared" si="171"/>
        <v>45535</v>
      </c>
      <c r="R1896" s="7"/>
    </row>
    <row r="1897" spans="14:18" x14ac:dyDescent="0.2">
      <c r="N1897" s="367">
        <f t="shared" si="169"/>
        <v>30</v>
      </c>
      <c r="O1897" s="368">
        <f t="shared" si="168"/>
        <v>1518</v>
      </c>
      <c r="P1897" s="369">
        <f t="shared" si="171"/>
        <v>45534</v>
      </c>
      <c r="Q1897" s="369">
        <f t="shared" si="171"/>
        <v>45536</v>
      </c>
      <c r="R1897" s="7"/>
    </row>
    <row r="1898" spans="14:18" x14ac:dyDescent="0.2">
      <c r="N1898" s="367">
        <f t="shared" si="169"/>
        <v>31</v>
      </c>
      <c r="O1898" s="368">
        <f t="shared" si="168"/>
        <v>1469</v>
      </c>
      <c r="P1898" s="369">
        <f t="shared" si="171"/>
        <v>45535</v>
      </c>
      <c r="Q1898" s="369">
        <f t="shared" si="171"/>
        <v>45537</v>
      </c>
      <c r="R1898" s="7"/>
    </row>
    <row r="1899" spans="14:18" x14ac:dyDescent="0.2">
      <c r="N1899" s="367">
        <f t="shared" si="169"/>
        <v>1</v>
      </c>
      <c r="O1899" s="368">
        <f t="shared" si="168"/>
        <v>45536</v>
      </c>
      <c r="P1899" s="369">
        <f t="shared" si="171"/>
        <v>45536</v>
      </c>
      <c r="Q1899" s="369">
        <f t="shared" si="171"/>
        <v>45538</v>
      </c>
      <c r="R1899" s="7"/>
    </row>
    <row r="1900" spans="14:18" x14ac:dyDescent="0.2">
      <c r="N1900" s="367">
        <f t="shared" si="169"/>
        <v>2</v>
      </c>
      <c r="O1900" s="368">
        <f t="shared" si="168"/>
        <v>22769</v>
      </c>
      <c r="P1900" s="369">
        <f t="shared" ref="P1900:Q1915" si="172">P1899+1</f>
        <v>45537</v>
      </c>
      <c r="Q1900" s="369">
        <f t="shared" si="172"/>
        <v>45539</v>
      </c>
      <c r="R1900" s="7"/>
    </row>
    <row r="1901" spans="14:18" x14ac:dyDescent="0.2">
      <c r="N1901" s="367">
        <f t="shared" si="169"/>
        <v>3</v>
      </c>
      <c r="O1901" s="368">
        <f t="shared" si="168"/>
        <v>15179</v>
      </c>
      <c r="P1901" s="369">
        <f t="shared" si="172"/>
        <v>45538</v>
      </c>
      <c r="Q1901" s="369">
        <f t="shared" si="172"/>
        <v>45540</v>
      </c>
      <c r="R1901" s="7"/>
    </row>
    <row r="1902" spans="14:18" x14ac:dyDescent="0.2">
      <c r="N1902" s="367">
        <f t="shared" si="169"/>
        <v>4</v>
      </c>
      <c r="O1902" s="368">
        <f t="shared" si="168"/>
        <v>11385</v>
      </c>
      <c r="P1902" s="369">
        <f t="shared" si="172"/>
        <v>45539</v>
      </c>
      <c r="Q1902" s="369">
        <f t="shared" si="172"/>
        <v>45541</v>
      </c>
      <c r="R1902" s="7"/>
    </row>
    <row r="1903" spans="14:18" x14ac:dyDescent="0.2">
      <c r="N1903" s="367">
        <f t="shared" si="169"/>
        <v>5</v>
      </c>
      <c r="O1903" s="368">
        <f t="shared" si="168"/>
        <v>9108</v>
      </c>
      <c r="P1903" s="369">
        <f t="shared" si="172"/>
        <v>45540</v>
      </c>
      <c r="Q1903" s="369">
        <f t="shared" si="172"/>
        <v>45542</v>
      </c>
      <c r="R1903" s="7"/>
    </row>
    <row r="1904" spans="14:18" x14ac:dyDescent="0.2">
      <c r="N1904" s="367">
        <f t="shared" si="169"/>
        <v>6</v>
      </c>
      <c r="O1904" s="368">
        <f t="shared" si="168"/>
        <v>7590</v>
      </c>
      <c r="P1904" s="369">
        <f t="shared" si="172"/>
        <v>45541</v>
      </c>
      <c r="Q1904" s="369">
        <f t="shared" si="172"/>
        <v>45543</v>
      </c>
      <c r="R1904" s="7"/>
    </row>
    <row r="1905" spans="14:18" x14ac:dyDescent="0.2">
      <c r="N1905" s="367">
        <f t="shared" si="169"/>
        <v>7</v>
      </c>
      <c r="O1905" s="368">
        <f t="shared" si="168"/>
        <v>6506</v>
      </c>
      <c r="P1905" s="369">
        <f t="shared" si="172"/>
        <v>45542</v>
      </c>
      <c r="Q1905" s="369">
        <f t="shared" si="172"/>
        <v>45544</v>
      </c>
      <c r="R1905" s="7"/>
    </row>
    <row r="1906" spans="14:18" x14ac:dyDescent="0.2">
      <c r="N1906" s="367">
        <f t="shared" si="169"/>
        <v>8</v>
      </c>
      <c r="O1906" s="368">
        <f t="shared" si="168"/>
        <v>5693</v>
      </c>
      <c r="P1906" s="369">
        <f t="shared" si="172"/>
        <v>45543</v>
      </c>
      <c r="Q1906" s="369">
        <f t="shared" si="172"/>
        <v>45545</v>
      </c>
      <c r="R1906" s="7"/>
    </row>
    <row r="1907" spans="14:18" x14ac:dyDescent="0.2">
      <c r="N1907" s="367">
        <f t="shared" si="169"/>
        <v>9</v>
      </c>
      <c r="O1907" s="368">
        <f t="shared" si="168"/>
        <v>5060</v>
      </c>
      <c r="P1907" s="369">
        <f t="shared" si="172"/>
        <v>45544</v>
      </c>
      <c r="Q1907" s="369">
        <f t="shared" si="172"/>
        <v>45546</v>
      </c>
      <c r="R1907" s="7"/>
    </row>
    <row r="1908" spans="14:18" x14ac:dyDescent="0.2">
      <c r="N1908" s="367">
        <f t="shared" si="169"/>
        <v>10</v>
      </c>
      <c r="O1908" s="368">
        <f t="shared" si="168"/>
        <v>4555</v>
      </c>
      <c r="P1908" s="369">
        <f t="shared" si="172"/>
        <v>45545</v>
      </c>
      <c r="Q1908" s="369">
        <f t="shared" si="172"/>
        <v>45547</v>
      </c>
      <c r="R1908" s="7"/>
    </row>
    <row r="1909" spans="14:18" x14ac:dyDescent="0.2">
      <c r="N1909" s="367">
        <f t="shared" si="169"/>
        <v>11</v>
      </c>
      <c r="O1909" s="368">
        <f t="shared" si="168"/>
        <v>4141</v>
      </c>
      <c r="P1909" s="369">
        <f t="shared" si="172"/>
        <v>45546</v>
      </c>
      <c r="Q1909" s="369">
        <f t="shared" si="172"/>
        <v>45548</v>
      </c>
      <c r="R1909" s="7"/>
    </row>
    <row r="1910" spans="14:18" x14ac:dyDescent="0.2">
      <c r="N1910" s="367">
        <f t="shared" si="169"/>
        <v>12</v>
      </c>
      <c r="O1910" s="368">
        <f t="shared" si="168"/>
        <v>3796</v>
      </c>
      <c r="P1910" s="369">
        <f t="shared" si="172"/>
        <v>45547</v>
      </c>
      <c r="Q1910" s="369">
        <f t="shared" si="172"/>
        <v>45549</v>
      </c>
      <c r="R1910" s="7"/>
    </row>
    <row r="1911" spans="14:18" x14ac:dyDescent="0.2">
      <c r="N1911" s="367">
        <f t="shared" si="169"/>
        <v>13</v>
      </c>
      <c r="O1911" s="368">
        <f t="shared" si="168"/>
        <v>3504</v>
      </c>
      <c r="P1911" s="369">
        <f t="shared" si="172"/>
        <v>45548</v>
      </c>
      <c r="Q1911" s="369">
        <f t="shared" si="172"/>
        <v>45550</v>
      </c>
      <c r="R1911" s="7"/>
    </row>
    <row r="1912" spans="14:18" x14ac:dyDescent="0.2">
      <c r="N1912" s="367">
        <f t="shared" si="169"/>
        <v>14</v>
      </c>
      <c r="O1912" s="368">
        <f t="shared" si="168"/>
        <v>3254</v>
      </c>
      <c r="P1912" s="369">
        <f t="shared" si="172"/>
        <v>45549</v>
      </c>
      <c r="Q1912" s="369">
        <f t="shared" si="172"/>
        <v>45551</v>
      </c>
      <c r="R1912" s="7"/>
    </row>
    <row r="1913" spans="14:18" x14ac:dyDescent="0.2">
      <c r="N1913" s="367">
        <f t="shared" si="169"/>
        <v>15</v>
      </c>
      <c r="O1913" s="368">
        <f t="shared" si="168"/>
        <v>3037</v>
      </c>
      <c r="P1913" s="369">
        <f t="shared" si="172"/>
        <v>45550</v>
      </c>
      <c r="Q1913" s="369">
        <f t="shared" si="172"/>
        <v>45552</v>
      </c>
      <c r="R1913" s="7"/>
    </row>
    <row r="1914" spans="14:18" x14ac:dyDescent="0.2">
      <c r="N1914" s="367">
        <f t="shared" si="169"/>
        <v>16</v>
      </c>
      <c r="O1914" s="368">
        <f t="shared" si="168"/>
        <v>2847</v>
      </c>
      <c r="P1914" s="369">
        <f t="shared" si="172"/>
        <v>45551</v>
      </c>
      <c r="Q1914" s="369">
        <f t="shared" si="172"/>
        <v>45553</v>
      </c>
      <c r="R1914" s="7"/>
    </row>
    <row r="1915" spans="14:18" x14ac:dyDescent="0.2">
      <c r="N1915" s="367">
        <f t="shared" si="169"/>
        <v>17</v>
      </c>
      <c r="O1915" s="368">
        <f t="shared" si="168"/>
        <v>2680</v>
      </c>
      <c r="P1915" s="369">
        <f t="shared" si="172"/>
        <v>45552</v>
      </c>
      <c r="Q1915" s="369">
        <f t="shared" si="172"/>
        <v>45554</v>
      </c>
      <c r="R1915" s="7"/>
    </row>
    <row r="1916" spans="14:18" x14ac:dyDescent="0.2">
      <c r="N1916" s="367">
        <f t="shared" si="169"/>
        <v>18</v>
      </c>
      <c r="O1916" s="368">
        <f t="shared" si="168"/>
        <v>2531</v>
      </c>
      <c r="P1916" s="369">
        <f t="shared" ref="P1916:Q1931" si="173">P1915+1</f>
        <v>45553</v>
      </c>
      <c r="Q1916" s="369">
        <f t="shared" si="173"/>
        <v>45555</v>
      </c>
      <c r="R1916" s="7"/>
    </row>
    <row r="1917" spans="14:18" x14ac:dyDescent="0.2">
      <c r="N1917" s="367">
        <f t="shared" si="169"/>
        <v>19</v>
      </c>
      <c r="O1917" s="368">
        <f t="shared" si="168"/>
        <v>2398</v>
      </c>
      <c r="P1917" s="369">
        <f t="shared" si="173"/>
        <v>45554</v>
      </c>
      <c r="Q1917" s="369">
        <f t="shared" si="173"/>
        <v>45556</v>
      </c>
      <c r="R1917" s="7"/>
    </row>
    <row r="1918" spans="14:18" x14ac:dyDescent="0.2">
      <c r="N1918" s="367">
        <f t="shared" si="169"/>
        <v>20</v>
      </c>
      <c r="O1918" s="368">
        <f t="shared" si="168"/>
        <v>2278</v>
      </c>
      <c r="P1918" s="369">
        <f t="shared" si="173"/>
        <v>45555</v>
      </c>
      <c r="Q1918" s="369">
        <f t="shared" si="173"/>
        <v>45557</v>
      </c>
      <c r="R1918" s="7"/>
    </row>
    <row r="1919" spans="14:18" x14ac:dyDescent="0.2">
      <c r="N1919" s="367">
        <f t="shared" si="169"/>
        <v>21</v>
      </c>
      <c r="O1919" s="368">
        <f t="shared" si="168"/>
        <v>2169</v>
      </c>
      <c r="P1919" s="369">
        <f t="shared" si="173"/>
        <v>45556</v>
      </c>
      <c r="Q1919" s="369">
        <f t="shared" si="173"/>
        <v>45558</v>
      </c>
      <c r="R1919" s="7"/>
    </row>
    <row r="1920" spans="14:18" x14ac:dyDescent="0.2">
      <c r="N1920" s="367">
        <f t="shared" si="169"/>
        <v>22</v>
      </c>
      <c r="O1920" s="368">
        <f t="shared" si="168"/>
        <v>2071</v>
      </c>
      <c r="P1920" s="369">
        <f t="shared" si="173"/>
        <v>45557</v>
      </c>
      <c r="Q1920" s="369">
        <f t="shared" si="173"/>
        <v>45559</v>
      </c>
      <c r="R1920" s="7"/>
    </row>
    <row r="1921" spans="14:18" x14ac:dyDescent="0.2">
      <c r="N1921" s="367">
        <f t="shared" si="169"/>
        <v>23</v>
      </c>
      <c r="O1921" s="368">
        <f t="shared" si="168"/>
        <v>1981</v>
      </c>
      <c r="P1921" s="369">
        <f t="shared" si="173"/>
        <v>45558</v>
      </c>
      <c r="Q1921" s="369">
        <f t="shared" si="173"/>
        <v>45560</v>
      </c>
      <c r="R1921" s="7"/>
    </row>
    <row r="1922" spans="14:18" x14ac:dyDescent="0.2">
      <c r="N1922" s="367">
        <f t="shared" si="169"/>
        <v>24</v>
      </c>
      <c r="O1922" s="368">
        <f t="shared" si="168"/>
        <v>1898</v>
      </c>
      <c r="P1922" s="369">
        <f t="shared" si="173"/>
        <v>45559</v>
      </c>
      <c r="Q1922" s="369">
        <f t="shared" si="173"/>
        <v>45561</v>
      </c>
      <c r="R1922" s="7"/>
    </row>
    <row r="1923" spans="14:18" x14ac:dyDescent="0.2">
      <c r="N1923" s="367">
        <f t="shared" si="169"/>
        <v>25</v>
      </c>
      <c r="O1923" s="368">
        <f t="shared" si="168"/>
        <v>1822</v>
      </c>
      <c r="P1923" s="369">
        <f t="shared" si="173"/>
        <v>45560</v>
      </c>
      <c r="Q1923" s="369">
        <f t="shared" si="173"/>
        <v>45562</v>
      </c>
      <c r="R1923" s="7"/>
    </row>
    <row r="1924" spans="14:18" x14ac:dyDescent="0.2">
      <c r="N1924" s="367">
        <f t="shared" si="169"/>
        <v>26</v>
      </c>
      <c r="O1924" s="368">
        <f t="shared" si="168"/>
        <v>1752</v>
      </c>
      <c r="P1924" s="369">
        <f t="shared" si="173"/>
        <v>45561</v>
      </c>
      <c r="Q1924" s="369">
        <f t="shared" si="173"/>
        <v>45563</v>
      </c>
      <c r="R1924" s="7"/>
    </row>
    <row r="1925" spans="14:18" x14ac:dyDescent="0.2">
      <c r="N1925" s="367">
        <f t="shared" si="169"/>
        <v>27</v>
      </c>
      <c r="O1925" s="368">
        <f t="shared" si="168"/>
        <v>1687</v>
      </c>
      <c r="P1925" s="369">
        <f t="shared" si="173"/>
        <v>45562</v>
      </c>
      <c r="Q1925" s="369">
        <f t="shared" si="173"/>
        <v>45564</v>
      </c>
      <c r="R1925" s="7"/>
    </row>
    <row r="1926" spans="14:18" x14ac:dyDescent="0.2">
      <c r="N1926" s="367">
        <f t="shared" si="169"/>
        <v>28</v>
      </c>
      <c r="O1926" s="368">
        <f t="shared" si="168"/>
        <v>1627</v>
      </c>
      <c r="P1926" s="369">
        <f t="shared" si="173"/>
        <v>45563</v>
      </c>
      <c r="Q1926" s="369">
        <f t="shared" si="173"/>
        <v>45565</v>
      </c>
      <c r="R1926" s="7"/>
    </row>
    <row r="1927" spans="14:18" x14ac:dyDescent="0.2">
      <c r="N1927" s="367">
        <f t="shared" si="169"/>
        <v>29</v>
      </c>
      <c r="O1927" s="368">
        <f t="shared" si="168"/>
        <v>1571</v>
      </c>
      <c r="P1927" s="369">
        <f t="shared" si="173"/>
        <v>45564</v>
      </c>
      <c r="Q1927" s="369">
        <f t="shared" si="173"/>
        <v>45566</v>
      </c>
      <c r="R1927" s="7"/>
    </row>
    <row r="1928" spans="14:18" x14ac:dyDescent="0.2">
      <c r="N1928" s="367">
        <f t="shared" si="169"/>
        <v>30</v>
      </c>
      <c r="O1928" s="368">
        <f t="shared" si="168"/>
        <v>1519</v>
      </c>
      <c r="P1928" s="369">
        <f t="shared" si="173"/>
        <v>45565</v>
      </c>
      <c r="Q1928" s="369">
        <f t="shared" si="173"/>
        <v>45567</v>
      </c>
      <c r="R1928" s="7"/>
    </row>
    <row r="1929" spans="14:18" x14ac:dyDescent="0.2">
      <c r="N1929" s="367">
        <f t="shared" si="169"/>
        <v>1</v>
      </c>
      <c r="O1929" s="368">
        <f t="shared" ref="O1929:O1992" si="174">ROUND(P1929/N1929,0)</f>
        <v>45566</v>
      </c>
      <c r="P1929" s="369">
        <f t="shared" si="173"/>
        <v>45566</v>
      </c>
      <c r="Q1929" s="369">
        <f t="shared" si="173"/>
        <v>45568</v>
      </c>
      <c r="R1929" s="7"/>
    </row>
    <row r="1930" spans="14:18" x14ac:dyDescent="0.2">
      <c r="N1930" s="367">
        <f t="shared" ref="N1930:N1993" si="175">DAY(P1930)</f>
        <v>2</v>
      </c>
      <c r="O1930" s="368">
        <f t="shared" si="174"/>
        <v>22784</v>
      </c>
      <c r="P1930" s="369">
        <f t="shared" si="173"/>
        <v>45567</v>
      </c>
      <c r="Q1930" s="369">
        <f t="shared" si="173"/>
        <v>45569</v>
      </c>
      <c r="R1930" s="7"/>
    </row>
    <row r="1931" spans="14:18" x14ac:dyDescent="0.2">
      <c r="N1931" s="367">
        <f t="shared" si="175"/>
        <v>3</v>
      </c>
      <c r="O1931" s="368">
        <f t="shared" si="174"/>
        <v>15189</v>
      </c>
      <c r="P1931" s="369">
        <f t="shared" si="173"/>
        <v>45568</v>
      </c>
      <c r="Q1931" s="369">
        <f t="shared" si="173"/>
        <v>45570</v>
      </c>
      <c r="R1931" s="7"/>
    </row>
    <row r="1932" spans="14:18" x14ac:dyDescent="0.2">
      <c r="N1932" s="367">
        <f t="shared" si="175"/>
        <v>4</v>
      </c>
      <c r="O1932" s="368">
        <f t="shared" si="174"/>
        <v>11392</v>
      </c>
      <c r="P1932" s="369">
        <f t="shared" ref="P1932:Q1947" si="176">P1931+1</f>
        <v>45569</v>
      </c>
      <c r="Q1932" s="369">
        <f t="shared" si="176"/>
        <v>45571</v>
      </c>
      <c r="R1932" s="7"/>
    </row>
    <row r="1933" spans="14:18" x14ac:dyDescent="0.2">
      <c r="N1933" s="367">
        <f t="shared" si="175"/>
        <v>5</v>
      </c>
      <c r="O1933" s="368">
        <f t="shared" si="174"/>
        <v>9114</v>
      </c>
      <c r="P1933" s="369">
        <f t="shared" si="176"/>
        <v>45570</v>
      </c>
      <c r="Q1933" s="369">
        <f t="shared" si="176"/>
        <v>45572</v>
      </c>
      <c r="R1933" s="7"/>
    </row>
    <row r="1934" spans="14:18" x14ac:dyDescent="0.2">
      <c r="N1934" s="367">
        <f t="shared" si="175"/>
        <v>6</v>
      </c>
      <c r="O1934" s="368">
        <f t="shared" si="174"/>
        <v>7595</v>
      </c>
      <c r="P1934" s="369">
        <f t="shared" si="176"/>
        <v>45571</v>
      </c>
      <c r="Q1934" s="369">
        <f t="shared" si="176"/>
        <v>45573</v>
      </c>
      <c r="R1934" s="7"/>
    </row>
    <row r="1935" spans="14:18" x14ac:dyDescent="0.2">
      <c r="N1935" s="367">
        <f t="shared" si="175"/>
        <v>7</v>
      </c>
      <c r="O1935" s="368">
        <f t="shared" si="174"/>
        <v>6510</v>
      </c>
      <c r="P1935" s="369">
        <f t="shared" si="176"/>
        <v>45572</v>
      </c>
      <c r="Q1935" s="369">
        <f t="shared" si="176"/>
        <v>45574</v>
      </c>
      <c r="R1935" s="7"/>
    </row>
    <row r="1936" spans="14:18" x14ac:dyDescent="0.2">
      <c r="N1936" s="367">
        <f t="shared" si="175"/>
        <v>8</v>
      </c>
      <c r="O1936" s="368">
        <f t="shared" si="174"/>
        <v>5697</v>
      </c>
      <c r="P1936" s="369">
        <f t="shared" si="176"/>
        <v>45573</v>
      </c>
      <c r="Q1936" s="369">
        <f t="shared" si="176"/>
        <v>45575</v>
      </c>
      <c r="R1936" s="7"/>
    </row>
    <row r="1937" spans="14:18" x14ac:dyDescent="0.2">
      <c r="N1937" s="367">
        <f t="shared" si="175"/>
        <v>9</v>
      </c>
      <c r="O1937" s="368">
        <f t="shared" si="174"/>
        <v>5064</v>
      </c>
      <c r="P1937" s="369">
        <f t="shared" si="176"/>
        <v>45574</v>
      </c>
      <c r="Q1937" s="369">
        <f t="shared" si="176"/>
        <v>45576</v>
      </c>
      <c r="R1937" s="7"/>
    </row>
    <row r="1938" spans="14:18" x14ac:dyDescent="0.2">
      <c r="N1938" s="367">
        <f t="shared" si="175"/>
        <v>10</v>
      </c>
      <c r="O1938" s="368">
        <f t="shared" si="174"/>
        <v>4558</v>
      </c>
      <c r="P1938" s="369">
        <f t="shared" si="176"/>
        <v>45575</v>
      </c>
      <c r="Q1938" s="369">
        <f t="shared" si="176"/>
        <v>45577</v>
      </c>
      <c r="R1938" s="7"/>
    </row>
    <row r="1939" spans="14:18" x14ac:dyDescent="0.2">
      <c r="N1939" s="367">
        <f t="shared" si="175"/>
        <v>11</v>
      </c>
      <c r="O1939" s="368">
        <f t="shared" si="174"/>
        <v>4143</v>
      </c>
      <c r="P1939" s="369">
        <f t="shared" si="176"/>
        <v>45576</v>
      </c>
      <c r="Q1939" s="369">
        <f t="shared" si="176"/>
        <v>45578</v>
      </c>
      <c r="R1939" s="7"/>
    </row>
    <row r="1940" spans="14:18" x14ac:dyDescent="0.2">
      <c r="N1940" s="367">
        <f t="shared" si="175"/>
        <v>12</v>
      </c>
      <c r="O1940" s="368">
        <f t="shared" si="174"/>
        <v>3798</v>
      </c>
      <c r="P1940" s="369">
        <f t="shared" si="176"/>
        <v>45577</v>
      </c>
      <c r="Q1940" s="369">
        <f t="shared" si="176"/>
        <v>45579</v>
      </c>
      <c r="R1940" s="7"/>
    </row>
    <row r="1941" spans="14:18" x14ac:dyDescent="0.2">
      <c r="N1941" s="367">
        <f t="shared" si="175"/>
        <v>13</v>
      </c>
      <c r="O1941" s="368">
        <f t="shared" si="174"/>
        <v>3506</v>
      </c>
      <c r="P1941" s="369">
        <f t="shared" si="176"/>
        <v>45578</v>
      </c>
      <c r="Q1941" s="369">
        <f t="shared" si="176"/>
        <v>45580</v>
      </c>
      <c r="R1941" s="7"/>
    </row>
    <row r="1942" spans="14:18" x14ac:dyDescent="0.2">
      <c r="N1942" s="367">
        <f t="shared" si="175"/>
        <v>14</v>
      </c>
      <c r="O1942" s="368">
        <f t="shared" si="174"/>
        <v>3256</v>
      </c>
      <c r="P1942" s="369">
        <f t="shared" si="176"/>
        <v>45579</v>
      </c>
      <c r="Q1942" s="369">
        <f t="shared" si="176"/>
        <v>45581</v>
      </c>
      <c r="R1942" s="7"/>
    </row>
    <row r="1943" spans="14:18" x14ac:dyDescent="0.2">
      <c r="N1943" s="367">
        <f t="shared" si="175"/>
        <v>15</v>
      </c>
      <c r="O1943" s="368">
        <f t="shared" si="174"/>
        <v>3039</v>
      </c>
      <c r="P1943" s="369">
        <f t="shared" si="176"/>
        <v>45580</v>
      </c>
      <c r="Q1943" s="369">
        <f t="shared" si="176"/>
        <v>45582</v>
      </c>
      <c r="R1943" s="7"/>
    </row>
    <row r="1944" spans="14:18" x14ac:dyDescent="0.2">
      <c r="N1944" s="367">
        <f t="shared" si="175"/>
        <v>16</v>
      </c>
      <c r="O1944" s="368">
        <f t="shared" si="174"/>
        <v>2849</v>
      </c>
      <c r="P1944" s="369">
        <f t="shared" si="176"/>
        <v>45581</v>
      </c>
      <c r="Q1944" s="369">
        <f t="shared" si="176"/>
        <v>45583</v>
      </c>
      <c r="R1944" s="7"/>
    </row>
    <row r="1945" spans="14:18" x14ac:dyDescent="0.2">
      <c r="N1945" s="367">
        <f t="shared" si="175"/>
        <v>17</v>
      </c>
      <c r="O1945" s="368">
        <f t="shared" si="174"/>
        <v>2681</v>
      </c>
      <c r="P1945" s="369">
        <f t="shared" si="176"/>
        <v>45582</v>
      </c>
      <c r="Q1945" s="369">
        <f t="shared" si="176"/>
        <v>45584</v>
      </c>
      <c r="R1945" s="7"/>
    </row>
    <row r="1946" spans="14:18" x14ac:dyDescent="0.2">
      <c r="N1946" s="367">
        <f t="shared" si="175"/>
        <v>18</v>
      </c>
      <c r="O1946" s="368">
        <f t="shared" si="174"/>
        <v>2532</v>
      </c>
      <c r="P1946" s="369">
        <f t="shared" si="176"/>
        <v>45583</v>
      </c>
      <c r="Q1946" s="369">
        <f t="shared" si="176"/>
        <v>45585</v>
      </c>
      <c r="R1946" s="7"/>
    </row>
    <row r="1947" spans="14:18" x14ac:dyDescent="0.2">
      <c r="N1947" s="367">
        <f t="shared" si="175"/>
        <v>19</v>
      </c>
      <c r="O1947" s="368">
        <f t="shared" si="174"/>
        <v>2399</v>
      </c>
      <c r="P1947" s="369">
        <f t="shared" si="176"/>
        <v>45584</v>
      </c>
      <c r="Q1947" s="369">
        <f t="shared" si="176"/>
        <v>45586</v>
      </c>
      <c r="R1947" s="7"/>
    </row>
    <row r="1948" spans="14:18" x14ac:dyDescent="0.2">
      <c r="N1948" s="367">
        <f t="shared" si="175"/>
        <v>20</v>
      </c>
      <c r="O1948" s="368">
        <f t="shared" si="174"/>
        <v>2279</v>
      </c>
      <c r="P1948" s="369">
        <f t="shared" ref="P1948:Q1963" si="177">P1947+1</f>
        <v>45585</v>
      </c>
      <c r="Q1948" s="369">
        <f t="shared" si="177"/>
        <v>45587</v>
      </c>
      <c r="R1948" s="7"/>
    </row>
    <row r="1949" spans="14:18" x14ac:dyDescent="0.2">
      <c r="N1949" s="367">
        <f t="shared" si="175"/>
        <v>21</v>
      </c>
      <c r="O1949" s="368">
        <f t="shared" si="174"/>
        <v>2171</v>
      </c>
      <c r="P1949" s="369">
        <f t="shared" si="177"/>
        <v>45586</v>
      </c>
      <c r="Q1949" s="369">
        <f t="shared" si="177"/>
        <v>45588</v>
      </c>
      <c r="R1949" s="7"/>
    </row>
    <row r="1950" spans="14:18" x14ac:dyDescent="0.2">
      <c r="N1950" s="367">
        <f t="shared" si="175"/>
        <v>22</v>
      </c>
      <c r="O1950" s="368">
        <f t="shared" si="174"/>
        <v>2072</v>
      </c>
      <c r="P1950" s="369">
        <f t="shared" si="177"/>
        <v>45587</v>
      </c>
      <c r="Q1950" s="369">
        <f t="shared" si="177"/>
        <v>45589</v>
      </c>
      <c r="R1950" s="7"/>
    </row>
    <row r="1951" spans="14:18" x14ac:dyDescent="0.2">
      <c r="N1951" s="367">
        <f t="shared" si="175"/>
        <v>23</v>
      </c>
      <c r="O1951" s="368">
        <f t="shared" si="174"/>
        <v>1982</v>
      </c>
      <c r="P1951" s="369">
        <f t="shared" si="177"/>
        <v>45588</v>
      </c>
      <c r="Q1951" s="369">
        <f t="shared" si="177"/>
        <v>45590</v>
      </c>
      <c r="R1951" s="7"/>
    </row>
    <row r="1952" spans="14:18" x14ac:dyDescent="0.2">
      <c r="N1952" s="367">
        <f t="shared" si="175"/>
        <v>24</v>
      </c>
      <c r="O1952" s="368">
        <f t="shared" si="174"/>
        <v>1900</v>
      </c>
      <c r="P1952" s="369">
        <f t="shared" si="177"/>
        <v>45589</v>
      </c>
      <c r="Q1952" s="369">
        <f t="shared" si="177"/>
        <v>45591</v>
      </c>
      <c r="R1952" s="7"/>
    </row>
    <row r="1953" spans="14:18" x14ac:dyDescent="0.2">
      <c r="N1953" s="367">
        <f t="shared" si="175"/>
        <v>25</v>
      </c>
      <c r="O1953" s="368">
        <f t="shared" si="174"/>
        <v>1824</v>
      </c>
      <c r="P1953" s="369">
        <f t="shared" si="177"/>
        <v>45590</v>
      </c>
      <c r="Q1953" s="369">
        <f t="shared" si="177"/>
        <v>45592</v>
      </c>
      <c r="R1953" s="7"/>
    </row>
    <row r="1954" spans="14:18" x14ac:dyDescent="0.2">
      <c r="N1954" s="367">
        <f t="shared" si="175"/>
        <v>26</v>
      </c>
      <c r="O1954" s="368">
        <f t="shared" si="174"/>
        <v>1754</v>
      </c>
      <c r="P1954" s="369">
        <f t="shared" si="177"/>
        <v>45591</v>
      </c>
      <c r="Q1954" s="369">
        <f t="shared" si="177"/>
        <v>45593</v>
      </c>
      <c r="R1954" s="7"/>
    </row>
    <row r="1955" spans="14:18" x14ac:dyDescent="0.2">
      <c r="N1955" s="367">
        <f t="shared" si="175"/>
        <v>27</v>
      </c>
      <c r="O1955" s="368">
        <f t="shared" si="174"/>
        <v>1689</v>
      </c>
      <c r="P1955" s="369">
        <f t="shared" si="177"/>
        <v>45592</v>
      </c>
      <c r="Q1955" s="369">
        <f t="shared" si="177"/>
        <v>45594</v>
      </c>
      <c r="R1955" s="7"/>
    </row>
    <row r="1956" spans="14:18" x14ac:dyDescent="0.2">
      <c r="N1956" s="367">
        <f t="shared" si="175"/>
        <v>28</v>
      </c>
      <c r="O1956" s="368">
        <f t="shared" si="174"/>
        <v>1628</v>
      </c>
      <c r="P1956" s="369">
        <f t="shared" si="177"/>
        <v>45593</v>
      </c>
      <c r="Q1956" s="369">
        <f t="shared" si="177"/>
        <v>45595</v>
      </c>
      <c r="R1956" s="7"/>
    </row>
    <row r="1957" spans="14:18" x14ac:dyDescent="0.2">
      <c r="N1957" s="367">
        <f t="shared" si="175"/>
        <v>29</v>
      </c>
      <c r="O1957" s="368">
        <f t="shared" si="174"/>
        <v>1572</v>
      </c>
      <c r="P1957" s="369">
        <f t="shared" si="177"/>
        <v>45594</v>
      </c>
      <c r="Q1957" s="369">
        <f t="shared" si="177"/>
        <v>45596</v>
      </c>
      <c r="R1957" s="7"/>
    </row>
    <row r="1958" spans="14:18" x14ac:dyDescent="0.2">
      <c r="N1958" s="367">
        <f t="shared" si="175"/>
        <v>30</v>
      </c>
      <c r="O1958" s="368">
        <f t="shared" si="174"/>
        <v>1520</v>
      </c>
      <c r="P1958" s="369">
        <f t="shared" si="177"/>
        <v>45595</v>
      </c>
      <c r="Q1958" s="369">
        <f t="shared" si="177"/>
        <v>45597</v>
      </c>
      <c r="R1958" s="7"/>
    </row>
    <row r="1959" spans="14:18" x14ac:dyDescent="0.2">
      <c r="N1959" s="367">
        <f t="shared" si="175"/>
        <v>31</v>
      </c>
      <c r="O1959" s="368">
        <f t="shared" si="174"/>
        <v>1471</v>
      </c>
      <c r="P1959" s="369">
        <f t="shared" si="177"/>
        <v>45596</v>
      </c>
      <c r="Q1959" s="369">
        <f t="shared" si="177"/>
        <v>45598</v>
      </c>
      <c r="R1959" s="7"/>
    </row>
    <row r="1960" spans="14:18" x14ac:dyDescent="0.2">
      <c r="N1960" s="367">
        <f t="shared" si="175"/>
        <v>1</v>
      </c>
      <c r="O1960" s="368">
        <f t="shared" si="174"/>
        <v>45597</v>
      </c>
      <c r="P1960" s="369">
        <f t="shared" si="177"/>
        <v>45597</v>
      </c>
      <c r="Q1960" s="369">
        <f t="shared" si="177"/>
        <v>45599</v>
      </c>
      <c r="R1960" s="7"/>
    </row>
    <row r="1961" spans="14:18" x14ac:dyDescent="0.2">
      <c r="N1961" s="367">
        <f t="shared" si="175"/>
        <v>2</v>
      </c>
      <c r="O1961" s="368">
        <f t="shared" si="174"/>
        <v>22799</v>
      </c>
      <c r="P1961" s="369">
        <f t="shared" si="177"/>
        <v>45598</v>
      </c>
      <c r="Q1961" s="369">
        <f t="shared" si="177"/>
        <v>45600</v>
      </c>
      <c r="R1961" s="7"/>
    </row>
    <row r="1962" spans="14:18" x14ac:dyDescent="0.2">
      <c r="N1962" s="367">
        <f t="shared" si="175"/>
        <v>3</v>
      </c>
      <c r="O1962" s="368">
        <f t="shared" si="174"/>
        <v>15200</v>
      </c>
      <c r="P1962" s="369">
        <f t="shared" si="177"/>
        <v>45599</v>
      </c>
      <c r="Q1962" s="369">
        <f t="shared" si="177"/>
        <v>45601</v>
      </c>
      <c r="R1962" s="7"/>
    </row>
    <row r="1963" spans="14:18" x14ac:dyDescent="0.2">
      <c r="N1963" s="367">
        <f t="shared" si="175"/>
        <v>4</v>
      </c>
      <c r="O1963" s="368">
        <f t="shared" si="174"/>
        <v>11400</v>
      </c>
      <c r="P1963" s="369">
        <f t="shared" si="177"/>
        <v>45600</v>
      </c>
      <c r="Q1963" s="369">
        <f t="shared" si="177"/>
        <v>45602</v>
      </c>
      <c r="R1963" s="7"/>
    </row>
    <row r="1964" spans="14:18" x14ac:dyDescent="0.2">
      <c r="N1964" s="367">
        <f t="shared" si="175"/>
        <v>5</v>
      </c>
      <c r="O1964" s="368">
        <f t="shared" si="174"/>
        <v>9120</v>
      </c>
      <c r="P1964" s="369">
        <f t="shared" ref="P1964:Q1979" si="178">P1963+1</f>
        <v>45601</v>
      </c>
      <c r="Q1964" s="369">
        <f t="shared" si="178"/>
        <v>45603</v>
      </c>
      <c r="R1964" s="7"/>
    </row>
    <row r="1965" spans="14:18" x14ac:dyDescent="0.2">
      <c r="N1965" s="367">
        <f t="shared" si="175"/>
        <v>6</v>
      </c>
      <c r="O1965" s="368">
        <f t="shared" si="174"/>
        <v>7600</v>
      </c>
      <c r="P1965" s="369">
        <f t="shared" si="178"/>
        <v>45602</v>
      </c>
      <c r="Q1965" s="369">
        <f t="shared" si="178"/>
        <v>45604</v>
      </c>
      <c r="R1965" s="7"/>
    </row>
    <row r="1966" spans="14:18" x14ac:dyDescent="0.2">
      <c r="N1966" s="367">
        <f t="shared" si="175"/>
        <v>7</v>
      </c>
      <c r="O1966" s="368">
        <f t="shared" si="174"/>
        <v>6515</v>
      </c>
      <c r="P1966" s="369">
        <f t="shared" si="178"/>
        <v>45603</v>
      </c>
      <c r="Q1966" s="369">
        <f t="shared" si="178"/>
        <v>45605</v>
      </c>
      <c r="R1966" s="7"/>
    </row>
    <row r="1967" spans="14:18" x14ac:dyDescent="0.2">
      <c r="N1967" s="367">
        <f t="shared" si="175"/>
        <v>8</v>
      </c>
      <c r="O1967" s="368">
        <f t="shared" si="174"/>
        <v>5701</v>
      </c>
      <c r="P1967" s="369">
        <f t="shared" si="178"/>
        <v>45604</v>
      </c>
      <c r="Q1967" s="369">
        <f t="shared" si="178"/>
        <v>45606</v>
      </c>
      <c r="R1967" s="7"/>
    </row>
    <row r="1968" spans="14:18" x14ac:dyDescent="0.2">
      <c r="N1968" s="367">
        <f t="shared" si="175"/>
        <v>9</v>
      </c>
      <c r="O1968" s="368">
        <f t="shared" si="174"/>
        <v>5067</v>
      </c>
      <c r="P1968" s="369">
        <f t="shared" si="178"/>
        <v>45605</v>
      </c>
      <c r="Q1968" s="369">
        <f t="shared" si="178"/>
        <v>45607</v>
      </c>
      <c r="R1968" s="7"/>
    </row>
    <row r="1969" spans="14:18" x14ac:dyDescent="0.2">
      <c r="N1969" s="367">
        <f t="shared" si="175"/>
        <v>10</v>
      </c>
      <c r="O1969" s="368">
        <f t="shared" si="174"/>
        <v>4561</v>
      </c>
      <c r="P1969" s="369">
        <f t="shared" si="178"/>
        <v>45606</v>
      </c>
      <c r="Q1969" s="369">
        <f t="shared" si="178"/>
        <v>45608</v>
      </c>
      <c r="R1969" s="7"/>
    </row>
    <row r="1970" spans="14:18" x14ac:dyDescent="0.2">
      <c r="N1970" s="367">
        <f t="shared" si="175"/>
        <v>11</v>
      </c>
      <c r="O1970" s="368">
        <f t="shared" si="174"/>
        <v>4146</v>
      </c>
      <c r="P1970" s="369">
        <f t="shared" si="178"/>
        <v>45607</v>
      </c>
      <c r="Q1970" s="369">
        <f t="shared" si="178"/>
        <v>45609</v>
      </c>
      <c r="R1970" s="7"/>
    </row>
    <row r="1971" spans="14:18" x14ac:dyDescent="0.2">
      <c r="N1971" s="367">
        <f t="shared" si="175"/>
        <v>12</v>
      </c>
      <c r="O1971" s="368">
        <f t="shared" si="174"/>
        <v>3801</v>
      </c>
      <c r="P1971" s="369">
        <f t="shared" si="178"/>
        <v>45608</v>
      </c>
      <c r="Q1971" s="369">
        <f t="shared" si="178"/>
        <v>45610</v>
      </c>
      <c r="R1971" s="7"/>
    </row>
    <row r="1972" spans="14:18" x14ac:dyDescent="0.2">
      <c r="N1972" s="367">
        <f t="shared" si="175"/>
        <v>13</v>
      </c>
      <c r="O1972" s="368">
        <f t="shared" si="174"/>
        <v>3508</v>
      </c>
      <c r="P1972" s="369">
        <f t="shared" si="178"/>
        <v>45609</v>
      </c>
      <c r="Q1972" s="369">
        <f t="shared" si="178"/>
        <v>45611</v>
      </c>
      <c r="R1972" s="7"/>
    </row>
    <row r="1973" spans="14:18" x14ac:dyDescent="0.2">
      <c r="N1973" s="367">
        <f t="shared" si="175"/>
        <v>14</v>
      </c>
      <c r="O1973" s="368">
        <f t="shared" si="174"/>
        <v>3258</v>
      </c>
      <c r="P1973" s="369">
        <f t="shared" si="178"/>
        <v>45610</v>
      </c>
      <c r="Q1973" s="369">
        <f t="shared" si="178"/>
        <v>45612</v>
      </c>
      <c r="R1973" s="7"/>
    </row>
    <row r="1974" spans="14:18" x14ac:dyDescent="0.2">
      <c r="N1974" s="367">
        <f t="shared" si="175"/>
        <v>15</v>
      </c>
      <c r="O1974" s="368">
        <f t="shared" si="174"/>
        <v>3041</v>
      </c>
      <c r="P1974" s="369">
        <f t="shared" si="178"/>
        <v>45611</v>
      </c>
      <c r="Q1974" s="369">
        <f t="shared" si="178"/>
        <v>45613</v>
      </c>
      <c r="R1974" s="7"/>
    </row>
    <row r="1975" spans="14:18" x14ac:dyDescent="0.2">
      <c r="N1975" s="367">
        <f t="shared" si="175"/>
        <v>16</v>
      </c>
      <c r="O1975" s="368">
        <f t="shared" si="174"/>
        <v>2851</v>
      </c>
      <c r="P1975" s="369">
        <f t="shared" si="178"/>
        <v>45612</v>
      </c>
      <c r="Q1975" s="369">
        <f t="shared" si="178"/>
        <v>45614</v>
      </c>
      <c r="R1975" s="7"/>
    </row>
    <row r="1976" spans="14:18" x14ac:dyDescent="0.2">
      <c r="N1976" s="367">
        <f t="shared" si="175"/>
        <v>17</v>
      </c>
      <c r="O1976" s="368">
        <f t="shared" si="174"/>
        <v>2683</v>
      </c>
      <c r="P1976" s="369">
        <f t="shared" si="178"/>
        <v>45613</v>
      </c>
      <c r="Q1976" s="369">
        <f t="shared" si="178"/>
        <v>45615</v>
      </c>
      <c r="R1976" s="7"/>
    </row>
    <row r="1977" spans="14:18" x14ac:dyDescent="0.2">
      <c r="N1977" s="367">
        <f t="shared" si="175"/>
        <v>18</v>
      </c>
      <c r="O1977" s="368">
        <f t="shared" si="174"/>
        <v>2534</v>
      </c>
      <c r="P1977" s="369">
        <f t="shared" si="178"/>
        <v>45614</v>
      </c>
      <c r="Q1977" s="369">
        <f t="shared" si="178"/>
        <v>45616</v>
      </c>
      <c r="R1977" s="7"/>
    </row>
    <row r="1978" spans="14:18" x14ac:dyDescent="0.2">
      <c r="N1978" s="367">
        <f t="shared" si="175"/>
        <v>19</v>
      </c>
      <c r="O1978" s="368">
        <f t="shared" si="174"/>
        <v>2401</v>
      </c>
      <c r="P1978" s="369">
        <f t="shared" si="178"/>
        <v>45615</v>
      </c>
      <c r="Q1978" s="369">
        <f t="shared" si="178"/>
        <v>45617</v>
      </c>
      <c r="R1978" s="7"/>
    </row>
    <row r="1979" spans="14:18" x14ac:dyDescent="0.2">
      <c r="N1979" s="367">
        <f t="shared" si="175"/>
        <v>20</v>
      </c>
      <c r="O1979" s="368">
        <f t="shared" si="174"/>
        <v>2281</v>
      </c>
      <c r="P1979" s="369">
        <f t="shared" si="178"/>
        <v>45616</v>
      </c>
      <c r="Q1979" s="369">
        <f t="shared" si="178"/>
        <v>45618</v>
      </c>
      <c r="R1979" s="7"/>
    </row>
    <row r="1980" spans="14:18" x14ac:dyDescent="0.2">
      <c r="N1980" s="367">
        <f t="shared" si="175"/>
        <v>21</v>
      </c>
      <c r="O1980" s="368">
        <f t="shared" si="174"/>
        <v>2172</v>
      </c>
      <c r="P1980" s="369">
        <f t="shared" ref="P1980:Q1995" si="179">P1979+1</f>
        <v>45617</v>
      </c>
      <c r="Q1980" s="369">
        <f t="shared" si="179"/>
        <v>45619</v>
      </c>
      <c r="R1980" s="7"/>
    </row>
    <row r="1981" spans="14:18" x14ac:dyDescent="0.2">
      <c r="N1981" s="367">
        <f t="shared" si="175"/>
        <v>22</v>
      </c>
      <c r="O1981" s="368">
        <f t="shared" si="174"/>
        <v>2074</v>
      </c>
      <c r="P1981" s="369">
        <f t="shared" si="179"/>
        <v>45618</v>
      </c>
      <c r="Q1981" s="369">
        <f t="shared" si="179"/>
        <v>45620</v>
      </c>
      <c r="R1981" s="7"/>
    </row>
    <row r="1982" spans="14:18" x14ac:dyDescent="0.2">
      <c r="N1982" s="367">
        <f t="shared" si="175"/>
        <v>23</v>
      </c>
      <c r="O1982" s="368">
        <f t="shared" si="174"/>
        <v>1983</v>
      </c>
      <c r="P1982" s="369">
        <f t="shared" si="179"/>
        <v>45619</v>
      </c>
      <c r="Q1982" s="369">
        <f t="shared" si="179"/>
        <v>45621</v>
      </c>
      <c r="R1982" s="7"/>
    </row>
    <row r="1983" spans="14:18" x14ac:dyDescent="0.2">
      <c r="N1983" s="367">
        <f t="shared" si="175"/>
        <v>24</v>
      </c>
      <c r="O1983" s="368">
        <f t="shared" si="174"/>
        <v>1901</v>
      </c>
      <c r="P1983" s="369">
        <f t="shared" si="179"/>
        <v>45620</v>
      </c>
      <c r="Q1983" s="369">
        <f t="shared" si="179"/>
        <v>45622</v>
      </c>
      <c r="R1983" s="7"/>
    </row>
    <row r="1984" spans="14:18" x14ac:dyDescent="0.2">
      <c r="N1984" s="367">
        <f t="shared" si="175"/>
        <v>25</v>
      </c>
      <c r="O1984" s="368">
        <f t="shared" si="174"/>
        <v>1825</v>
      </c>
      <c r="P1984" s="369">
        <f t="shared" si="179"/>
        <v>45621</v>
      </c>
      <c r="Q1984" s="369">
        <f t="shared" si="179"/>
        <v>45623</v>
      </c>
      <c r="R1984" s="7"/>
    </row>
    <row r="1985" spans="14:18" x14ac:dyDescent="0.2">
      <c r="N1985" s="367">
        <f t="shared" si="175"/>
        <v>26</v>
      </c>
      <c r="O1985" s="368">
        <f t="shared" si="174"/>
        <v>1755</v>
      </c>
      <c r="P1985" s="369">
        <f t="shared" si="179"/>
        <v>45622</v>
      </c>
      <c r="Q1985" s="369">
        <f t="shared" si="179"/>
        <v>45624</v>
      </c>
      <c r="R1985" s="7"/>
    </row>
    <row r="1986" spans="14:18" x14ac:dyDescent="0.2">
      <c r="N1986" s="367">
        <f t="shared" si="175"/>
        <v>27</v>
      </c>
      <c r="O1986" s="368">
        <f t="shared" si="174"/>
        <v>1690</v>
      </c>
      <c r="P1986" s="369">
        <f t="shared" si="179"/>
        <v>45623</v>
      </c>
      <c r="Q1986" s="369">
        <f t="shared" si="179"/>
        <v>45625</v>
      </c>
      <c r="R1986" s="7"/>
    </row>
    <row r="1987" spans="14:18" x14ac:dyDescent="0.2">
      <c r="N1987" s="367">
        <f t="shared" si="175"/>
        <v>28</v>
      </c>
      <c r="O1987" s="368">
        <f t="shared" si="174"/>
        <v>1629</v>
      </c>
      <c r="P1987" s="369">
        <f t="shared" si="179"/>
        <v>45624</v>
      </c>
      <c r="Q1987" s="369">
        <f t="shared" si="179"/>
        <v>45626</v>
      </c>
      <c r="R1987" s="7"/>
    </row>
    <row r="1988" spans="14:18" x14ac:dyDescent="0.2">
      <c r="N1988" s="367">
        <f t="shared" si="175"/>
        <v>29</v>
      </c>
      <c r="O1988" s="368">
        <f t="shared" si="174"/>
        <v>1573</v>
      </c>
      <c r="P1988" s="369">
        <f t="shared" si="179"/>
        <v>45625</v>
      </c>
      <c r="Q1988" s="369">
        <f t="shared" si="179"/>
        <v>45627</v>
      </c>
      <c r="R1988" s="7"/>
    </row>
    <row r="1989" spans="14:18" x14ac:dyDescent="0.2">
      <c r="N1989" s="367">
        <f t="shared" si="175"/>
        <v>30</v>
      </c>
      <c r="O1989" s="368">
        <f t="shared" si="174"/>
        <v>1521</v>
      </c>
      <c r="P1989" s="369">
        <f t="shared" si="179"/>
        <v>45626</v>
      </c>
      <c r="Q1989" s="369">
        <f t="shared" si="179"/>
        <v>45628</v>
      </c>
      <c r="R1989" s="7"/>
    </row>
    <row r="1990" spans="14:18" x14ac:dyDescent="0.2">
      <c r="N1990" s="367">
        <f t="shared" si="175"/>
        <v>1</v>
      </c>
      <c r="O1990" s="368">
        <f t="shared" si="174"/>
        <v>45627</v>
      </c>
      <c r="P1990" s="369">
        <f t="shared" si="179"/>
        <v>45627</v>
      </c>
      <c r="Q1990" s="369">
        <f t="shared" si="179"/>
        <v>45629</v>
      </c>
      <c r="R1990" s="7"/>
    </row>
    <row r="1991" spans="14:18" x14ac:dyDescent="0.2">
      <c r="N1991" s="367">
        <f t="shared" si="175"/>
        <v>2</v>
      </c>
      <c r="O1991" s="368">
        <f t="shared" si="174"/>
        <v>22814</v>
      </c>
      <c r="P1991" s="369">
        <f t="shared" si="179"/>
        <v>45628</v>
      </c>
      <c r="Q1991" s="369">
        <f t="shared" si="179"/>
        <v>45630</v>
      </c>
      <c r="R1991" s="7"/>
    </row>
    <row r="1992" spans="14:18" x14ac:dyDescent="0.2">
      <c r="N1992" s="367">
        <f t="shared" si="175"/>
        <v>3</v>
      </c>
      <c r="O1992" s="368">
        <f t="shared" si="174"/>
        <v>15210</v>
      </c>
      <c r="P1992" s="369">
        <f t="shared" si="179"/>
        <v>45629</v>
      </c>
      <c r="Q1992" s="369">
        <f t="shared" si="179"/>
        <v>45631</v>
      </c>
      <c r="R1992" s="7"/>
    </row>
    <row r="1993" spans="14:18" x14ac:dyDescent="0.2">
      <c r="N1993" s="367">
        <f t="shared" si="175"/>
        <v>4</v>
      </c>
      <c r="O1993" s="368">
        <f t="shared" ref="O1993:O2020" si="180">ROUND(P1993/N1993,0)</f>
        <v>11408</v>
      </c>
      <c r="P1993" s="369">
        <f t="shared" si="179"/>
        <v>45630</v>
      </c>
      <c r="Q1993" s="369">
        <f t="shared" si="179"/>
        <v>45632</v>
      </c>
      <c r="R1993" s="7"/>
    </row>
    <row r="1994" spans="14:18" x14ac:dyDescent="0.2">
      <c r="N1994" s="367">
        <f t="shared" ref="N1994:N2020" si="181">DAY(P1994)</f>
        <v>5</v>
      </c>
      <c r="O1994" s="368">
        <f t="shared" si="180"/>
        <v>9126</v>
      </c>
      <c r="P1994" s="369">
        <f t="shared" si="179"/>
        <v>45631</v>
      </c>
      <c r="Q1994" s="369">
        <f t="shared" si="179"/>
        <v>45633</v>
      </c>
      <c r="R1994" s="7"/>
    </row>
    <row r="1995" spans="14:18" x14ac:dyDescent="0.2">
      <c r="N1995" s="367">
        <f t="shared" si="181"/>
        <v>6</v>
      </c>
      <c r="O1995" s="368">
        <f t="shared" si="180"/>
        <v>7605</v>
      </c>
      <c r="P1995" s="369">
        <f t="shared" si="179"/>
        <v>45632</v>
      </c>
      <c r="Q1995" s="369">
        <f t="shared" si="179"/>
        <v>45634</v>
      </c>
      <c r="R1995" s="7"/>
    </row>
    <row r="1996" spans="14:18" x14ac:dyDescent="0.2">
      <c r="N1996" s="367">
        <f t="shared" si="181"/>
        <v>7</v>
      </c>
      <c r="O1996" s="368">
        <f t="shared" si="180"/>
        <v>6519</v>
      </c>
      <c r="P1996" s="369">
        <f t="shared" ref="P1996:Q2011" si="182">P1995+1</f>
        <v>45633</v>
      </c>
      <c r="Q1996" s="369">
        <f t="shared" si="182"/>
        <v>45635</v>
      </c>
      <c r="R1996" s="7"/>
    </row>
    <row r="1997" spans="14:18" x14ac:dyDescent="0.2">
      <c r="N1997" s="367">
        <f t="shared" si="181"/>
        <v>8</v>
      </c>
      <c r="O1997" s="368">
        <f t="shared" si="180"/>
        <v>5704</v>
      </c>
      <c r="P1997" s="369">
        <f t="shared" si="182"/>
        <v>45634</v>
      </c>
      <c r="Q1997" s="369">
        <f t="shared" si="182"/>
        <v>45636</v>
      </c>
      <c r="R1997" s="7"/>
    </row>
    <row r="1998" spans="14:18" x14ac:dyDescent="0.2">
      <c r="N1998" s="367">
        <f t="shared" si="181"/>
        <v>9</v>
      </c>
      <c r="O1998" s="368">
        <f t="shared" si="180"/>
        <v>5071</v>
      </c>
      <c r="P1998" s="369">
        <f t="shared" si="182"/>
        <v>45635</v>
      </c>
      <c r="Q1998" s="369">
        <f t="shared" si="182"/>
        <v>45637</v>
      </c>
      <c r="R1998" s="7"/>
    </row>
    <row r="1999" spans="14:18" x14ac:dyDescent="0.2">
      <c r="N1999" s="367">
        <f t="shared" si="181"/>
        <v>10</v>
      </c>
      <c r="O1999" s="368">
        <f t="shared" si="180"/>
        <v>4564</v>
      </c>
      <c r="P1999" s="369">
        <f t="shared" si="182"/>
        <v>45636</v>
      </c>
      <c r="Q1999" s="369">
        <f t="shared" si="182"/>
        <v>45638</v>
      </c>
      <c r="R1999" s="7"/>
    </row>
    <row r="2000" spans="14:18" x14ac:dyDescent="0.2">
      <c r="N2000" s="367">
        <f t="shared" si="181"/>
        <v>11</v>
      </c>
      <c r="O2000" s="368">
        <f t="shared" si="180"/>
        <v>4149</v>
      </c>
      <c r="P2000" s="369">
        <f t="shared" si="182"/>
        <v>45637</v>
      </c>
      <c r="Q2000" s="369">
        <f t="shared" si="182"/>
        <v>45639</v>
      </c>
      <c r="R2000" s="7"/>
    </row>
    <row r="2001" spans="14:18" x14ac:dyDescent="0.2">
      <c r="N2001" s="367">
        <f t="shared" si="181"/>
        <v>12</v>
      </c>
      <c r="O2001" s="368">
        <f t="shared" si="180"/>
        <v>3803</v>
      </c>
      <c r="P2001" s="369">
        <f t="shared" si="182"/>
        <v>45638</v>
      </c>
      <c r="Q2001" s="369">
        <f t="shared" si="182"/>
        <v>45640</v>
      </c>
      <c r="R2001" s="7"/>
    </row>
    <row r="2002" spans="14:18" x14ac:dyDescent="0.2">
      <c r="N2002" s="367">
        <f t="shared" si="181"/>
        <v>13</v>
      </c>
      <c r="O2002" s="368">
        <f t="shared" si="180"/>
        <v>3511</v>
      </c>
      <c r="P2002" s="369">
        <f t="shared" si="182"/>
        <v>45639</v>
      </c>
      <c r="Q2002" s="369">
        <f t="shared" si="182"/>
        <v>45641</v>
      </c>
      <c r="R2002" s="7"/>
    </row>
    <row r="2003" spans="14:18" x14ac:dyDescent="0.2">
      <c r="N2003" s="367">
        <f t="shared" si="181"/>
        <v>14</v>
      </c>
      <c r="O2003" s="368">
        <f t="shared" si="180"/>
        <v>3260</v>
      </c>
      <c r="P2003" s="369">
        <f t="shared" si="182"/>
        <v>45640</v>
      </c>
      <c r="Q2003" s="369">
        <f t="shared" si="182"/>
        <v>45642</v>
      </c>
      <c r="R2003" s="7"/>
    </row>
    <row r="2004" spans="14:18" x14ac:dyDescent="0.2">
      <c r="N2004" s="367">
        <f t="shared" si="181"/>
        <v>15</v>
      </c>
      <c r="O2004" s="368">
        <f t="shared" si="180"/>
        <v>3043</v>
      </c>
      <c r="P2004" s="369">
        <f t="shared" si="182"/>
        <v>45641</v>
      </c>
      <c r="Q2004" s="369">
        <f t="shared" si="182"/>
        <v>45643</v>
      </c>
      <c r="R2004" s="7"/>
    </row>
    <row r="2005" spans="14:18" x14ac:dyDescent="0.2">
      <c r="N2005" s="367">
        <f t="shared" si="181"/>
        <v>16</v>
      </c>
      <c r="O2005" s="368">
        <f t="shared" si="180"/>
        <v>2853</v>
      </c>
      <c r="P2005" s="369">
        <f t="shared" si="182"/>
        <v>45642</v>
      </c>
      <c r="Q2005" s="369">
        <f t="shared" si="182"/>
        <v>45644</v>
      </c>
      <c r="R2005" s="7"/>
    </row>
    <row r="2006" spans="14:18" x14ac:dyDescent="0.2">
      <c r="N2006" s="367">
        <f t="shared" si="181"/>
        <v>17</v>
      </c>
      <c r="O2006" s="368">
        <f t="shared" si="180"/>
        <v>2685</v>
      </c>
      <c r="P2006" s="369">
        <f t="shared" si="182"/>
        <v>45643</v>
      </c>
      <c r="Q2006" s="369">
        <f t="shared" si="182"/>
        <v>45645</v>
      </c>
      <c r="R2006" s="7"/>
    </row>
    <row r="2007" spans="14:18" x14ac:dyDescent="0.2">
      <c r="N2007" s="367">
        <f t="shared" si="181"/>
        <v>18</v>
      </c>
      <c r="O2007" s="368">
        <f t="shared" si="180"/>
        <v>2536</v>
      </c>
      <c r="P2007" s="369">
        <f t="shared" si="182"/>
        <v>45644</v>
      </c>
      <c r="Q2007" s="369">
        <f t="shared" si="182"/>
        <v>45646</v>
      </c>
      <c r="R2007" s="7"/>
    </row>
    <row r="2008" spans="14:18" x14ac:dyDescent="0.2">
      <c r="N2008" s="367">
        <f t="shared" si="181"/>
        <v>19</v>
      </c>
      <c r="O2008" s="368">
        <f t="shared" si="180"/>
        <v>2402</v>
      </c>
      <c r="P2008" s="369">
        <f t="shared" si="182"/>
        <v>45645</v>
      </c>
      <c r="Q2008" s="369">
        <f t="shared" si="182"/>
        <v>45647</v>
      </c>
      <c r="R2008" s="7"/>
    </row>
    <row r="2009" spans="14:18" x14ac:dyDescent="0.2">
      <c r="N2009" s="367">
        <f t="shared" si="181"/>
        <v>20</v>
      </c>
      <c r="O2009" s="368">
        <f t="shared" si="180"/>
        <v>2282</v>
      </c>
      <c r="P2009" s="369">
        <f t="shared" si="182"/>
        <v>45646</v>
      </c>
      <c r="Q2009" s="369">
        <f t="shared" si="182"/>
        <v>45648</v>
      </c>
      <c r="R2009" s="7"/>
    </row>
    <row r="2010" spans="14:18" x14ac:dyDescent="0.2">
      <c r="N2010" s="367">
        <f t="shared" si="181"/>
        <v>21</v>
      </c>
      <c r="O2010" s="368">
        <f t="shared" si="180"/>
        <v>2174</v>
      </c>
      <c r="P2010" s="369">
        <f t="shared" si="182"/>
        <v>45647</v>
      </c>
      <c r="Q2010" s="369">
        <f t="shared" si="182"/>
        <v>45649</v>
      </c>
      <c r="R2010" s="7"/>
    </row>
    <row r="2011" spans="14:18" x14ac:dyDescent="0.2">
      <c r="N2011" s="367">
        <f t="shared" si="181"/>
        <v>22</v>
      </c>
      <c r="O2011" s="368">
        <f t="shared" si="180"/>
        <v>2075</v>
      </c>
      <c r="P2011" s="369">
        <f t="shared" si="182"/>
        <v>45648</v>
      </c>
      <c r="Q2011" s="369">
        <f t="shared" si="182"/>
        <v>45650</v>
      </c>
      <c r="R2011" s="7"/>
    </row>
    <row r="2012" spans="14:18" x14ac:dyDescent="0.2">
      <c r="N2012" s="367">
        <f t="shared" si="181"/>
        <v>23</v>
      </c>
      <c r="O2012" s="368">
        <f t="shared" si="180"/>
        <v>1985</v>
      </c>
      <c r="P2012" s="369">
        <f t="shared" ref="P2012:Q2020" si="183">P2011+1</f>
        <v>45649</v>
      </c>
      <c r="Q2012" s="369">
        <f t="shared" si="183"/>
        <v>45651</v>
      </c>
      <c r="R2012" s="7"/>
    </row>
    <row r="2013" spans="14:18" x14ac:dyDescent="0.2">
      <c r="N2013" s="367">
        <f t="shared" si="181"/>
        <v>24</v>
      </c>
      <c r="O2013" s="368">
        <f t="shared" si="180"/>
        <v>1902</v>
      </c>
      <c r="P2013" s="369">
        <f t="shared" si="183"/>
        <v>45650</v>
      </c>
      <c r="Q2013" s="369">
        <f t="shared" si="183"/>
        <v>45652</v>
      </c>
      <c r="R2013" s="7"/>
    </row>
    <row r="2014" spans="14:18" x14ac:dyDescent="0.2">
      <c r="N2014" s="367">
        <f t="shared" si="181"/>
        <v>25</v>
      </c>
      <c r="O2014" s="368">
        <f t="shared" si="180"/>
        <v>1826</v>
      </c>
      <c r="P2014" s="369">
        <f t="shared" si="183"/>
        <v>45651</v>
      </c>
      <c r="Q2014" s="369">
        <f t="shared" si="183"/>
        <v>45653</v>
      </c>
      <c r="R2014" s="7"/>
    </row>
    <row r="2015" spans="14:18" x14ac:dyDescent="0.2">
      <c r="N2015" s="367">
        <f t="shared" si="181"/>
        <v>26</v>
      </c>
      <c r="O2015" s="368">
        <f t="shared" si="180"/>
        <v>1756</v>
      </c>
      <c r="P2015" s="369">
        <f t="shared" si="183"/>
        <v>45652</v>
      </c>
      <c r="Q2015" s="369">
        <f t="shared" si="183"/>
        <v>45654</v>
      </c>
      <c r="R2015" s="7"/>
    </row>
    <row r="2016" spans="14:18" x14ac:dyDescent="0.2">
      <c r="N2016" s="367">
        <f t="shared" si="181"/>
        <v>27</v>
      </c>
      <c r="O2016" s="368">
        <f t="shared" si="180"/>
        <v>1691</v>
      </c>
      <c r="P2016" s="369">
        <f t="shared" si="183"/>
        <v>45653</v>
      </c>
      <c r="Q2016" s="369">
        <f t="shared" si="183"/>
        <v>45655</v>
      </c>
      <c r="R2016" s="7"/>
    </row>
    <row r="2017" spans="14:18" x14ac:dyDescent="0.2">
      <c r="N2017" s="367">
        <f t="shared" si="181"/>
        <v>28</v>
      </c>
      <c r="O2017" s="368">
        <f t="shared" si="180"/>
        <v>1631</v>
      </c>
      <c r="P2017" s="369">
        <f t="shared" si="183"/>
        <v>45654</v>
      </c>
      <c r="Q2017" s="369">
        <f t="shared" si="183"/>
        <v>45656</v>
      </c>
      <c r="R2017" s="7"/>
    </row>
    <row r="2018" spans="14:18" x14ac:dyDescent="0.2">
      <c r="N2018" s="367">
        <f t="shared" si="181"/>
        <v>29</v>
      </c>
      <c r="O2018" s="368">
        <f t="shared" si="180"/>
        <v>1574</v>
      </c>
      <c r="P2018" s="369">
        <f t="shared" si="183"/>
        <v>45655</v>
      </c>
      <c r="Q2018" s="369">
        <f t="shared" si="183"/>
        <v>45657</v>
      </c>
      <c r="R2018" s="7"/>
    </row>
    <row r="2019" spans="14:18" x14ac:dyDescent="0.2">
      <c r="N2019" s="367">
        <f t="shared" si="181"/>
        <v>30</v>
      </c>
      <c r="O2019" s="368">
        <f t="shared" si="180"/>
        <v>1522</v>
      </c>
      <c r="P2019" s="369">
        <f t="shared" si="183"/>
        <v>45656</v>
      </c>
      <c r="Q2019" s="369">
        <f t="shared" si="183"/>
        <v>45658</v>
      </c>
      <c r="R2019" s="7"/>
    </row>
    <row r="2020" spans="14:18" x14ac:dyDescent="0.2">
      <c r="N2020" s="371">
        <f t="shared" si="181"/>
        <v>31</v>
      </c>
      <c r="O2020" s="371">
        <f t="shared" si="180"/>
        <v>1473</v>
      </c>
      <c r="P2020" s="372">
        <f t="shared" si="183"/>
        <v>45657</v>
      </c>
      <c r="Q2020" s="369">
        <f t="shared" si="183"/>
        <v>45659</v>
      </c>
      <c r="R2020" s="7"/>
    </row>
    <row r="2021" spans="14:18" x14ac:dyDescent="0.2">
      <c r="N2021" s="373"/>
      <c r="O2021" s="373"/>
      <c r="P2021" s="373"/>
      <c r="Q2021" s="373"/>
      <c r="R2021" s="7"/>
    </row>
    <row r="2022" spans="14:18" x14ac:dyDescent="0.2">
      <c r="N2022" s="373"/>
      <c r="O2022" s="373"/>
      <c r="P2022" s="373"/>
      <c r="Q2022" s="373"/>
      <c r="R2022" s="7"/>
    </row>
    <row r="2023" spans="14:18" x14ac:dyDescent="0.2">
      <c r="N2023" s="373"/>
      <c r="O2023" s="373"/>
      <c r="P2023" s="373"/>
      <c r="Q2023" s="373"/>
      <c r="R2023" s="7"/>
    </row>
    <row r="2024" spans="14:18" x14ac:dyDescent="0.2">
      <c r="N2024" s="373"/>
      <c r="R2024" s="7"/>
    </row>
    <row r="2025" spans="14:18" x14ac:dyDescent="0.2">
      <c r="N2025" s="373"/>
      <c r="R2025" s="7"/>
    </row>
    <row r="2026" spans="14:18" x14ac:dyDescent="0.2">
      <c r="N2026" s="373"/>
      <c r="R2026" s="7"/>
    </row>
    <row r="2027" spans="14:18" x14ac:dyDescent="0.2">
      <c r="N2027" s="373"/>
      <c r="R2027" s="7"/>
    </row>
    <row r="2028" spans="14:18" x14ac:dyDescent="0.2">
      <c r="N2028" s="373"/>
      <c r="P2028" s="373"/>
      <c r="R2028" s="7"/>
    </row>
    <row r="2029" spans="14:18" x14ac:dyDescent="0.2">
      <c r="N2029" s="373"/>
      <c r="R2029" s="7"/>
    </row>
    <row r="2030" spans="14:18" x14ac:dyDescent="0.2">
      <c r="N2030" s="373"/>
      <c r="R2030" s="7"/>
    </row>
    <row r="2031" spans="14:18" x14ac:dyDescent="0.2">
      <c r="N2031" s="373"/>
      <c r="R2031" s="7"/>
    </row>
    <row r="2032" spans="14:18" x14ac:dyDescent="0.2">
      <c r="N2032" s="373"/>
      <c r="R2032" s="7"/>
    </row>
    <row r="2033" spans="14:18" x14ac:dyDescent="0.2">
      <c r="N2033" s="373"/>
      <c r="R2033" s="7"/>
    </row>
  </sheetData>
  <sheetProtection password="CF35" sheet="1" objects="1" scenarios="1" selectLockedCells="1"/>
  <mergeCells count="8">
    <mergeCell ref="P6:Q6"/>
    <mergeCell ref="B12:C12"/>
    <mergeCell ref="B13:C13"/>
    <mergeCell ref="B2:C3"/>
    <mergeCell ref="B7:C7"/>
    <mergeCell ref="B9:C9"/>
    <mergeCell ref="B10:C10"/>
    <mergeCell ref="B11:C11"/>
  </mergeCells>
  <conditionalFormatting sqref="C5">
    <cfRule type="cellIs" dxfId="3" priority="4" operator="equal">
      <formula>$O$6</formula>
    </cfRule>
  </conditionalFormatting>
  <conditionalFormatting sqref="B5">
    <cfRule type="expression" dxfId="2" priority="3">
      <formula>OR(TODAY()&lt;$P$5,TODAY()&gt;$Q$5)</formula>
    </cfRule>
  </conditionalFormatting>
  <conditionalFormatting sqref="C4">
    <cfRule type="expression" dxfId="1" priority="2">
      <formula>OR(TODAY()&lt;$P$5,TODAY()&gt;$Q$5)</formula>
    </cfRule>
  </conditionalFormatting>
  <conditionalFormatting sqref="C6">
    <cfRule type="expression" dxfId="0" priority="1">
      <formula>OR(TODAY()&lt;$P$5,TODAY()&gt;$Q$5)</formula>
    </cfRule>
  </conditionalFormatting>
  <hyperlinks>
    <hyperlink ref="B11" r:id="rId1"/>
    <hyperlink ref="B12" r:id="rId2" display="Hier geht's zu unserer Facebook-Seite"/>
    <hyperlink ref="B12:C12" r:id="rId3" display="Hier geht's zu den besten Youtube-Videos"/>
    <hyperlink ref="B10" r:id="rId4" display="http://www.moeller-agrarmarketing.de/agrar-shop/"/>
    <hyperlink ref="B10:C10" r:id="rId5" display="Aktions-Angebot sichern (Hier klicken!) - nur begrenzte Zeit verfügbar"/>
  </hyperlinks>
  <pageMargins left="0.7" right="0.7" top="0.78740157499999996" bottom="0.78740157499999996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14</vt:i4>
      </vt:variant>
    </vt:vector>
  </HeadingPairs>
  <TitlesOfParts>
    <vt:vector size="23" baseType="lpstr">
      <vt:lpstr>Milch</vt:lpstr>
      <vt:lpstr>Gruppe 1</vt:lpstr>
      <vt:lpstr>Gruppe 2</vt:lpstr>
      <vt:lpstr>Gruppe 3</vt:lpstr>
      <vt:lpstr>Trockensteher</vt:lpstr>
      <vt:lpstr>Vorbereiter</vt:lpstr>
      <vt:lpstr>Kosten Grobfutter</vt:lpstr>
      <vt:lpstr>Futtermittel</vt:lpstr>
      <vt:lpstr>FREIGABE</vt:lpstr>
      <vt:lpstr>Futtermittel!Druckbereich</vt:lpstr>
      <vt:lpstr>'Gruppe 1'!Druckbereich</vt:lpstr>
      <vt:lpstr>'Gruppe 2'!Druckbereich</vt:lpstr>
      <vt:lpstr>'Gruppe 3'!Druckbereich</vt:lpstr>
      <vt:lpstr>'Kosten Grobfutter'!Druckbereich</vt:lpstr>
      <vt:lpstr>Milch!Druckbereich</vt:lpstr>
      <vt:lpstr>Trockensteher!Druckbereich</vt:lpstr>
      <vt:lpstr>Vorbereiter!Druckbereich</vt:lpstr>
      <vt:lpstr>'Gruppe 1'!Drucktitel</vt:lpstr>
      <vt:lpstr>'Gruppe 2'!Drucktitel</vt:lpstr>
      <vt:lpstr>'Gruppe 3'!Drucktitel</vt:lpstr>
      <vt:lpstr>Milch!Drucktitel</vt:lpstr>
      <vt:lpstr>Trockensteher!Drucktitel</vt:lpstr>
      <vt:lpstr>Vorbereiter!Drucktitel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Rainer Möller</dc:creator>
  <cp:lastModifiedBy>Rainer Möller</cp:lastModifiedBy>
  <cp:lastPrinted>2018-08-23T15:11:36Z</cp:lastPrinted>
  <dcterms:created xsi:type="dcterms:W3CDTF">2013-12-10T16:10:37Z</dcterms:created>
  <dcterms:modified xsi:type="dcterms:W3CDTF">2019-07-31T18:58:26Z</dcterms:modified>
</cp:coreProperties>
</file>